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<sst xmlns="http://schemas.openxmlformats.org/spreadsheetml/2006/main" count="9262" uniqueCount="2363">
  <si>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</si>
  <si>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</si>
  <si>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</si>
  <si>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</si>
  <si>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</si>
  <si>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</si>
  <si>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</si>
  <si>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</si>
  <si>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</si>
  <si>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</si>
  <si>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</si>
  <si>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</si>
  <si>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</si>
  <si>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</si>
  <si>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</si>
  <si>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</si>
  <si>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</si>
  <si>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</si>
  <si>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</si>
  <si>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</si>
  <si>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</si>
  <si>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</si>
  <si>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</si>
  <si>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</si>
  <si>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</si>
  <si>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</si>
  <si>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</si>
  <si>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</si>
  <si>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</si>
  <si>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</si>
  <si>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</si>
  <si>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</si>
  <si>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</si>
  <si>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</si>
  <si>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</si>
  <si>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</si>
  <si>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</si>
  <si>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</si>
  <si>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</si>
  <si>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</si>
  <si>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</si>
  <si>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</si>
  <si>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</si>
  <si>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</si>
  <si>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</si>
  <si>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</si>
  <si>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</si>
  <si>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</si>
  <si>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</si>
  <si>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</si>
  <si>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</si>
  <si>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</si>
  <si>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</si>
  <si>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</si>
  <si>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</si>
  <si>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</si>
  <si>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</si>
  <si>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</si>
  <si>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</si>
  <si>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</si>
  <si>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</si>
  <si>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</si>
  <si>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</si>
  <si>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</si>
  <si>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</si>
  <si>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</si>
  <si>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</si>
  <si>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</si>
  <si>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</si>
  <si>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</si>
  <si>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</si>
  <si>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</si>
  <si>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</si>
  <si>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</si>
  <si>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</si>
  <si>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</si>
  <si>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</si>
  <si>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</si>
  <si>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</si>
  <si>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</si>
  <si>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</si>
  <si>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</si>
  <si>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</si>
  <si>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</si>
  <si>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</si>
  <si>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</si>
  <si>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</si>
  <si>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</si>
  <si>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</si>
  <si>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</si>
  <si>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</si>
  <si>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</si>
  <si>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</si>
  <si>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</si>
  <si>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</si>
  <si>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</si>
  <si>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</si>
  <si>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</si>
  <si>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</si>
  <si>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</si>
  <si>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</si>
  <si>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</si>
  <si>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</si>
  <si>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</si>
  <si>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</si>
  <si>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</si>
  <si>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</si>
  <si>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</si>
  <si>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</si>
  <si>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</si>
  <si>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</si>
  <si>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</si>
  <si>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</si>
  <si>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</si>
  <si>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</si>
  <si>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</si>
  <si>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</si>
  <si>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</si>
  <si>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</si>
  <si>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</si>
  <si>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</si>
  <si>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</si>
  <si>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</si>
  <si>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</si>
  <si>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</si>
  <si>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</si>
  <si>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</si>
  <si>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</si>
  <si>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</si>
  <si>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</si>
  <si>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</si>
  <si>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</si>
  <si>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</si>
  <si>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</si>
  <si>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</si>
  <si>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</si>
  <si>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</si>
  <si>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</si>
  <si>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</si>
  <si>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</si>
  <si>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</si>
  <si>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</si>
  <si>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</si>
  <si>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</si>
  <si>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</si>
  <si>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</si>
  <si>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</si>
  <si>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</si>
  <si>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</si>
  <si>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</si>
  <si>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</si>
  <si>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</si>
  <si>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</si>
  <si>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</si>
  <si>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</si>
  <si>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</si>
  <si>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</si>
  <si>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</si>
  <si>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</si>
  <si>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</si>
  <si>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</si>
  <si>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</si>
  <si>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</si>
  <si>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</si>
  <si>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</si>
  <si>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</si>
  <si>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</si>
  <si>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</si>
  <si>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</si>
  <si>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</si>
  <si>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</si>
  <si>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</si>
  <si>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</si>
  <si>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</si>
  <si>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</si>
  <si>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</si>
  <si>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</si>
  <si>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</si>
  <si>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</si>
  <si>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</si>
  <si>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</si>
  <si>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</si>
  <si>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</si>
  <si>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</si>
  <si>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</si>
  <si>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</si>
  <si>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</si>
  <si>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</si>
  <si>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</si>
  <si>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</si>
  <si>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</si>
  <si>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</si>
  <si>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</si>
  <si>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</si>
  <si>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</si>
  <si>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</si>
  <si>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</si>
  <si>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</si>
  <si>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</si>
  <si>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</si>
  <si>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</si>
  <si>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</si>
  <si>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</si>
  <si>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</si>
  <si>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</si>
  <si>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</si>
  <si>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</si>
  <si>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</si>
  <si>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</si>
  <si>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</si>
  <si>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</si>
  <si>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</si>
  <si>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</si>
  <si>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</si>
  <si>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mike_stelzner</t>
  </si>
  <si>
    <t>scottdavthrive</t>
  </si>
  <si>
    <t>transformtoday</t>
  </si>
  <si>
    <t>digitalsargeant</t>
  </si>
  <si>
    <t>actprhannah</t>
  </si>
  <si>
    <t>caffreyej</t>
  </si>
  <si>
    <t>kerrygorgone</t>
  </si>
  <si>
    <t>stellar247</t>
  </si>
  <si>
    <t>femininepower</t>
  </si>
  <si>
    <t>tweetingtalya</t>
  </si>
  <si>
    <t>theinswe4</t>
  </si>
  <si>
    <t>ladyeleanora</t>
  </si>
  <si>
    <t>cadijordan</t>
  </si>
  <si>
    <t>greggthorpe</t>
  </si>
  <si>
    <t>hannamiller777</t>
  </si>
  <si>
    <t>teammarismith</t>
  </si>
  <si>
    <t>rieldeal</t>
  </si>
  <si>
    <t>johnwaldron_tec</t>
  </si>
  <si>
    <t>sophiezo</t>
  </si>
  <si>
    <t>jennykim</t>
  </si>
  <si>
    <t>coribodeman</t>
  </si>
  <si>
    <t>coachgabriel_en</t>
  </si>
  <si>
    <t>chrisstrub</t>
  </si>
  <si>
    <t>podtweetr</t>
  </si>
  <si>
    <t>deyrajaye</t>
  </si>
  <si>
    <t>smmwconference</t>
  </si>
  <si>
    <t>kristin_bush</t>
  </si>
  <si>
    <t>cgritmon</t>
  </si>
  <si>
    <t>krommatic</t>
  </si>
  <si>
    <t>technicallytroy</t>
  </si>
  <si>
    <t>sociallysorted</t>
  </si>
  <si>
    <t>stldanni</t>
  </si>
  <si>
    <t>mllnnlmotivator</t>
  </si>
  <si>
    <t>todcordill</t>
  </si>
  <si>
    <t>fuhsionmktg</t>
  </si>
  <si>
    <t>madalynsklar</t>
  </si>
  <si>
    <t>blogginbrandi</t>
  </si>
  <si>
    <t>thatchristinag</t>
  </si>
  <si>
    <t>andreagribble</t>
  </si>
  <si>
    <t>jencoleict</t>
  </si>
  <si>
    <t>meganpowers</t>
  </si>
  <si>
    <t>tsp_marketing</t>
  </si>
  <si>
    <t>tracycr31982583</t>
  </si>
  <si>
    <t>smexaminer</t>
  </si>
  <si>
    <t>ravelong</t>
  </si>
  <si>
    <t>vivianfrancos</t>
  </si>
  <si>
    <t>marismith</t>
  </si>
  <si>
    <t>alitamighela</t>
  </si>
  <si>
    <t>makeamarketer</t>
  </si>
  <si>
    <t>phil_mershon</t>
  </si>
  <si>
    <t>mrockiehq</t>
  </si>
  <si>
    <t>socialsavvygeek</t>
  </si>
  <si>
    <t>bizpaul</t>
  </si>
  <si>
    <t>roberts_ben_m</t>
  </si>
  <si>
    <t>duncanjwardle</t>
  </si>
  <si>
    <t>ama_marketing</t>
  </si>
  <si>
    <t>jtimberlake</t>
  </si>
  <si>
    <t>social_shakeup</t>
  </si>
  <si>
    <t>ellismbeh</t>
  </si>
  <si>
    <t>bnevents_hb</t>
  </si>
  <si>
    <t>ditchtheact</t>
  </si>
  <si>
    <t>ryanfoland</t>
  </si>
  <si>
    <t>emilyquestions</t>
  </si>
  <si>
    <t>50states100days</t>
  </si>
  <si>
    <t>findtroy</t>
  </si>
  <si>
    <t>steedmrspeel</t>
  </si>
  <si>
    <t>al_mercuro</t>
  </si>
  <si>
    <t>slavaapel</t>
  </si>
  <si>
    <t>warrenwerbitt</t>
  </si>
  <si>
    <t>pbanding</t>
  </si>
  <si>
    <t>whattheythink</t>
  </si>
  <si>
    <t>scottdraeger</t>
  </si>
  <si>
    <t>christineerna</t>
  </si>
  <si>
    <t>roc_softw_assoc</t>
  </si>
  <si>
    <t>maracleinc</t>
  </si>
  <si>
    <t>banding</t>
  </si>
  <si>
    <t>niccrockett</t>
  </si>
  <si>
    <t>sandyhubbard</t>
  </si>
  <si>
    <t>paulbobnak</t>
  </si>
  <si>
    <t>joannegore121</t>
  </si>
  <si>
    <t>printsurellc</t>
  </si>
  <si>
    <t>daverosendahl</t>
  </si>
  <si>
    <t>mitchjackson</t>
  </si>
  <si>
    <t>joanarssousa</t>
  </si>
  <si>
    <t>s_narmadhaa</t>
  </si>
  <si>
    <t>darcydeleon</t>
  </si>
  <si>
    <t>albermoire</t>
  </si>
  <si>
    <t>sabrinacadini</t>
  </si>
  <si>
    <t>carlosgil83</t>
  </si>
  <si>
    <t>patflynn</t>
  </si>
  <si>
    <t>stephanrachel</t>
  </si>
  <si>
    <t>tahiracreates</t>
  </si>
  <si>
    <t>dahliaelgazzar</t>
  </si>
  <si>
    <t>jessikaphillips</t>
  </si>
  <si>
    <t>bellas_pets</t>
  </si>
  <si>
    <t>mcsquareltd</t>
  </si>
  <si>
    <t>lodewijkhof</t>
  </si>
  <si>
    <t>Mentions</t>
  </si>
  <si>
    <t>Retweet</t>
  </si>
  <si>
    <t>Replies to</t>
  </si>
  <si>
    <t>I'm attending Social Media Marketing World! Mega conference from @smexaminer https://t.co/RlF2x1t7bM #SMMW20 https://t.co/Jj0tMZe5W0</t>
  </si>
  <si>
    <t>Where will you be March 1st 2020? If social media is important to you, I'll see you at #SMMW20 with the leaders and experts who have your marketing back. Get the #BESTPrice NOW! https://t.co/7fuVVaZGlG https://t.co/Wu2qYtqcKo</t>
  </si>
  <si>
    <t>Has anyone else noticed ‘hide from timeline’ is gone on #facebook? #facebookmarketing #fb #smmw20 @SMExaminer https://t.co/GVjFE1w8R7</t>
  </si>
  <si>
    <t>So this just happens. I’m officially going to #SMMW20. Who else will be there? #smm https://t.co/hYbRh9NCLx</t>
  </si>
  <si>
    <t>I'll be speaking at Social Media Marketing World for the 5th year in a row. Can't wait to share killer strategies that will help you rock your Twitter!
Get tix here:
https://t.co/ia1x5DVEtw
#SMMW20
This photo is from my first year. https://t.co/BU4wLNEWbf</t>
  </si>
  <si>
    <t>_xD83D__xDC51_ Join me LIVE at #SMMW20!  This is a fantastic gathering of experts and influencers ready to provide you with their best advice and tips - you don't want to miss it! _xD83C__xDF34__xD83D__xDE0D_
@SMExaminer #Sponsored  https://t.co/KkQQMngb5h https://t.co/JOP1b8MJ1u</t>
  </si>
  <si>
    <t>The future of Marketing...coming to #smmw20 
https://t.co/mBVND3YekV</t>
  </si>
  <si>
    <t>Where will you be March 1st 2020? If social media is important to you, I'll see you at #SMMW20 with the leaders and experts who have your marketing back. Get the #BESTPrice NOW! https://t.co/iEueeeWaII https://t.co/aDIRznITio</t>
  </si>
  <si>
    <t>For those who have been asking about finding new people and reach, check it out! @ChrisStrub, may want to look into this for your Twitter chat at Social Media Marketing World #SMMW20 #SMMW2020 https://t.co/lolIgUsiul</t>
  </si>
  <si>
    <t>Get an All-Access ticket and have #SMMW20 conversations with 100+ expert speakers. Here’s a small sample of who’s speaking in 2020: https://t.co/brIKgRRH5c</t>
  </si>
  <si>
    <t>I'm so excited to speak at Social Media Marketing World. Can't wait to share killer strategies that will help you rock your Twitter!
March 1-3, 2020
https://t.co/ia1x5DVEtw
#SMMW20 https://t.co/1oRFTPO0ER</t>
  </si>
  <si>
    <t>Join me LIVE at @SMExaminer's annual epic conference in sunny San Diego! March 1-3, 2020. Three full days of expert advice, education, networking &amp;amp; fun! _xD83C__xDF34__xD83D__xDE0D_
_xD83D__xDC49__xD83C__xDFFB_ https://t.co/KkQQMmYzGH
My session is all about maximizing organic results on Facebook!! _xD83D__xDCC8_
#SMMW20 #affiliate https://t.co/zgPBGprgPl</t>
  </si>
  <si>
    <t>@tsp_marketing Thanks for the share - will you be at #SMMW20 this year?  ~Bobbi_xD83D__xDC9C_</t>
  </si>
  <si>
    <t>Anyone interested in #SMMW20 all access ticket... $600 savings for current sale price. Let me know!</t>
  </si>
  <si>
    <t>If you can't attend Social Media Marketing World in person, no worries. You can access all the sessions, including mine, on-demand!
Details: https://t.co/MozHiCmVeW
#SMMW20 https://t.co/j8nnICjiu7</t>
  </si>
  <si>
    <t>So bumming. I can’t go to #SMMW20 this year but I have a ticket. Anyone want an all access ticket for half of what it’s going for now??</t>
  </si>
  <si>
    <t>@Phil_Mershon I will :) #SMMW20</t>
  </si>
  <si>
    <t>Love seeing @coachgabriel_en here on Twitter RSVP’ing for my #SMMW20 session! Looking forward to meeting you in San Diego _xD83D__xDE0A__xD83C__xDDFA__xD83C__xDDF8_ https://t.co/rCi4X2LO2l</t>
  </si>
  <si>
    <t>@coachgabriel_en Twitter — just like every other platform, really — is all about the way that you choose to use it. We’ll talk about this, but if you have the recordings from #SMMW19, you can catch up on that session as well! _xD83D__xDE0A_ ( #SMMW20 )</t>
  </si>
  <si>
    <t>Thank you so much @mrockieHQ ! I’m greatly looking forward to #SMMW20 and can’t wait to see ya there once again. https://t.co/iL73hDpfYQ</t>
  </si>
  <si>
    <t>@SocialSavvyGeek Can’t wait! I have pledged to @Phil_Mershon and crew that I want to be the No. 1 top-rated session at #SMMW20. The gauntlet has been laid down! _xD83D__xDE0A__xD83C__xDDFA__xD83C__xDDF8_</t>
  </si>
  <si>
    <t>So, I'm heading to San Diego early for #SMMW20, but after learning that my boy @BizPaul isn't making the trip (not happy) I'm re-evaluating some options -- including actually flying north from SAN--&amp;gt;SFO for a half marathon on the 29th (Saturday). Anyone want in with me?</t>
  </si>
  <si>
    <t>@BizPaul This is the race I'm considering on the eve of #SMMW20. It's in Richmond, CA -- so a round-trip flight from San Diego to San Francisco.
https://t.co/iuppqQ7lbW
I do wish there was a race in San Diego on 2/29 or even 3/1 ...</t>
  </si>
  <si>
    <t>Not gunna lie, I expect #SMMW20 will still be fun but I was pretty crushed that @BizPaul isn’t attending. Into the “bad books” you go, mate. _xD83D__xDE22_ https://t.co/fgj0695Ha6</t>
  </si>
  <si>
    <t>[ PODCAST ] Ep. 17 of 'Marketing Buzzword Podcast' with @Roberts_Ben_M and guest @ChrisStrub, talking all things #LiveStreaming: https://t.co/lqnCpVuAms #SMMW20 https://t.co/VqPA2eaDS3</t>
  </si>
  <si>
    <t>Looking to sell my ticket to #SMMW20 (at a discounted rate). I’m really sad I can’t go and don’t want this ticket to go to waste. Please tweet me if you’re interested!</t>
  </si>
  <si>
    <t>@EllisMbeh @social_shakeup @jtimberlake @AMA_Marketing @DuncanJWardle Happy to have made the list, Ellis! We hope to see you again at #SMMW20. -Megan_xD83E__xDD13_</t>
  </si>
  <si>
    <t>@EllisMbeh @social_shakeup @SMMWConference @jtimberlake @AMA_Marketing @DuncanJWardle Huge accomplishments! Stoked to see you are returning for #SMMW20!!!</t>
  </si>
  <si>
    <t>@ryanfoland @DitchTheAct @BNEvents_HB Bring some to #SMMW20 to sign!!!</t>
  </si>
  <si>
    <t>@EmilyQuestions Thanks so much, @EmilyQuestions !
My next roundup is going to be filmed live at #SMMW20... stay tuned for me to come up and bug you with my next question in March! ;) https://t.co/5JCgZh5ugj</t>
  </si>
  <si>
    <t>@ChrisStrub @50States100Days ‘20: rocks #SMMW20’s face off; finds true love at a Giving Day somewhere 
‘21: marries that girl and knocks her up; gets a position officially heading up Giving Day strategy for a major nonprofit organization; keynotes all over
‘22: NYC marathon w/wife &amp;amp; kid cheering you on!</t>
  </si>
  <si>
    <t>[ PODCAST ] Ep. 17 of 'Marketing Buzzword Podcast' with @Roberts_Ben_M &amp;amp; guest @ChrisStrub, talking all things #LiveStreaming: https://t.co/lqnCpVuAms #SMMW20 https://t.co/SRQ7Tt2Skp</t>
  </si>
  <si>
    <t>Just submitted my session description for #SMMW20.
The feedback for my #SMMW19 session was off the charts. Several said it was the best of the whole event. Someone called me their “hero.”
Those words fueled me to want to do even better in 2020.
If you’re coming, don’t miss it.</t>
  </si>
  <si>
    <t>[ BLOG ] Grind, defined: Actionable steps to build winning relationships on #socialmedida: https://t.co/apsK0RCkG2 #SMMW20 #StrubbySystem https://t.co/GnoUeFt53m</t>
  </si>
  <si>
    <t>[ BLOG ] Seven ways #nonprofits can tangibly raise money using #FacebookLive: https://t.co/R0Z9eRmIOs #livestreaming #SMMW20 https://t.co/jkxzcXNqWp</t>
  </si>
  <si>
    <t>I'm fired up as I'll be attending my first #SMMW20 in March.   Who else will be there? 
https://t.co/xV1edjzx0f https://t.co/Xn5Sw7BYa3</t>
  </si>
  <si>
    <t>One of the things I'm most excited about in 2020 is my first trip to #SMMW20. It's true and an #ad. Hope you'll join me in San Diego too! https://t.co/IMzzoGVO5O</t>
  </si>
  <si>
    <t>Here's 6 Reasons why you need a ticket to Social Media Marketing World #SMMW20 https://t.co/TPOu1ZbpbR https://t.co/5PnCcxtG9e</t>
  </si>
  <si>
    <t>Here's 6 Reasons why you need a ticket to Social Media Marketing World  in 2020 #SMMW20 https://t.co/TPOu1ZbpbR https://t.co/4ALP5TF6zw</t>
  </si>
  <si>
    <t>Thinking of going to Social Media Marketing World in 2020? Here's 6 Reasons why you need a ticket! #SMMW20 https://t.co/TPOu1ZbpbR https://t.co/Na7afLdgRV</t>
  </si>
  <si>
    <t>Whether you attend virtually in your PJs or in person - grab your ticket to SMMW while it's at the lowest prices!  #SMMW20 https://t.co/TPOu1ZbpbR ... here's 6 reasons why you should attend this event! https://t.co/bAmVzmvb7O</t>
  </si>
  <si>
    <t>Whether you attend virtually in your PJs or in person, grab your ticket to Social Media Marketing World - here are 6 reasons why you should (psst grab a ticket before they increase gradually)!  #SMMW20 https://t.co/TPOu1ZbpbR https://t.co/NtrP9hrXDZ</t>
  </si>
  <si>
    <t>Don't miss the Virtual Ticket to #SMMW20 https://t.co/Yar68xBnyQ https://t.co/Cv0Fqt5FLG</t>
  </si>
  <si>
    <t>_xD83D__xDCA5_The Virtual Ticket for #SMMW20 is available. If you can't make it to San Diego in person this is the next best thing! https://t.co/Yar68xBnyQ https://t.co/wa7ZZIPbPf</t>
  </si>
  <si>
    <t>_xD83D__xDCA5_The Virtual Ticket for #SMMW20 is the next best thing if you cant make it to San Diego in March. https://t.co/Yar68xBnyQ https://t.co/5L7upJSYoB</t>
  </si>
  <si>
    <t>_xD83D__xDCA5_Can't make it to #SMMW20? Grab the virtual ticket! https://t.co/Yar68xBnyQ https://t.co/cxDQpP74mF</t>
  </si>
  <si>
    <t>Considering going to Social Media Marketing World in March? They're offering $400 off the All-Access Ticket through January 10th! 
https://t.co/jRw7lLsr8U
#SMMW2020 #SMMW20 #SocialMediaMarketingWorld #SocialMediaMarketing #Marketing</t>
  </si>
  <si>
    <t>@FindTroy I feel ya man! Things change at a moments notice for sure. Plenty of other fish in the sea though. Can't wait to cross paths with ya in 2020. #SMWL20 or #SMMW20? https://t.co/B7TzKKxJ5m</t>
  </si>
  <si>
    <t>@daverosendahl @PrintSureLLC @JoanneGore121 @PaulBobnak @sandyhubbard @NicCrockett @banding @MaracleInc @Roc_Softw_Assoc @ChristineErna @scottdraeger @whattheythink @PBanding @warrenwerbitt @slavaapel @Al_Mercuro @steedmrspeel No tickets bought, no speaking gigs arranged, but I have time on my calendar blocked out for #SMMW20, #ContentTECH, and #CMWorld.</t>
  </si>
  <si>
    <t>A3:  I use them to manage people I want to learn from like these
#SMMW20 Speakers
https://t.co/YQmQWhvxik
@mitchjackson book collaborators
https://t.co/vaUwI3ww8X
#TwitterSmarter https://t.co/mi5Vs1hWQm</t>
  </si>
  <si>
    <t>@MadalynSklar @SabrinaCadini @alberMoire @darcydeleon @s_narmadhaa @JoanaRSSousa Thank you Madalyn and team!  Hard to believe we are only a couple months away from #SMMW20
Exciting things in store for 2020!
#TwitterSmarter https://t.co/NhQna1w0U7</t>
  </si>
  <si>
    <t>I'm so excited to be speaking at the next Social Media Marketing World for the 5th year in a row. Can't wait to share killer strategies that will help you rock your Twitter!
Get tickets now and save $$
https://t.co/ia1x5DVEtw
#SMMW20 https://t.co/bVwiVuXGeU</t>
  </si>
  <si>
    <t>[VIDEO] Watch my #Interview with @carlosgil83 as he shares all his #SocialMedia #Marketing knowledge since he was kind enough to talk to me!  OMG I was so nervous to walk up and do this _xD83D__xDC49_  https://t.co/bOXmyx56Kk
#SMMW20 https://t.co/dRQZlgwm1V</t>
  </si>
  <si>
    <t>Want to improve your #SocialMedia #Marketing Skills?  Don't forget to GRAB YOUR SEAT  #SMMW20_xD83D__xDC49_ https://t.co/YTxkn7UVdt https://t.co/HkEwIrOYX2</t>
  </si>
  <si>
    <t>Want to improve your #SocialMedia #Marketing Skills?  Don't forget to GRAB YOUR SEAT  #SMMW20_xD83D__xDC49_ https://t.co/YTxkn7UVdt https://t.co/s0uMNdc3EZ</t>
  </si>
  <si>
    <t>Check out conferences. There are tons of virtual and in-person events. It's a major opportunity to meet a lot of your online friends IRL. Learn + grow your friendships.
@SMExaminer #smmw20 is coming up and has a virtual option as well as in-person.
https://t.co/Se6XXIs8V5</t>
  </si>
  <si>
    <t>So @PatFlynn - your #Superfansbook is AMAZING! I started sending personalized messages and this is the feedback I get.
Your book also relieved anxiety - instead of focusing on growth &amp;amp; numbers, I’m focusing on relationships - which leads to growth! 
Hope to meet you at #smmw20! https://t.co/0FMyMkzdrS</t>
  </si>
  <si>
    <t>Wow... it’s the last #flashbackfriday of 2019, and we’re officially 65 days away from #SMMW20! So excited to see all of these wonderful faces again in just a couple of months! Ahhhh!!! _xD83D__xDE4C__xD83D__xDE4C__xD83D__xDE4C_ | #smmw19 #fbf #lovemyfriends #smm #socialmediamarketing #digitalmarketing #meaningful… https://t.co/p1hVCcgQ9w</t>
  </si>
  <si>
    <t>@mcsquareltd @MakeAMarketer @cgritmon @Bellas_Pets @jessikaphillips @DahliaElGazzar @TahiraCreates @StephanRachel @Roberts_Ben_M @jencoleICT Highly likely! Thinking about a live show the week of #SMMW20 _xD83D__xDE03__xD83C__xDF99_️☀️</t>
  </si>
  <si>
    <t>MariSmith: _xD83D__xDC51_ Join me LIVE at #SMMW20!  This is a fantastic gathering of experts and influencers ready to provide you with their best advice and tips - you don't want to miss it! _xD83C__xDF34__xD83D__xDE0D_
SMExaminer #Sponsored  https://t.co/FfUBzcmlSh https://t.co/f8uTLvrB1c</t>
  </si>
  <si>
    <t>MariSmith: _xD83D__xDC51_ Only 2 months until #SMMW20! _xD83D__xDD25_Join me LIVE for this awesome gathering of experts and influencers ready to provide you with their best social media tips - you don't want to miss it! _xD83C__xDF34__xD83D__xDE0D_
SMExaminer #Sponsored  https://t.co/FfUBzcmlSh https://t.co/2GxeAHb1X6</t>
  </si>
  <si>
    <t>#SMMW20 SELLING - 1 Full Access Ticket to Social Media Marketing World 2020? Only $799 US.  Message me!</t>
  </si>
  <si>
    <t>@lodewijkhof Thanks so much for listening, Lodewijk! And hopefully you can join us at the conference sometime in the future! -Jen #SMMW20</t>
  </si>
  <si>
    <t>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</si>
  <si>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COMPRA TU ENTRADA #Virtual para el mayor evento de Marketing del MUNDO #SMMW20 
Estaremos trasmitiendo #ONLINE via #STREAMING desde San Diego California los dias 1, 2 y 3 de marzo de 2020 @SMExaminer @SMMWConference   #SEOHashtag es Official Sponsor 
https://t.co/OXzNj3i2qt https://t.co/JXBk8LEjWl</t>
  </si>
  <si>
    <t>COMPRA TU ENTRADA #Virtual para el mayor evento de Marketing del MUNDO #SMMW20 
Lo puedes ver #ONLINE via #STREAMING desde  California los dias 1, 2 y 3 de marzo de 2020  @SMExaminer @SMMWConference  via  #SEOHashtag es Official Sponsor 
https://t.co/5CR5uBu56C https://t.co/DiBVWgas7k</t>
  </si>
  <si>
    <t>COMPRA TU ENTRADA #Virtual para el mayor evento de Marketing del MUNDO #SMMW20 
Es #ONLINE via #STREAMING  _xD83D__xDDD3_ 1 2 y 3 de marzo de 2020
Conoce todo lo grande del #marketing que esta por venir @SMExaminer @SMMWConference 
#SEOHashtag es Official Sponsor 
https://t.co/UveZimTeLV https://t.co/StjOh39YZ1</t>
  </si>
  <si>
    <t>@meganpowers @MakeAMarketer You have a great show Megan and we need to schedule you for #TheTimAndJimShow
Happy New Year and see you in sunny San Diego at #SMMW20</t>
  </si>
  <si>
    <t>@FuhsionMktg @MakeAMarketer Thanks so much! I'd love to - let's get it scheduled!! #SMMW20 is close!</t>
  </si>
  <si>
    <t>http://www.socialmediaexaminer.com/smmworld/</t>
  </si>
  <si>
    <t>https://events.socialmediaexaminer.com/amember/aff/go/coachlaura</t>
  </si>
  <si>
    <t>https://www.youtube.com/watch?v=7JT-v7bYZAo&amp;feature=youtu.be</t>
  </si>
  <si>
    <t>https://twitter.com/wongmjane/status/1209250454510559233</t>
  </si>
  <si>
    <t>https://www.socialmediaexaminer.com/smmworld/</t>
  </si>
  <si>
    <t>https://twitter.com/coachgabriel_en/status/1205873159431282688</t>
  </si>
  <si>
    <t>https://twitter.com/mrockieHQ/status/1205385238731378688</t>
  </si>
  <si>
    <t>https://brazenracing.com/victory/race-info/</t>
  </si>
  <si>
    <t>https://twitter.com/BizPaul/status/1210976072986234880</t>
  </si>
  <si>
    <t>https://marketingbuzzword.com/going-live-live-video-with-chris-strub/</t>
  </si>
  <si>
    <t>https://medium.com/@ChrisStrub/grind-defined-actionable-steps-to-build-winning-relationships-on-social-media-493325df6bec</t>
  </si>
  <si>
    <t>https://medium.com/@ChrisStrub/seven-ways-nonprofits-can-tangibly-raise-money-via-facebook-live-66a3cdc2f932</t>
  </si>
  <si>
    <t>https://events.socialmediaexaminer.com/amember/aff/go/hingstkr?i=2</t>
  </si>
  <si>
    <t>https://sociallysorted.com.au/social-media-marketing-world/</t>
  </si>
  <si>
    <t>https://events.socialmediaexaminer.com/amember/aff/go/donnamoritz?i=1</t>
  </si>
  <si>
    <t>https://twitter.com/FuhsionMktg/lists/smmw20-speakers https://twitter.com/FuhsionMktg/lists/mitch-jackson-collabs https://twitter.com/MadalynSklar/status/1210266561459761154</t>
  </si>
  <si>
    <t>https://events.socialmediaexaminer.com/amember/aff/go/madalynsklar?i=2</t>
  </si>
  <si>
    <t>https://events.socialmediaexaminer.com/amember/aff/go/madalynsklar?i=1</t>
  </si>
  <si>
    <t>https://www.youtube.com/watch?v=vRdznOiJKiY&amp;feature=youtu.be</t>
  </si>
  <si>
    <t>https://events.socialmediaexaminer.com/amember/aff/go/blogginbrandi</t>
  </si>
  <si>
    <t>https://events.socialmediaexaminer.com/amember/aff/go/marismith</t>
  </si>
  <si>
    <t>https://vivianfrancos.com/top-stories-smmw20-el-mayor-evento-de-marketing-digital/</t>
  </si>
  <si>
    <t>socialmediaexaminer.com</t>
  </si>
  <si>
    <t>youtube.com</t>
  </si>
  <si>
    <t>twitter.com</t>
  </si>
  <si>
    <t>brazenracing.com</t>
  </si>
  <si>
    <t>marketingbuzzword.com</t>
  </si>
  <si>
    <t>medium.com</t>
  </si>
  <si>
    <t>com.au</t>
  </si>
  <si>
    <t>twitter.com twitter.com twitter.com</t>
  </si>
  <si>
    <t>vivianfrancos.com</t>
  </si>
  <si>
    <t>smmw20</t>
  </si>
  <si>
    <t>smmw20 bestprice</t>
  </si>
  <si>
    <t>facebook facebookmarketing fb smmw20</t>
  </si>
  <si>
    <t>smmw20 smm</t>
  </si>
  <si>
    <t>smmw20 smmw2020</t>
  </si>
  <si>
    <t>smmw19 smmw20</t>
  </si>
  <si>
    <t>livestreaming smmw20</t>
  </si>
  <si>
    <t>smmw20 smmw19</t>
  </si>
  <si>
    <t>socialmedida smmw20 strubbysystem</t>
  </si>
  <si>
    <t>socialmedida smmw20</t>
  </si>
  <si>
    <t>nonprofits facebooklive livestreaming smmw20</t>
  </si>
  <si>
    <t>smmw20 ad</t>
  </si>
  <si>
    <t>smmw2020 smmw20 socialmediamarketingworld socialmediamarketing marketing</t>
  </si>
  <si>
    <t>smwl20 smmw20</t>
  </si>
  <si>
    <t>smmw20 contenttech cmworld</t>
  </si>
  <si>
    <t>smmw20 twittersmarter</t>
  </si>
  <si>
    <t>interview socialmedia marketing smmw20</t>
  </si>
  <si>
    <t>socialmedia marketing smmw20</t>
  </si>
  <si>
    <t>superfansbook smmw20</t>
  </si>
  <si>
    <t>flashbackfriday smmw20 smmw19 fbf lovemyfriends smm socialmediamarketing digitalmarketing meaningful</t>
  </si>
  <si>
    <t>smmw20 sponsored</t>
  </si>
  <si>
    <t>virtual smmw20 online streaming seohashtag</t>
  </si>
  <si>
    <t>virtual smmw20 online streaming marketing seohashtag</t>
  </si>
  <si>
    <t>virtual smmw20 online streaming</t>
  </si>
  <si>
    <t>smmw20 affiliate</t>
  </si>
  <si>
    <t>thetimandjimshow smmw20</t>
  </si>
  <si>
    <t>thetimandjimshow</t>
  </si>
  <si>
    <t>https://pbs.twimg.com/media/EMlL_L8UUAAKO5R.png</t>
  </si>
  <si>
    <t>https://pbs.twimg.com/media/EMwPsZiXUAA9vKr.jpg</t>
  </si>
  <si>
    <t>https://pbs.twimg.com/tweet_video_thumb/EMyoHCbWsAARndY.jpg</t>
  </si>
  <si>
    <t>https://pbs.twimg.com/media/EMz5yyJUcAA7u1i.jpg</t>
  </si>
  <si>
    <t>https://pbs.twimg.com/media/EM0oE9-XYAA0mB7.jpg</t>
  </si>
  <si>
    <t>https://pbs.twimg.com/tweet_video_thumb/ENJo4dCWoAE5HNM.jpg</t>
  </si>
  <si>
    <t>https://pbs.twimg.com/media/EL1JpSZX0AEbZhP.jpg</t>
  </si>
  <si>
    <t>https://pbs.twimg.com/media/EIjs9b8X0AAXqnk.jpg</t>
  </si>
  <si>
    <t>https://pbs.twimg.com/media/ENCZfbdWkAAL4kw.jpg</t>
  </si>
  <si>
    <t>https://pbs.twimg.com/media/ENHjFaUXsAEWRQz.jpg</t>
  </si>
  <si>
    <t>https://pbs.twimg.com/media/ENNuBDMUYAAP5Ef.jpg</t>
  </si>
  <si>
    <t>https://pbs.twimg.com/media/EIEH_32WwAInyDl.jpg</t>
  </si>
  <si>
    <t>https://pbs.twimg.com/media/EINIzFwXsAUK5Ae.jpg</t>
  </si>
  <si>
    <t>https://pbs.twimg.com/media/EITkzRDW4AMrbu4.jpg</t>
  </si>
  <si>
    <t>https://pbs.twimg.com/media/EIcli-EXsAI_8kl.jpg</t>
  </si>
  <si>
    <t>https://pbs.twimg.com/media/EIjBkAOW4AA4bP1.jpg</t>
  </si>
  <si>
    <t>https://pbs.twimg.com/media/EMyrapXX0AAq3zs.jpg</t>
  </si>
  <si>
    <t>https://pbs.twimg.com/media/ENCIKkbWkAAvske.jpg</t>
  </si>
  <si>
    <t>https://pbs.twimg.com/media/ENIkLMjXkAALyXt.jpg</t>
  </si>
  <si>
    <t>https://pbs.twimg.com/media/ENRk8_4X0AY_WIP.jpg</t>
  </si>
  <si>
    <t>https://pbs.twimg.com/tweet_video_thumb/ENR6j4lWwAcSjsL.jpg</t>
  </si>
  <si>
    <t>https://pbs.twimg.com/tweet_video_thumb/ENTFgQIXYAEMQRx.jpg</t>
  </si>
  <si>
    <t>https://pbs.twimg.com/media/EMo6FtSWwAMxmsC.jpg</t>
  </si>
  <si>
    <t>https://pbs.twimg.com/media/EMzNQTdX0AISuWU.jpg</t>
  </si>
  <si>
    <t>https://pbs.twimg.com/media/ENCqAh2XkAAhwB-.png</t>
  </si>
  <si>
    <t>https://pbs.twimg.com/media/ENM9MoAXUAU_xqY.jpg</t>
  </si>
  <si>
    <t>https://pbs.twimg.com/media/ENC707CXYAI4MYO.jpg</t>
  </si>
  <si>
    <t>https://pbs.twimg.com/media/EMvMZjvXsAANllZ.jpg</t>
  </si>
  <si>
    <t>https://pbs.twimg.com/media/ENTPh6mWsAE2Ig8.jpg</t>
  </si>
  <si>
    <t>https://pbs.twimg.com/media/ENTRkoWXsAEE-wd.jpg</t>
  </si>
  <si>
    <t>https://pbs.twimg.com/media/EM016-zWwAIcgGo.jpg</t>
  </si>
  <si>
    <t>https://pbs.twimg.com/media/EM0Em9CXYAA6QTS.jpg</t>
  </si>
  <si>
    <t>https://pbs.twimg.com/media/ENTdftSXUAAMJk1.jpg</t>
  </si>
  <si>
    <t>https://pbs.twimg.com/media/ENSJDmqW4AAPane.jpg</t>
  </si>
  <si>
    <t>https://pbs.twimg.com/media/ENTpamiX0AAAwza.jpg</t>
  </si>
  <si>
    <t>https://pbs.twimg.com/media/ENURtgJXsAIftqo.jpg</t>
  </si>
  <si>
    <t>https://pbs.twimg.com/ext_tw_video_thumb/1205612198132760576/pu/img/0MKV9oW0rJBCJQ-Z.jpg</t>
  </si>
  <si>
    <t>http://pbs.twimg.com/profile_images/687723622631211010/wbNDhRAd_normal.jpg</t>
  </si>
  <si>
    <t>http://pbs.twimg.com/profile_images/1212644374951202816/xO1VdYXS_normal.jpg</t>
  </si>
  <si>
    <t>http://pbs.twimg.com/profile_images/1004833892992520192/6hgH4UAs_normal.jpg</t>
  </si>
  <si>
    <t>http://pbs.twimg.com/profile_images/1142851071313772546/RLmKLxW-_normal.jpg</t>
  </si>
  <si>
    <t>http://pbs.twimg.com/profile_images/1054396178291400705/p04PkbkX_normal.jpg</t>
  </si>
  <si>
    <t>http://pbs.twimg.com/profile_images/1058911656397365248/VX0_5J9H_normal.jpg</t>
  </si>
  <si>
    <t>http://pbs.twimg.com/profile_images/1198501924074639360/D5Wa_Z6G_normal.jpg</t>
  </si>
  <si>
    <t>http://pbs.twimg.com/profile_images/587782528246751232/TNRBUYMw_normal.jpg</t>
  </si>
  <si>
    <t>http://pbs.twimg.com/profile_images/378800000522771851/0e6bae89f5dc1de5c934c0cb151cab6d_normal.jpeg</t>
  </si>
  <si>
    <t>http://pbs.twimg.com/profile_images/344513261576760239/fabc46d44916ba39d1d27c3047c99f18_normal.jpeg</t>
  </si>
  <si>
    <t>http://pbs.twimg.com/profile_images/1085327593954435074/igK8Yrua_normal.jpg</t>
  </si>
  <si>
    <t>http://pbs.twimg.com/profile_images/1136061094449930241/oDf_Bf9T_normal.jpg</t>
  </si>
  <si>
    <t>http://pbs.twimg.com/profile_images/913345286931714048/gP3AC6Wy_normal.jpg</t>
  </si>
  <si>
    <t>http://pbs.twimg.com/profile_images/1082111995992780800/Mo5zGwwL_normal.jpg</t>
  </si>
  <si>
    <t>http://pbs.twimg.com/profile_images/533259350609891328/yAlSdl0H_normal.jpeg</t>
  </si>
  <si>
    <t>http://pbs.twimg.com/profile_images/1211759641237086209/lsj5O6wk_normal.jpg</t>
  </si>
  <si>
    <t>http://pbs.twimg.com/profile_images/1132856229712281605/mfQpwIg9_normal.png</t>
  </si>
  <si>
    <t>http://pbs.twimg.com/profile_images/1183561541523791874/n4iqLWqZ_normal.jpg</t>
  </si>
  <si>
    <t>http://pbs.twimg.com/profile_images/845037380872499200/Bb-xhHSK_normal.jpg</t>
  </si>
  <si>
    <t>http://pbs.twimg.com/profile_images/1171559187995856897/e0ssvDPc_normal.jpg</t>
  </si>
  <si>
    <t>http://pbs.twimg.com/profile_images/950449272985550848/xEBwQ2Rc_normal.jpg</t>
  </si>
  <si>
    <t>http://pbs.twimg.com/profile_images/943584306085052416/qYL5QLXO_normal.jpg</t>
  </si>
  <si>
    <t>http://pbs.twimg.com/profile_images/1197594688846532609/ZbqOTnCS_normal.jpg</t>
  </si>
  <si>
    <t>http://pbs.twimg.com/profile_images/1830782400/twitter-tt_normal.jpg</t>
  </si>
  <si>
    <t>http://pbs.twimg.com/profile_images/1181405207441235973/WSBe_xSV_normal.jpg</t>
  </si>
  <si>
    <t>http://pbs.twimg.com/profile_images/1193710578826711041/vyxeAKAs_normal.jpg</t>
  </si>
  <si>
    <t>http://pbs.twimg.com/profile_images/1063189952521953280/XyReAJY8_normal.jpg</t>
  </si>
  <si>
    <t>http://pbs.twimg.com/profile_images/939910218204446723/6H_t9Ct1_normal.jpg</t>
  </si>
  <si>
    <t>http://pbs.twimg.com/profile_images/1208897086256754691/HWJ0y1oO_normal.jpg</t>
  </si>
  <si>
    <t>http://pbs.twimg.com/profile_images/1210655124298829824/W1OipcJ3_normal.jpg</t>
  </si>
  <si>
    <t>http://pbs.twimg.com/profile_images/1151663244198572032/ZjX4aWEj_normal.jpg</t>
  </si>
  <si>
    <t>http://abs.twimg.com/sticky/default_profile_images/default_profile_normal.png</t>
  </si>
  <si>
    <t>http://pbs.twimg.com/profile_images/463673794716909569/DvZl4mU3_normal.png</t>
  </si>
  <si>
    <t>http://pbs.twimg.com/profile_images/955096600329809920/vkR68R6L_normal.jpg</t>
  </si>
  <si>
    <t>http://pbs.twimg.com/profile_images/1184702192336490499/xiuYhert_normal.jpg</t>
  </si>
  <si>
    <t>http://pbs.twimg.com/profile_images/1194484482226569216/lL5l-Wdj_normal.jpg</t>
  </si>
  <si>
    <t>http://pbs.twimg.com/profile_images/892131141204942848/ipSHUsUj_normal.jpg</t>
  </si>
  <si>
    <t>21:09:06</t>
  </si>
  <si>
    <t>07:14:47</t>
  </si>
  <si>
    <t>00:40:04</t>
  </si>
  <si>
    <t>11:46:00</t>
  </si>
  <si>
    <t>17:42:57</t>
  </si>
  <si>
    <t>19:30:46</t>
  </si>
  <si>
    <t>19:52:21</t>
  </si>
  <si>
    <t>20:55:16</t>
  </si>
  <si>
    <t>21:05:05</t>
  </si>
  <si>
    <t>00:54:01</t>
  </si>
  <si>
    <t>04:30:54</t>
  </si>
  <si>
    <t>04:32:55</t>
  </si>
  <si>
    <t>08:16:20</t>
  </si>
  <si>
    <t>00:42:19</t>
  </si>
  <si>
    <t>12:30:28</t>
  </si>
  <si>
    <t>14:00:05</t>
  </si>
  <si>
    <t>15:30:06</t>
  </si>
  <si>
    <t>16:17:20</t>
  </si>
  <si>
    <t>23:33:06</t>
  </si>
  <si>
    <t>10:38:31</t>
  </si>
  <si>
    <t>12:22:19</t>
  </si>
  <si>
    <t>15:12:52</t>
  </si>
  <si>
    <t>21:24:17</t>
  </si>
  <si>
    <t>00:04:20</t>
  </si>
  <si>
    <t>15:13:30</t>
  </si>
  <si>
    <t>15:14:40</t>
  </si>
  <si>
    <t>15:17:06</t>
  </si>
  <si>
    <t>15:17:48</t>
  </si>
  <si>
    <t>17:13:22</t>
  </si>
  <si>
    <t>17:14:55</t>
  </si>
  <si>
    <t>17:32:32</t>
  </si>
  <si>
    <t>14:30:09</t>
  </si>
  <si>
    <t>20:29:15</t>
  </si>
  <si>
    <t>19:18:16</t>
  </si>
  <si>
    <t>20:52:37</t>
  </si>
  <si>
    <t>20:46:56</t>
  </si>
  <si>
    <t>23:00:40</t>
  </si>
  <si>
    <t>05:06:19</t>
  </si>
  <si>
    <t>13:16:03</t>
  </si>
  <si>
    <t>05:07:16</t>
  </si>
  <si>
    <t>21:10:05</t>
  </si>
  <si>
    <t>15:11:30</t>
  </si>
  <si>
    <t>15:15:05</t>
  </si>
  <si>
    <t>02:55:23</t>
  </si>
  <si>
    <t>13:16:02</t>
  </si>
  <si>
    <t>18:01:33</t>
  </si>
  <si>
    <t>06:22:50</t>
  </si>
  <si>
    <t>18:00:22</t>
  </si>
  <si>
    <t>12:00:27</t>
  </si>
  <si>
    <t>18:00:31</t>
  </si>
  <si>
    <t>12:00:21</t>
  </si>
  <si>
    <t>18:00:29</t>
  </si>
  <si>
    <t>18:00:24</t>
  </si>
  <si>
    <t>12:00:26</t>
  </si>
  <si>
    <t>12:00:18</t>
  </si>
  <si>
    <t>12:00:20</t>
  </si>
  <si>
    <t>12:00:25</t>
  </si>
  <si>
    <t>18:00:26</t>
  </si>
  <si>
    <t>13:33:42</t>
  </si>
  <si>
    <t>13:34:52</t>
  </si>
  <si>
    <t>17:02:37</t>
  </si>
  <si>
    <t>18:33:08</t>
  </si>
  <si>
    <t>19:02:16</t>
  </si>
  <si>
    <t>14:28:20</t>
  </si>
  <si>
    <t>14:28:16</t>
  </si>
  <si>
    <t>14:28:12</t>
  </si>
  <si>
    <t>14:28:15</t>
  </si>
  <si>
    <t>15:46:03</t>
  </si>
  <si>
    <t>19:46:03</t>
  </si>
  <si>
    <t>19:46:04</t>
  </si>
  <si>
    <t>19:53:04</t>
  </si>
  <si>
    <t>19:55:00</t>
  </si>
  <si>
    <t>20:23:01</t>
  </si>
  <si>
    <t>22:05:34</t>
  </si>
  <si>
    <t>01:03:53</t>
  </si>
  <si>
    <t>18:46:24</t>
  </si>
  <si>
    <t>21:16:36</t>
  </si>
  <si>
    <t>22:08:07</t>
  </si>
  <si>
    <t>16:49:43</t>
  </si>
  <si>
    <t>20:04:07</t>
  </si>
  <si>
    <t>01:01:42</t>
  </si>
  <si>
    <t>14:38:09</t>
  </si>
  <si>
    <t>21:39:10</t>
  </si>
  <si>
    <t>00:35:13</t>
  </si>
  <si>
    <t>03:12:00</t>
  </si>
  <si>
    <t>22:15:43</t>
  </si>
  <si>
    <t>18:30:07</t>
  </si>
  <si>
    <t>20:47:05</t>
  </si>
  <si>
    <t>19:25:38</t>
  </si>
  <si>
    <t>08:15:53</t>
  </si>
  <si>
    <t>23:58:34</t>
  </si>
  <si>
    <t>03:46:37</t>
  </si>
  <si>
    <t>19:44:39</t>
  </si>
  <si>
    <t>21:05:41</t>
  </si>
  <si>
    <t>05:47:32</t>
  </si>
  <si>
    <t>https://twitter.com/mike_stelzner/status/1209581790052020224</t>
  </si>
  <si>
    <t>https://twitter.com/scottdavthrive/status/1210096604591443968</t>
  </si>
  <si>
    <t>https://twitter.com/transformtoday/status/1210359658705301505</t>
  </si>
  <si>
    <t>https://twitter.com/digitalsargeant/status/1210527245070155776</t>
  </si>
  <si>
    <t>https://twitter.com/actprhannah/status/1210617075204362241</t>
  </si>
  <si>
    <t>https://twitter.com/caffreyej/status/1210644208693985280</t>
  </si>
  <si>
    <t>https://twitter.com/kerrygorgone/status/1210649637553610752</t>
  </si>
  <si>
    <t>https://twitter.com/stellar247/status/1210665472208732160</t>
  </si>
  <si>
    <t>https://twitter.com/femininepower/status/1210667943148867584</t>
  </si>
  <si>
    <t>https://twitter.com/tweetingtalya/status/1210725556087476226</t>
  </si>
  <si>
    <t>https://twitter.com/theinswe4/status/1210780135902732290</t>
  </si>
  <si>
    <t>https://twitter.com/theinswe4/status/1210780643245711365</t>
  </si>
  <si>
    <t>https://twitter.com/ladyeleanora/status/1210836868780171264</t>
  </si>
  <si>
    <t>https://twitter.com/cadijordan/status/1211085001753677826</t>
  </si>
  <si>
    <t>https://twitter.com/greggthorpe/status/1210900823443673091</t>
  </si>
  <si>
    <t>https://twitter.com/greggthorpe/status/1211285764413284352</t>
  </si>
  <si>
    <t>https://twitter.com/hannamiller777/status/1211308418914508800</t>
  </si>
  <si>
    <t>https://twitter.com/teammarismith/status/1211320303038685184</t>
  </si>
  <si>
    <t>https://twitter.com/rieldeal/status/1211429967101218816</t>
  </si>
  <si>
    <t>https://twitter.com/johnwaldron_tec/status/1211597427008036866</t>
  </si>
  <si>
    <t>https://twitter.com/sophiezo/status/1211623548881645573</t>
  </si>
  <si>
    <t>https://twitter.com/jennykim/status/1211666470222147586</t>
  </si>
  <si>
    <t>https://twitter.com/coribodeman/status/1211759938122518538</t>
  </si>
  <si>
    <t>https://twitter.com/coachgabriel_en/status/1210350667002286080</t>
  </si>
  <si>
    <t>https://twitter.com/chrisstrub/status/1210217076419432458</t>
  </si>
  <si>
    <t>https://twitter.com/chrisstrub/status/1210217368384933890</t>
  </si>
  <si>
    <t>https://twitter.com/chrisstrub/status/1210217982665859072</t>
  </si>
  <si>
    <t>https://twitter.com/chrisstrub/status/1210218158331744256</t>
  </si>
  <si>
    <t>https://twitter.com/chrisstrub/status/1210972017584934917</t>
  </si>
  <si>
    <t>https://twitter.com/chrisstrub/status/1210972408821243904</t>
  </si>
  <si>
    <t>https://twitter.com/chrisstrub/status/1210976841831526404</t>
  </si>
  <si>
    <t>https://twitter.com/podtweetr/status/1212018104785485825</t>
  </si>
  <si>
    <t>https://twitter.com/deyrajaye/status/1212108475968434177</t>
  </si>
  <si>
    <t>https://twitter.com/smmwconference/status/1211728226483085312</t>
  </si>
  <si>
    <t>https://twitter.com/kristin_bush/status/1212114358962130944</t>
  </si>
  <si>
    <t>https://twitter.com/cgritmon/status/1211025765233561601</t>
  </si>
  <si>
    <t>https://twitter.com/cgritmon/status/1212146581912379392</t>
  </si>
  <si>
    <t>https://twitter.com/cgritmon/status/1212238602677211136</t>
  </si>
  <si>
    <t>https://twitter.com/chrisstrub/status/1206201251979026432</t>
  </si>
  <si>
    <t>https://twitter.com/chrisstrub/status/1205353472146771969</t>
  </si>
  <si>
    <t>https://twitter.com/chrisstrub/status/1191462643636277249</t>
  </si>
  <si>
    <t>https://twitter.com/chrisstrub/status/1210216573241348099</t>
  </si>
  <si>
    <t>https://twitter.com/chrisstrub/status/1210217476635680768</t>
  </si>
  <si>
    <t>https://twitter.com/chrisstrub/status/1210393713203130369</t>
  </si>
  <si>
    <t>https://twitter.com/chrisstrub/status/1211637066783698944</t>
  </si>
  <si>
    <t>https://twitter.com/chrisstrub/status/1211999459711864832</t>
  </si>
  <si>
    <t>https://twitter.com/krommatic/status/1212433696197939200</t>
  </si>
  <si>
    <t>https://twitter.com/technicallytroy/status/1212620247141761024</t>
  </si>
  <si>
    <t>https://twitter.com/sociallysorted/status/1189240573246488577</t>
  </si>
  <si>
    <t>https://twitter.com/sociallysorted/status/1189874771623923713</t>
  </si>
  <si>
    <t>https://twitter.com/sociallysorted/status/1190327773665083392</t>
  </si>
  <si>
    <t>https://twitter.com/sociallysorted/status/1190961911732543488</t>
  </si>
  <si>
    <t>https://twitter.com/sociallysorted/status/1191414928697155585</t>
  </si>
  <si>
    <t>https://twitter.com/sociallysorted/status/1210259078569693185</t>
  </si>
  <si>
    <t>https://twitter.com/sociallysorted/status/1210530877211590656</t>
  </si>
  <si>
    <t>https://twitter.com/sociallysorted/status/1210893233770946561</t>
  </si>
  <si>
    <t>https://twitter.com/sociallysorted/status/1211346242644717569</t>
  </si>
  <si>
    <t>https://twitter.com/sociallysorted/status/1211618017416749056</t>
  </si>
  <si>
    <t>https://twitter.com/sociallysorted/status/1211980426396479488</t>
  </si>
  <si>
    <t>https://twitter.com/sociallysorted/status/1212071027670433792</t>
  </si>
  <si>
    <t>https://twitter.com/sociallysorted/status/1212433398574264325</t>
  </si>
  <si>
    <t>https://twitter.com/sociallysorted/status/1212705201259454465</t>
  </si>
  <si>
    <t>https://twitter.com/stldanni/status/1212728677554958336</t>
  </si>
  <si>
    <t>https://twitter.com/mllnnlmotivator/status/1212728971059748864</t>
  </si>
  <si>
    <t>https://twitter.com/todcordill/status/1212781253520310273</t>
  </si>
  <si>
    <t>https://twitter.com/fuhsionmktg/status/1210267317793370112</t>
  </si>
  <si>
    <t>https://twitter.com/fuhsionmktg/status/1212811362981818368</t>
  </si>
  <si>
    <t>https://twitter.com/madalynsklar/status/1209843321637609472</t>
  </si>
  <si>
    <t>https://twitter.com/madalynsklar/status/1210568081912848384</t>
  </si>
  <si>
    <t>https://twitter.com/madalynsklar/status/1211655227444727808</t>
  </si>
  <si>
    <t>https://twitter.com/madalynsklar/status/1212380014395695104</t>
  </si>
  <si>
    <t>https://twitter.com/blogginbrandi/status/1211674819747614721</t>
  </si>
  <si>
    <t>https://twitter.com/blogginbrandi/status/1210285666745094144</t>
  </si>
  <si>
    <t>https://twitter.com/blogginbrandi/status/1212822383674961922</t>
  </si>
  <si>
    <t>https://twitter.com/thatchristinag/status/1212824147904155650</t>
  </si>
  <si>
    <t>https://twitter.com/andreagribble/status/1212824631939420162</t>
  </si>
  <si>
    <t>https://twitter.com/jencoleict/status/1210657355815407621</t>
  </si>
  <si>
    <t>https://twitter.com/jencoleict/status/1210683163418275840</t>
  </si>
  <si>
    <t>https://twitter.com/meganpowers/status/1211815201101664256</t>
  </si>
  <si>
    <t>https://twitter.com/tsp_marketing/status/1210633041611235335</t>
  </si>
  <si>
    <t>https://twitter.com/tsp_marketing/status/1212845170657501190</t>
  </si>
  <si>
    <t>https://twitter.com/tracycr31982583/status/1212858131564204032</t>
  </si>
  <si>
    <t>https://twitter.com/smexaminer/status/1210603679134474242</t>
  </si>
  <si>
    <t>https://twitter.com/ravelong/status/1210652601370456064</t>
  </si>
  <si>
    <t>https://twitter.com/ravelong/status/1212901818600185857</t>
  </si>
  <si>
    <t>https://twitter.com/vivianfrancos/status/1212744897381449730</t>
  </si>
  <si>
    <t>https://twitter.com/vivianfrancos/status/1212850845966118912</t>
  </si>
  <si>
    <t>https://twitter.com/vivianfrancos/status/1212895150646665217</t>
  </si>
  <si>
    <t>https://twitter.com/vivianfrancos/status/1212934609220050945</t>
  </si>
  <si>
    <t>https://twitter.com/marismith/status/1205612289656705025</t>
  </si>
  <si>
    <t>https://twitter.com/marismith/status/1210628946024374272</t>
  </si>
  <si>
    <t>https://twitter.com/marismith/status/1212837740414406656</t>
  </si>
  <si>
    <t>https://twitter.com/smexaminer/status/1210642917615980550</t>
  </si>
  <si>
    <t>https://twitter.com/smexaminer/status/1210836756578406401</t>
  </si>
  <si>
    <t>https://twitter.com/smexaminer/status/1212885929460928512</t>
  </si>
  <si>
    <t>https://twitter.com/alitamighela/status/1212943318977413120</t>
  </si>
  <si>
    <t>https://twitter.com/fuhsionmktg/status/1212822029235359744</t>
  </si>
  <si>
    <t>https://twitter.com/meganpowers/status/1212842420884262912</t>
  </si>
  <si>
    <t>https://twitter.com/makeamarketer/status/1212973751567933440</t>
  </si>
  <si>
    <t>1209581790052020224</t>
  </si>
  <si>
    <t>1210096604591443968</t>
  </si>
  <si>
    <t>1210359658705301505</t>
  </si>
  <si>
    <t>1210527245070155776</t>
  </si>
  <si>
    <t>1210617075204362241</t>
  </si>
  <si>
    <t>1210644208693985280</t>
  </si>
  <si>
    <t>1210649637553610752</t>
  </si>
  <si>
    <t>1210665472208732160</t>
  </si>
  <si>
    <t>1210667943148867584</t>
  </si>
  <si>
    <t>1210725556087476226</t>
  </si>
  <si>
    <t>1210780135902732290</t>
  </si>
  <si>
    <t>1210780643245711365</t>
  </si>
  <si>
    <t>1210836868780171264</t>
  </si>
  <si>
    <t>1211085001753677826</t>
  </si>
  <si>
    <t>1210900823443673091</t>
  </si>
  <si>
    <t>1211285764413284352</t>
  </si>
  <si>
    <t>1211308418914508800</t>
  </si>
  <si>
    <t>1211320303038685184</t>
  </si>
  <si>
    <t>1211429967101218816</t>
  </si>
  <si>
    <t>1211597427008036866</t>
  </si>
  <si>
    <t>1211623548881645573</t>
  </si>
  <si>
    <t>1211666470222147586</t>
  </si>
  <si>
    <t>1211759938122518538</t>
  </si>
  <si>
    <t>1210350667002286080</t>
  </si>
  <si>
    <t>1210217076419432458</t>
  </si>
  <si>
    <t>1210217368384933890</t>
  </si>
  <si>
    <t>1210217982665859072</t>
  </si>
  <si>
    <t>1210218158331744256</t>
  </si>
  <si>
    <t>1210972017584934917</t>
  </si>
  <si>
    <t>1210972408821243904</t>
  </si>
  <si>
    <t>1210976841831526404</t>
  </si>
  <si>
    <t>1212018104785485825</t>
  </si>
  <si>
    <t>1212108475968434177</t>
  </si>
  <si>
    <t>1211728226483085312</t>
  </si>
  <si>
    <t>1212114358962130944</t>
  </si>
  <si>
    <t>1211025765233561601</t>
  </si>
  <si>
    <t>1212146581912379392</t>
  </si>
  <si>
    <t>1212238602677211136</t>
  </si>
  <si>
    <t>1206201251979026432</t>
  </si>
  <si>
    <t>1205353472146771969</t>
  </si>
  <si>
    <t>1191462643636277249</t>
  </si>
  <si>
    <t>1210216573241348099</t>
  </si>
  <si>
    <t>1210217476635680768</t>
  </si>
  <si>
    <t>1210393713203130369</t>
  </si>
  <si>
    <t>1211637066783698944</t>
  </si>
  <si>
    <t>1211999459711864832</t>
  </si>
  <si>
    <t>1212433696197939200</t>
  </si>
  <si>
    <t>1212620247141761024</t>
  </si>
  <si>
    <t>1189240573246488577</t>
  </si>
  <si>
    <t>1189874771623923713</t>
  </si>
  <si>
    <t>1190327773665083392</t>
  </si>
  <si>
    <t>1190961911732543488</t>
  </si>
  <si>
    <t>1191414928697155585</t>
  </si>
  <si>
    <t>1210259078569693185</t>
  </si>
  <si>
    <t>1210530877211590656</t>
  </si>
  <si>
    <t>1210893233770946561</t>
  </si>
  <si>
    <t>1211346242644717569</t>
  </si>
  <si>
    <t>1211618017416749056</t>
  </si>
  <si>
    <t>1211980426396479488</t>
  </si>
  <si>
    <t>1212071027670433792</t>
  </si>
  <si>
    <t>1212433398574264325</t>
  </si>
  <si>
    <t>1212705201259454465</t>
  </si>
  <si>
    <t>1212728677554958336</t>
  </si>
  <si>
    <t>1212728971059748864</t>
  </si>
  <si>
    <t>1212781253520310273</t>
  </si>
  <si>
    <t>1210267317793370112</t>
  </si>
  <si>
    <t>1212811362981818368</t>
  </si>
  <si>
    <t>1209843321637609472</t>
  </si>
  <si>
    <t>1210568081912848384</t>
  </si>
  <si>
    <t>1211655227444727808</t>
  </si>
  <si>
    <t>1212380014395695104</t>
  </si>
  <si>
    <t>1211674819747614721</t>
  </si>
  <si>
    <t>1210285666745094144</t>
  </si>
  <si>
    <t>1212822383674961922</t>
  </si>
  <si>
    <t>1212824147904155650</t>
  </si>
  <si>
    <t>1212824631939420162</t>
  </si>
  <si>
    <t>1210657355815407621</t>
  </si>
  <si>
    <t>1210683163418275840</t>
  </si>
  <si>
    <t>1211815201101664256</t>
  </si>
  <si>
    <t>1210633041611235335</t>
  </si>
  <si>
    <t>1212845170657501190</t>
  </si>
  <si>
    <t>1212858131564204032</t>
  </si>
  <si>
    <t>1210603679134474242</t>
  </si>
  <si>
    <t>1210652601370456064</t>
  </si>
  <si>
    <t>1212901818600185857</t>
  </si>
  <si>
    <t>1212744897381449730</t>
  </si>
  <si>
    <t>1212850845966118912</t>
  </si>
  <si>
    <t>1212895150646665217</t>
  </si>
  <si>
    <t>1212934609220050945</t>
  </si>
  <si>
    <t>1205612289656705025</t>
  </si>
  <si>
    <t>1210628946024374272</t>
  </si>
  <si>
    <t>1212837740414406656</t>
  </si>
  <si>
    <t>1210642917615980550</t>
  </si>
  <si>
    <t>1210836756578406401</t>
  </si>
  <si>
    <t>1212885929460928512</t>
  </si>
  <si>
    <t>1212943318977413120</t>
  </si>
  <si>
    <t>1212822029235359744</t>
  </si>
  <si>
    <t>1212842420884262912</t>
  </si>
  <si>
    <t>1212973751567933440</t>
  </si>
  <si>
    <t>1210273896907378688</t>
  </si>
  <si>
    <t>1205874695888760832</t>
  </si>
  <si>
    <t>1205377173000835073</t>
  </si>
  <si>
    <t>1211688724779548678</t>
  </si>
  <si>
    <t>1210995603225710592</t>
  </si>
  <si>
    <t>1212132363884355584</t>
  </si>
  <si>
    <t>1212209504051515392</t>
  </si>
  <si>
    <t>1212727949746683905</t>
  </si>
  <si>
    <t>1212757491034902529</t>
  </si>
  <si>
    <t>1212811021502623744</t>
  </si>
  <si>
    <t>1212824145806995458</t>
  </si>
  <si>
    <t>1211768124426641410</t>
  </si>
  <si>
    <t>1210496920013213696</t>
  </si>
  <si>
    <t>1212821290081370112</t>
  </si>
  <si>
    <t/>
  </si>
  <si>
    <t>767898944198377474</t>
  </si>
  <si>
    <t>42484603</t>
  </si>
  <si>
    <t>173950241</t>
  </si>
  <si>
    <t>119480392</t>
  </si>
  <si>
    <t>116060961</t>
  </si>
  <si>
    <t>165759691</t>
  </si>
  <si>
    <t>15518172</t>
  </si>
  <si>
    <t>17275546</t>
  </si>
  <si>
    <t>2717945611</t>
  </si>
  <si>
    <t>39250053</t>
  </si>
  <si>
    <t>14164297</t>
  </si>
  <si>
    <t>725350782497906688</t>
  </si>
  <si>
    <t>44101759</t>
  </si>
  <si>
    <t>92546328</t>
  </si>
  <si>
    <t>25863030</t>
  </si>
  <si>
    <t>733375141707689984</t>
  </si>
  <si>
    <t>en</t>
  </si>
  <si>
    <t>es</t>
  </si>
  <si>
    <t>1209250454510559233</t>
  </si>
  <si>
    <t>1205873159431282688</t>
  </si>
  <si>
    <t>1205385238731378688</t>
  </si>
  <si>
    <t>1210976072986234880</t>
  </si>
  <si>
    <t>1210266561459761154</t>
  </si>
  <si>
    <t>Twitter Web Client</t>
  </si>
  <si>
    <t>Twitter for Android</t>
  </si>
  <si>
    <t>Hootsuite Inc.</t>
  </si>
  <si>
    <t>Twitter for iPhone</t>
  </si>
  <si>
    <t>Tweeting FPP Machine</t>
  </si>
  <si>
    <t>TweetMachineHannah</t>
  </si>
  <si>
    <t>Twitter Web App</t>
  </si>
  <si>
    <t>Twibble.io</t>
  </si>
  <si>
    <t>TweetDeck</t>
  </si>
  <si>
    <t>Podcast Traffic</t>
  </si>
  <si>
    <t>AgoraPulse Manager</t>
  </si>
  <si>
    <t>Buffer</t>
  </si>
  <si>
    <t>SmarterQueue</t>
  </si>
  <si>
    <t>The Social Jukebox</t>
  </si>
  <si>
    <t>RiteKit</t>
  </si>
  <si>
    <t>IFTTT</t>
  </si>
  <si>
    <t>Metricool Twitter</t>
  </si>
  <si>
    <t>-73.390595,40.835362 
-73.337241,40.835362 
-73.337241,40.886225 
-73.390595,40.886225</t>
  </si>
  <si>
    <t>-73.432183,40.828166 
-73.370619,40.828166 
-73.370619,40.866629 
-73.432183,40.866629</t>
  </si>
  <si>
    <t>-73.93834,41.086552 
-73.913934,41.086552 
-73.913934,41.10109 
-73.93834,41.10109</t>
  </si>
  <si>
    <t>-82.434848,34.687331 
-82.249689,34.687331 
-82.249689,34.904552 
-82.434848,34.904552</t>
  </si>
  <si>
    <t>-122.7900653,45.421863 
-122.471751,45.421863 
-122.471751,45.6509405 
-122.7900653,45.6509405</t>
  </si>
  <si>
    <t>-85.605166,30.355644 
-80.742567,30.355644 
-80.742567,35.000771 
-85.605166,35.000771</t>
  </si>
  <si>
    <t>United States</t>
  </si>
  <si>
    <t>US</t>
  </si>
  <si>
    <t>Greenlawn, NY</t>
  </si>
  <si>
    <t>Huntington Station, NY</t>
  </si>
  <si>
    <t>Nyack, NY</t>
  </si>
  <si>
    <t>Greenville, SC</t>
  </si>
  <si>
    <t>Portland, OR</t>
  </si>
  <si>
    <t>Georgia, USA</t>
  </si>
  <si>
    <t>f75295144992c8fb</t>
  </si>
  <si>
    <t>37d3d85288d83e69</t>
  </si>
  <si>
    <t>41161b11ee419444</t>
  </si>
  <si>
    <t>8eb7d0abedc4817b</t>
  </si>
  <si>
    <t>ac88a4f17a51c7fc</t>
  </si>
  <si>
    <t>7142eb97ae21e839</t>
  </si>
  <si>
    <t>Greenlawn</t>
  </si>
  <si>
    <t>Huntington Station</t>
  </si>
  <si>
    <t>Nyack</t>
  </si>
  <si>
    <t>Greenville</t>
  </si>
  <si>
    <t>Portland</t>
  </si>
  <si>
    <t>Georgia</t>
  </si>
  <si>
    <t>city</t>
  </si>
  <si>
    <t>admin</t>
  </si>
  <si>
    <t>https://api.twitter.com/1.1/geo/id/f75295144992c8fb.json</t>
  </si>
  <si>
    <t>https://api.twitter.com/1.1/geo/id/37d3d85288d83e69.json</t>
  </si>
  <si>
    <t>https://api.twitter.com/1.1/geo/id/41161b11ee419444.json</t>
  </si>
  <si>
    <t>https://api.twitter.com/1.1/geo/id/8eb7d0abedc4817b.json</t>
  </si>
  <si>
    <t>https://api.twitter.com/1.1/geo/id/ac88a4f17a51c7fc.json</t>
  </si>
  <si>
    <t>https://api.twitter.com/1.1/geo/id/7142eb97ae21e839.json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</si>
  <si>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</si>
  <si>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</si>
  <si>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</si>
  <si>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</si>
  <si>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</si>
  <si>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</si>
  <si>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</si>
  <si>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</si>
  <si>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</si>
  <si>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</si>
  <si>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</si>
  <si>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</si>
  <si>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</si>
  <si>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</si>
  <si>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</si>
  <si>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</si>
  <si>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</si>
  <si>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</si>
  <si>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</si>
  <si>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</si>
  <si>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</si>
  <si>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A. Stelzner</t>
  </si>
  <si>
    <t>Social Media Examiner</t>
  </si>
  <si>
    <t>Scott Davenport</t>
  </si>
  <si>
    <t>Laura Rubinstein</t>
  </si>
  <si>
    <t>Jennifer Sargeant</t>
  </si>
  <si>
    <t>Hannah Richards</t>
  </si>
  <si>
    <t>_xD83D__xDC1D_aWorkInProgressIvismEdJoe _xD83D__xDC41_C TRE45ON+N4ZI6M 2(</t>
  </si>
  <si>
    <t>Madalyn Sklar - Digital Marketing since 1996</t>
  </si>
  <si>
    <t>Kerry O'Shea Gorgone</t>
  </si>
  <si>
    <t>Mari Smith _xD83D__xDC51_ Top Facebook Marketing Expert</t>
  </si>
  <si>
    <t>Kelly Noble Mirabella - Baby Got Bot _xD83D__xDC4A_</t>
  </si>
  <si>
    <t>Natalia _xD83C__xDDFB__xD83C__xDDE6__xD83C__xDFAD_ _xD83D__xDCFA_ _xD83C__xDF9E_</t>
  </si>
  <si>
    <t>Chris Strub</t>
  </si>
  <si>
    <t>Thein Swe</t>
  </si>
  <si>
    <t>LadyEleanorA</t>
  </si>
  <si>
    <t>Cadi Jordan</t>
  </si>
  <si>
    <t>Gregg Thorpe</t>
  </si>
  <si>
    <t>Hannah Miller</t>
  </si>
  <si>
    <t>TEAM @MariSmith</t>
  </si>
  <si>
    <t>TSPMARKETING</t>
  </si>
  <si>
    <t>Stephanie Riel - RielDeal™️</t>
  </si>
  <si>
    <t>John Waldron</t>
  </si>
  <si>
    <t>Sophie Zollmann</t>
  </si>
  <si>
    <t>Jenny Kim</t>
  </si>
  <si>
    <t>Corinne Bodeman</t>
  </si>
  <si>
    <t>Gabriel Collignon</t>
  </si>
  <si>
    <t>Phil Mershon #SMMW20</t>
  </si>
  <si>
    <t>Maria</t>
  </si>
  <si>
    <t>Laura Pence Atencio</t>
  </si>
  <si>
    <t>BizPaul _xD83D__xDCAC_</t>
  </si>
  <si>
    <t>Podtweet</t>
  </si>
  <si>
    <t>Ben M Roberts _xD83D__xDC1D__xD83D__xDC1D__xD83D__xDC1D_</t>
  </si>
  <si>
    <t>Deyra Jaye</t>
  </si>
  <si>
    <t>Social Media Marketing World #SMMW20</t>
  </si>
  <si>
    <t>Duncan Wardle</t>
  </si>
  <si>
    <t>Kristin Bush</t>
  </si>
  <si>
    <t>AMA</t>
  </si>
  <si>
    <t>Justin Timberlake</t>
  </si>
  <si>
    <t>The Social Shake-Up Show</t>
  </si>
  <si>
    <t>Ellis Mbeh, PCM</t>
  </si>
  <si>
    <t>♥️christine gritmon♥️</t>
  </si>
  <si>
    <t>B&amp;N Huntington Beach</t>
  </si>
  <si>
    <t>Ditch The Act _xD83D__xDCDA_</t>
  </si>
  <si>
    <t>Ryan Foland _xD83D__xDDE3_️_xD83C__xDF99_️</t>
  </si>
  <si>
    <t>EmilyQuestions ▶️ Want to sponsor #SMMW20? DM me!</t>
  </si>
  <si>
    <t>50 States, 100 Days</t>
  </si>
  <si>
    <t>Krommatic Marketing</t>
  </si>
  <si>
    <t>Troy Surratt</t>
  </si>
  <si>
    <t>Donna Moritz</t>
  </si>
  <si>
    <t>Danni Eickenhorst</t>
  </si>
  <si>
    <t>Dan Willis #SMMW20 _xD83C__xDF99__xD83C__xDFA5_</t>
  </si>
  <si>
    <t>Troy Sandidge _xD83D__xDE80_</t>
  </si>
  <si>
    <t>Tod Cordill</t>
  </si>
  <si>
    <t>Cindy Walas</t>
  </si>
  <si>
    <t>Al Mercuro</t>
  </si>
  <si>
    <t>warren werbitt</t>
  </si>
  <si>
    <t>Print Loud</t>
  </si>
  <si>
    <t>WhatTheyThink</t>
  </si>
  <si>
    <t>Scott Draeger✈️_xD83C__xDF0E_</t>
  </si>
  <si>
    <t>Christine J. Erna</t>
  </si>
  <si>
    <t>Rochester Software</t>
  </si>
  <si>
    <t>Maracle Inc.</t>
  </si>
  <si>
    <t>Wexler Packaging</t>
  </si>
  <si>
    <t>Nick Crockett</t>
  </si>
  <si>
    <t>Sandy Hubbard _xD83D__xDE07_</t>
  </si>
  <si>
    <t>Paul Bobnak</t>
  </si>
  <si>
    <t>Joanne Gore</t>
  </si>
  <si>
    <t>PrintSure LLC</t>
  </si>
  <si>
    <t>Dave Rosendahl</t>
  </si>
  <si>
    <t>Jim Fuhs Digital Marketing Consultant #SMMW20</t>
  </si>
  <si>
    <t>Mitch Jackson | Trial Lawyer _xD83D__xDE0E_</t>
  </si>
  <si>
    <t>Joana Rita Sousa _xD83E__xDD84_ _xD83D__xDCA9__xD83D__xDC8E_</t>
  </si>
  <si>
    <t>Narmadhaa (N)</t>
  </si>
  <si>
    <t>Darcy De Leon _xD83D__xDC69__xD83C__xDFFB_‍_xD83D__xDCBB_ Blog Editor</t>
  </si>
  <si>
    <t>Alberto Gómez _xD83C__xDDE8__xD83C__xDDF4_</t>
  </si>
  <si>
    <t>Sabrina Cadini, CHLC, CBFC</t>
  </si>
  <si>
    <t>Bloggin Brandi</t>
  </si>
  <si>
    <t>_xD835__xDD7F__xD835__xDD8D__xD835__xDD8A_ _xD835__xDD70__xD835__xDD93__xD835__xDD89_ _xD835__xDD94__xD835__xDD8B_ _xD835__xDD78__xD835__xDD86__xD835__xDD97__xD835__xDD90__xD835__xDD8A__xD835__xDD99__xD835__xDD8E__xD835__xDD93__xD835__xDD8C_ _xD83D__xDCD9_</t>
  </si>
  <si>
    <t>Christina Garnett</t>
  </si>
  <si>
    <t>_xD835__xDC68__xD835__xDC8F__xD835__xDC85__xD835__xDC93__xD835__xDC86__xD835__xDC82_ _xD835__xDC6E__xD835__xDC93__xD835__xDC8A__xD835__xDC83__xD835__xDC83__xD835__xDC8D__xD835__xDC86_</t>
  </si>
  <si>
    <t>Pat Flynn</t>
  </si>
  <si>
    <t>Jen Cole #smechat _xD83D__xDE01__xD83C__xDF99__xD83C__xDFA5_ #SMMW20</t>
  </si>
  <si>
    <t>Powers of Marketing_xD83D__xDCA5_</t>
  </si>
  <si>
    <t>Rachel Stephan</t>
  </si>
  <si>
    <t>Tahira Endean CMP+</t>
  </si>
  <si>
    <t>DAHLIA+Agency</t>
  </si>
  <si>
    <t>Jessika Phillips #RelationshipMarketing #SMWL19</t>
  </si>
  <si>
    <t>Bella Vasta #speaker</t>
  </si>
  <si>
    <t>M Cuschieri #Asentiv</t>
  </si>
  <si>
    <t>Tracy Crane</t>
  </si>
  <si>
    <t>Lodewijk Hof</t>
  </si>
  <si>
    <t>Ravelong</t>
  </si>
  <si>
    <t>#SEOhashtag lleva el hashtag de tu evento a Ventas</t>
  </si>
  <si>
    <t>Alita</t>
  </si>
  <si>
    <t>Making a Marketer _xD83C__xDF99__xD83D__xDCF2_</t>
  </si>
  <si>
    <t>Founder: Social Media Examiner &amp; Social Media Marketing World; host: Social Media Marketing podcast; author: Launch &amp; Writing White Papers; and saved by Jesus.</t>
  </si>
  <si>
    <t>Join thousands of fellow marketers at the mega-conference designed to inspire and empower you--Social Media Marketing World 2020. #SMMW20</t>
  </si>
  <si>
    <t>Hey everyone! I'm the content writer and social media guy at Thrive Search Marketing!</t>
  </si>
  <si>
    <t>Tools and resources for enriching business and personal relationships. Marketing Consulting, Life coaching, Hypnotherapy, and webinars. See more @CoachLaura</t>
  </si>
  <si>
    <t>Chief Digital Marketing Officer #SMMW20</t>
  </si>
  <si>
    <t>@tclstage’s PR director_xD83D__xDCDA_ @mindbuckmedia’s social media manager _xD83C__xDFAD_actor / director / aspiring playwright _xD83D__xDC36_dog lover #theatrelife #socialmediamanager #StageChat</t>
  </si>
  <si>
    <t>LEARN,INFORM,&amp; INSPIRE)•WITH U _xD83C__xDD98_#TheRESISTance #RestoreTheVRA &amp; #FairnessDoctrine #M4A #ProtectOurVotes #getmoneyout #OutNow #BrooklynNets #NetNeutrality</t>
  </si>
  <si>
    <t>_xD83D__xDD25_ Twitter Marketing Expert.
_xD83D__xDCE3_ Tattoo-wearing social media evangelist.
_xD83D__xDCA5_ Host #TwitterSmarter chat Thursdays 1pm ET.
_xD83C__xDFA7_ Podcast https://t.co/0lj3B9YnRi</t>
  </si>
  <si>
    <t>I speak. I legal. I podcast. I write. I do this for @MarketingProfs, #PunchOut With Katie and Kerry, @HuffPost, &amp; more. Underestimation not recommended. She/Her</t>
  </si>
  <si>
    <t>Premier Facebook Marketing Expert, Social Media Thought Leader, Keynote Speaker _xD83C__xDFA4_ Ambassador @ManyChatHQ _xD83D__xDC19_ &amp; more, Columnist BofA,  _xD83C__xDDE8__xD83C__xDDE6__xD83C__xDFF4__xDB40__xDC67__xDB40__xDC62__xDB40__xDC73__xDB40__xDC63__xDB40__xDC74__xDB40__xDC7F__xD83C__xDDFA__xD83C__xDDF8_</t>
  </si>
  <si>
    <t>Social media consultant, trainer and enthusiast. Also slinging 80's style chat marketing tutorials over on YouTube via Baby Got Bot _xD83D__xDC8B__xD83D__xDCAF__xD83D__xDD25_</t>
  </si>
  <si>
    <t>Inspiring women to balance their lives and open their hearts by integrating their feminine energy wisely.</t>
  </si>
  <si>
    <t>Art. Tech, Travel, &amp; Health https://t.co/J6ECv4WkMk</t>
  </si>
  <si>
    <t>CEO, @IAmHereLLC ▫️ @Forbes contributor ▫️ @50States100Days author ▫️#SMMW20 speaker ▫️ @GivingDayGuy live-streamer ▫️ Washed-up half-marathon runner</t>
  </si>
  <si>
    <t>World Citizen/ActiveTweeter/Speaks/Writes 4 Languages/Empathic/Influential/Creative/Lived in Africa/France/USA/Norway/#LinkedIn #Instagram #Pinterest #FB #MSG</t>
  </si>
  <si>
    <t>Connecting people &amp; businesses one creative marketing &amp; social journey at a time. Connectorpreneur . Team @trylately | 20+ yrs  Exp. ✍_xD83C__xDFFB_ @SpaIncMag @bcliving</t>
  </si>
  <si>
    <t>Fast Track Your Website Leads and Sales with the Lucrative Application of Cutting-Edge Organic SEO Services. Est. 2001.</t>
  </si>
  <si>
    <t>Day to day I learn live and I love :)</t>
  </si>
  <si>
    <t>Managed by Mari Smith's team, replies to @MariSmith. Facebook Marketing Authority, Social Media Thought Leader. Got questions? Tweet @MariSmith.</t>
  </si>
  <si>
    <t>The Social Project (TSP) Builds your #startup business site and excel in immediate online exposure with mobile ios readiness https://t.co/DBvnNDyAsr</t>
  </si>
  <si>
    <t>Marketing #branding #email #PR consultant @rieldealmktg. Tweet it like I see it. Enjoy travel, puppies, tech + a proper beverage trifecta.</t>
  </si>
  <si>
    <t>technology Content Director - Love writing, my two sprogs and the odd can of diet Coke.</t>
  </si>
  <si>
    <t>Helping 6 &amp; 7-figure businesses grow with our plug and play implementation team.</t>
  </si>
  <si>
    <t>Deputy GC @KochIndustries and @iDueProcess, @AlumsPMF, and @PLENNetwork Board Member; @S3CProject Advisory Council; Retweets not endorsements.</t>
  </si>
  <si>
    <t>Strategic Coach &amp; family man.
Passionate about helping as many dadpreneurs and mompreneurs to earn more working less. 
Proudly in love with my wife and kids.</t>
  </si>
  <si>
    <t>Phil Mershon is Director of Events for @smexaminer, host of #SHOWMO, a speaker, author of "Unforgettable" (coming soon)</t>
  </si>
  <si>
    <t>Marketing Strategist, Creative Designer, Full-Stack Web Developer _xD83E__xDD13_ // ❤ ➡️ Seattle // _xD83D__xDCCD_➡️ AZ</t>
  </si>
  <si>
    <t>Podcast Host _xD83C__xDF99_️ Author _xD83D__xDCDA_ Online Marketing Strategist _xD83D__xDDA5_️ Consultant _xD83D__xDC69_‍_xD83C__xDFEB_ Speaker _xD83C__xDF99_️Mama _xD83E__xDD70_ Widow _xD83D__xDC94_#StarWars _xD83E__xDD13_ #AllCaps _xD83C__xDFD2_ #Swimmer _xD83C__xDFCA_‍♀️</t>
  </si>
  <si>
    <t>_xD83D__xDCE2_ I help brands have conversations _xD83C__xDFA4_ I teach ✍️ I write @huffpost _xD83D__xDEA8_ I Founder @marketedlive &amp; @likemindltd</t>
  </si>
  <si>
    <t>We promote podcast and podcasters.  Dm us if you would like to be added to the list. #Podtweet</t>
  </si>
  <si>
    <t>#Social &amp; #SEO guy at @promoteonline3. Digital Marketing Strategist, Speaker Podcaster &amp; Published Author. Chairman of @FirebrandsHC</t>
  </si>
  <si>
    <t>Content Marketer | Digital Strategist | #SocialMedia Expert | Current Gig:  #DigitalMarketing for @ExportDevCanada</t>
  </si>
  <si>
    <t>Former Head of #Innovation &amp; #Creativity at @Disney. #TedTalkPresenter #KeynoteSpeaker #SMMW20 #YearInHope Helping Companies Create A Culture Of Innovation</t>
  </si>
  <si>
    <t>Marketing pro who lives to build relationships and spark engagement. Part of the @SMExaminer team! Mother. Wife. Workout Freak.</t>
  </si>
  <si>
    <t>The American Marketing Association is a global community of 30,000+ members who turn answers into action. #oneama</t>
  </si>
  <si>
    <t>May 12-14, 2020 in ATL #SocialMedia how-to's and tips. Get more #socialmarketing insights with the What's Shakin' eletter: https://t.co/gvxlu6ZlYw | #SSU2020</t>
  </si>
  <si>
    <t>#WWE Meme ➡️ #Marketing Strategist. Social Media Insights &amp; Amplification, @LockheedMartin Space. Fmr #SMM at @GEICO &amp; @MXMTweets. Tweets = my own.</t>
  </si>
  <si>
    <t>Social Media Strategist✨Small Business Superfan✨Speaker #INBOUND18 #ATOMICON19 #DigitalWomen #SMWL19✨Organizer @LinkedInLocalHV✨She/Her</t>
  </si>
  <si>
    <t>Barnes &amp; Noble Huntington Beach is located at the corner of Beach Blvd. and Edinger Ave. in Bella Terra, just off the 405 freeway.</t>
  </si>
  <si>
    <t>Ditch the Act: Reveal the Surprising Power of the Real You for Greater Success by @mrleonardkim and @ryanfoland will be released in October 2019.</t>
  </si>
  <si>
    <t>Keynote Speaker | 4X TEDx | Author✒️@ditchtheact - Order at https://t.co/CSKtiUVCz9 | If I'm not speaking or brand building, I'm likely sailing ⛵️</t>
  </si>
  <si>
    <t>I ask 'Emily Questions' ~ #SMMW20 ~ Director of Strategy @SMExaminer ~ https://t.co/Is4F5fSOE1 ~ I sell event sponsorships #social #media #events</t>
  </si>
  <si>
    <t>50 States, 100 Days: The Book' by @ChrisStrub, 1st man to live-stream &amp; Snapchat in 50 _xD83C__xDDFA__xD83C__xDDF8_, available now on Amazon. Contact @ChrisStrub to screen ‘The Film’!</t>
  </si>
  <si>
    <t>We take companies out of the stone age and into the new wave of marketing revenue generation techniques.</t>
  </si>
  <si>
    <t>Director of Web Comm. Social media, sports, &amp; entrepreneurship. Father, husband, &amp; Colorado native looking to make an impact on the world wide web of humanity.</t>
  </si>
  <si>
    <t>Founder of Socially Sorted | Visual Social Media &amp; Content Strategy | International Speaker in Marketing &amp; Tourism Industries</t>
  </si>
  <si>
    <t>I use my gifts for good. _xD83D__xDD38_Human Megaphone._xD83D__xDD38_Co-Host The Art of Custom Podcast_xD83D__xDD38__xD83C__xDFA4__xD83C__xDFB8__xD83C__xDFB9_ _xD83D__xDD38_ Autism Advocate_xD83D__xDD38_Traveling &amp; Hiking Anytime I Can_xD83D__xDD38_Views=Mine</t>
  </si>
  <si>
    <t>#RelationshipMarketing Fanatic | #videomarketing addict|  #millennial #publicspeaker|  Need #socialmedia  #video help? Schedule a slot - https://t.co/Cz8Ilwo7Ly</t>
  </si>
  <si>
    <t>Head of Digital @TrainDems _xD83E__xDD4B_ Social Media Jedi _xD83D__xDDE3_️ Speaker _xD83D__xDCE2_ @BrandChat Host #BrandChat _xD83D__xDD0C_ Engagement Expert _xD83D__xDC49_ #FindTroy | https://t.co/wZQ7s6S1r7</t>
  </si>
  <si>
    <t>I help B2B companies with less than $30M sales grow with biz strategy, #digitalmarketing, #SEO, #directmail. 
Put purpose into what you do. #DontJustDoStuff</t>
  </si>
  <si>
    <t>Guitarist (retired), motorcyclist, graphic arts professional, #interactiveprint geek, and avid reader of classic British mysteries.</t>
  </si>
  <si>
    <t>Tradeshow &amp; Experiential Specialist at Genesis Exhibits and Board Member of Outpost in the Burbs,</t>
  </si>
  <si>
    <t>Amazing Print is a leader in a “web to print” technology and w2p software.</t>
  </si>
  <si>
    <t>Founder and Fisherman at Reel Motion</t>
  </si>
  <si>
    <t>Dan Pelligrine, Brand Strategist @banding | Sustainability advocate, graphic designer, lover of all things printed, designed, and created. #PRINT19 #PACKEXPO</t>
  </si>
  <si>
    <t>Market Intelligence for the Printing Industry. Become a member: https://t.co/0TNyyQ5no0</t>
  </si>
  <si>
    <t>VP of Customer Transformation @quadient Helping unify #CX technology to stop angering your customers. 
Frequent flyer. 
Specialist in generalities.</t>
  </si>
  <si>
    <t>As a Postal Advisor,  I educate, teach, analyze for better customer communications, improved efficiencies and more postage savings! -</t>
  </si>
  <si>
    <t>Turn Printing into Productivity™ w/ our production print software. WebCRD #InPlant Web to Print; QDirect Output Manager, Prepress &amp; Transform.</t>
  </si>
  <si>
    <t>Wexler is a leading provider of packaging &amp; bundling solutions that reduce waste, cut costs and promote sustainability #ippe #kosherfest</t>
  </si>
  <si>
    <t>I'm @KeigerInc's CIO. My opinions are my own. Over two decades I've worked with #servers, #networks, #security, #code, #data, #email, #web, #print, etc.</t>
  </si>
  <si>
    <t>Marketing Strategy * I help #PRINT companies make confident, big-impact decisions * Co-host #PrintChat * Founder #HelpPrintThrive * Connect with me on LinkedIn</t>
  </si>
  <si>
    <t>Print | Marketing | Direct Mail Content Writer/Speaker; formerly w/Who's Mailing What! &amp; Target Marketing. Anti-animal cruelty. My views</t>
  </si>
  <si>
    <t>B2B marketer who's passionate about print | Founder, Joanne Gore Communications | Vice-Chair, Xplor Int'l | Past-President, Xplor Canada | Wellness Coach, WW</t>
  </si>
  <si>
    <t>PrintSure is a unique source for short-run printed packaging prototypes, mock ups, comps, sales samples, POP displays and other various printed materials.</t>
  </si>
  <si>
    <t>Co-founder MindFireInc, two-time Inc500 company.  We power a multi-channel marketing automation platform.  I love building things.</t>
  </si>
  <si>
    <t>LtCol USMC, (Ret) #socialmedia Trainer, Consultant Speaker. Cohost #TheTimAndJimShow Fired Up_xD83D__xDD25_ to Help you Succeed! Team member #TwitterSmarter</t>
  </si>
  <si>
    <t>Award winning #lawyer, author, speaker, Investor | CEO Jackson &amp; Wilson Inc. | Founder https://t.co/zXI3OHVamE mastermind #law #socialmedia</t>
  </si>
  <si>
    <t>philosopher &amp; digital strategist
_xD83C__xDFA2_ #twitterchatpt founder &amp; host 
_xD83D__xDC81__xD83C__xDFFD_ #twittersmarter team member 
_xD83D__xDCF1_live tweeter 
_xD83D__xDE4B__xD83C__xDFFD_ tweets in PT and EN</t>
  </si>
  <si>
    <t>Writer of all things—tech and marketing copy to fill the pocket; haiku and short stories for the soul.
At @Zoho for @ZohoCreator.
Team #TwitterSmarter.</t>
  </si>
  <si>
    <t>Content #editor for entrepreneurs, #bloggers and corporate #MarCom departments. Former newspaper reporter. 
I ❤️#APStyle, improving #blogcontent quality.</t>
  </si>
  <si>
    <t>#NochesdeBlogging Co-Host</t>
  </si>
  <si>
    <t>_xD83E__xDDE9_ Holistic Life Coach _xD83E__xDDE0_ Brain Fitness Coach _xD83D__xDCA1_ #LifeWorkBalance: Life comes first, then work can get done _xD83D__xDCD8_ @LifescaleU Coaching Program Director</t>
  </si>
  <si>
    <t>Entrepreneur | Video Marketer | Travel Junky 
_xD83D__xDE8D_ Travel with me in my RV @RVersity
_xD83D__xDC47_ WATCH MY VLOGS_xD83D__xDC47_</t>
  </si>
  <si>
    <t>Bestselling Author of The End of Marketing: Humanizing Your Brand in the Age of Social Media and AI. Contributor, @Entrepreneur. Formerly, @LinkedIn</t>
  </si>
  <si>
    <t>Strategy @ICUC | Social Listening | #INBOUND19 Speaker | #NASASocial Alum | Contributor @thestartup_ + @BttrMarketing | @davidsoncollege | Hokies</t>
  </si>
  <si>
    <t>Helping Schools Create AWESOME Social Media - Grab your list of 50 ideas for social media posts at https://t.co/8VlOXVg7eA Author - Speaker - Mom</t>
  </si>
  <si>
    <t>Lead by example. Be honest. Hold nothing back. Founder of Smart Passive Income, SPI Labs and SwitchPod. Advisor to a few SaaS companies I love.</t>
  </si>
  <si>
    <t>Social Media Specialist | Community Manager for @smexaminer | Co-Founder of @depict_media | Producer of #smechat | Podcaster on @makeamarketer ✨ #findyourtiara</t>
  </si>
  <si>
    <t>Marketing Strategist | Communication is my PASSION | SPORTS_xD83C__xDFC8_ TRAVEL✈️ MUSIC_xD83C__xDFB5_ #Podcaster_xD83C__xDFA4_: @MakeAMarketer @TheEventProfs #eventprofs #SMMW20</t>
  </si>
  <si>
    <t>I run @eventsense an #eventmarketing agency and recently launched @snoballevent #influencermarketing platform exclusive to the #event industry.</t>
  </si>
  <si>
    <t>Author, Intentional Event Design, Our Prof. Opportunity. Event Designer. SITE global. Curious Traveler, Mom.</t>
  </si>
  <si>
    <t>Mantra: Empower #eventprofs thru perceptive insights. #eventtech+#eventmarketing+#attendeeacquisition. 
Get S#it Done at https://t.co/tNlKwDx6Ll</t>
  </si>
  <si>
    <t>I help people master #RelationshipMarketing to _xD83D__xDC97_,do &amp; be more. Speaker #SMMW20 | Good Vibes Spreader| passionate Founder of @NOWMG, #SMWL20 #Inbound</t>
  </si>
  <si>
    <t>Bella Vasta International. Keynote Speaker - Author - Consultant - Mom to a 12oz baby &amp; love talking about Facebook Groups and Leadership.</t>
  </si>
  <si>
    <t>The Einstein of marketing, helping businesses get more leads into their sales funnel from Social Media Coaching &amp; Strategic Referral Marketing #BNI #Asentiv</t>
  </si>
  <si>
    <t>#Conservatieve, #Libertarian, #Israel, #Jew, #nomad, #investing, #podcast, #prepper, #food #offshore #vlog</t>
  </si>
  <si>
    <t>We help #smallbiz companies with #SocialMedia growth marketing solutions. https://t.co/lj9bIAxP1C | Effective B2B small business, agencies, entrepreneur SMM.</t>
  </si>
  <si>
    <t>Agencia #Marketing Digital - Member of @smr_foundation @NodeXL 
Te ayudo a crear tu PROPIO #HASHTAG 
#SEOHashtag es Official Sponsor #SMMW20 #NODEXL #Metricool</t>
  </si>
  <si>
    <t>On how we fell in love, dealt with cancer, had a child at 35, turned 44, and taking over the world. All things Marketing and Social Media.</t>
  </si>
  <si>
    <t>This #PODCAST explores &amp; explains all aspects of #marketing in a fun way! Our co-hosts are @MeganPowers &amp; @JenColeICT #SMM #podcasting</t>
  </si>
  <si>
    <t>The Social Media Jungle</t>
  </si>
  <si>
    <t>Orlando, FL</t>
  </si>
  <si>
    <t>Denver, CO</t>
  </si>
  <si>
    <t>Baltimore, MD</t>
  </si>
  <si>
    <t>Houston, TX</t>
  </si>
  <si>
    <t>Nashville, TN</t>
  </si>
  <si>
    <t>San Diego, California</t>
  </si>
  <si>
    <t>Santa Clarita, CA</t>
  </si>
  <si>
    <t>San Diego</t>
  </si>
  <si>
    <t xml:space="preserve"> Email: bobo670638@gmail.com</t>
  </si>
  <si>
    <t>U.K., Norway, France</t>
  </si>
  <si>
    <t>Vancouver &amp; Beyond</t>
  </si>
  <si>
    <t>Philadelphia PA (610) 768-0357</t>
  </si>
  <si>
    <t>United Kingdom</t>
  </si>
  <si>
    <t>Atlanta, GA</t>
  </si>
  <si>
    <t>Scottsdale, Arizona</t>
  </si>
  <si>
    <t>Worldwide</t>
  </si>
  <si>
    <t>Washington, DC</t>
  </si>
  <si>
    <t>San Diego, CA</t>
  </si>
  <si>
    <t>Wichita, KS</t>
  </si>
  <si>
    <t>Scottsdale, AZ</t>
  </si>
  <si>
    <t>Richmond, VA</t>
  </si>
  <si>
    <t>Leicester, England</t>
  </si>
  <si>
    <t>Bristol, United Kingdom</t>
  </si>
  <si>
    <t>Canada</t>
  </si>
  <si>
    <t>The OC BABY</t>
  </si>
  <si>
    <t>Chicago, IL</t>
  </si>
  <si>
    <t>Memphis, TN</t>
  </si>
  <si>
    <t>DC Metro. ➡️ Denver, CO</t>
  </si>
  <si>
    <t>Huntington Beach, CA</t>
  </si>
  <si>
    <t>Los Angeles, CA</t>
  </si>
  <si>
    <t>Long Beach, CA</t>
  </si>
  <si>
    <t>California, USA</t>
  </si>
  <si>
    <t>Sunshine Coast, Queensland</t>
  </si>
  <si>
    <t>St. Louis, Missouri</t>
  </si>
  <si>
    <t>Ottawa, Ontario</t>
  </si>
  <si>
    <t>Portland, Oregon</t>
  </si>
  <si>
    <t>Chicago</t>
  </si>
  <si>
    <t>New York, New York</t>
  </si>
  <si>
    <t>Toronto, Canada</t>
  </si>
  <si>
    <t>montreal</t>
  </si>
  <si>
    <t>Hatfield, PA</t>
  </si>
  <si>
    <t>Chicagoland</t>
  </si>
  <si>
    <t>Greater Boston</t>
  </si>
  <si>
    <t>Rochester, NY</t>
  </si>
  <si>
    <t>Winston-Salem, NC</t>
  </si>
  <si>
    <t>Portland, Oregon #usguys #AHB</t>
  </si>
  <si>
    <t>Philadelphia area/Main Line/ChesCo/Paoli</t>
  </si>
  <si>
    <t>Toronto, Ontario Canada</t>
  </si>
  <si>
    <t>Elk Grove Village, IL</t>
  </si>
  <si>
    <t>Irvine, CA</t>
  </si>
  <si>
    <t>info@joanarita.eu</t>
  </si>
  <si>
    <t>Canberra</t>
  </si>
  <si>
    <t>Reston, VA</t>
  </si>
  <si>
    <t>Coconut Creek, FL - Armenia, Q</t>
  </si>
  <si>
    <t>Just a click away</t>
  </si>
  <si>
    <t>CLT ➡️ ROA</t>
  </si>
  <si>
    <t>Woodbury, MN</t>
  </si>
  <si>
    <t>montreal, canada</t>
  </si>
  <si>
    <t>Vancouver</t>
  </si>
  <si>
    <t>Boston, MA</t>
  </si>
  <si>
    <t>Elida,Ohio</t>
  </si>
  <si>
    <t>Enfield London United Kingdom</t>
  </si>
  <si>
    <t>Where the fun and profits are</t>
  </si>
  <si>
    <t>España</t>
  </si>
  <si>
    <t>https://t.co/Hp3t6IbgRf</t>
  </si>
  <si>
    <t>https://t.co/NzUgKTIxRL</t>
  </si>
  <si>
    <t>https://t.co/nJBluNrAdF</t>
  </si>
  <si>
    <t>http://t.co/A5NvPjv9jp</t>
  </si>
  <si>
    <t>https://t.co/E4StNghpoL</t>
  </si>
  <si>
    <t>https://t.co/MVLLkjDW5g</t>
  </si>
  <si>
    <t>https://t.co/Oaeqp32FDf</t>
  </si>
  <si>
    <t>https://t.co/hvDbMrHWBr</t>
  </si>
  <si>
    <t>https://t.co/qiStueZarB</t>
  </si>
  <si>
    <t>https://t.co/WabHA6mckg</t>
  </si>
  <si>
    <t>http://t.co/t4LXaJyJqj</t>
  </si>
  <si>
    <t>https://t.co/HzzyXa0AWS</t>
  </si>
  <si>
    <t>https://t.co/YmJL0WafY9</t>
  </si>
  <si>
    <t>https://t.co/qU4QdfLof2</t>
  </si>
  <si>
    <t>https://t.co/OyHGG8dLuW</t>
  </si>
  <si>
    <t>https://t.co/mgC0etnjS1</t>
  </si>
  <si>
    <t>https://t.co/aDwRSJQbPh</t>
  </si>
  <si>
    <t>https://t.co/GLj37Y2nSY</t>
  </si>
  <si>
    <t>https://t.co/ujqYNLUfYR</t>
  </si>
  <si>
    <t>https://t.co/svXkFIKFgc</t>
  </si>
  <si>
    <t>https://t.co/jgqRAUQOuO</t>
  </si>
  <si>
    <t>https://t.co/A3IfhFwb7u</t>
  </si>
  <si>
    <t>https://t.co/LZoEyGdTmb</t>
  </si>
  <si>
    <t>https://t.co/wnuVenF0dI</t>
  </si>
  <si>
    <t>https://t.co/04PA4Ite1z</t>
  </si>
  <si>
    <t>https://t.co/3dWLyO33Ig</t>
  </si>
  <si>
    <t>https://t.co/FEyqHn0LBv</t>
  </si>
  <si>
    <t>https://t.co/ahyxSoCUkE</t>
  </si>
  <si>
    <t>https://t.co/CBbWp27lXF</t>
  </si>
  <si>
    <t>https://t.co/nliGZ3aNbS</t>
  </si>
  <si>
    <t>https://t.co/tdOUkQmWjK</t>
  </si>
  <si>
    <t>https://t.co/HutGQ9sylv</t>
  </si>
  <si>
    <t>https://t.co/W0Dxt80tjI</t>
  </si>
  <si>
    <t>https://t.co/9d34LlW1uL</t>
  </si>
  <si>
    <t>https://t.co/RUvgfemybL</t>
  </si>
  <si>
    <t>https://t.co/XsdYcqzm2o</t>
  </si>
  <si>
    <t>https://t.co/wXuGkQg9rD</t>
  </si>
  <si>
    <t>https://t.co/kB707ygyP7</t>
  </si>
  <si>
    <t>https://t.co/KjrrVkuc3r</t>
  </si>
  <si>
    <t>https://t.co/MveEsPc43O</t>
  </si>
  <si>
    <t>https://t.co/LYv04UUqhi</t>
  </si>
  <si>
    <t>https://t.co/uUGzdUgYlt</t>
  </si>
  <si>
    <t>https://t.co/j62ETQ1gdS</t>
  </si>
  <si>
    <t>https://t.co/ITOmYHKoVA</t>
  </si>
  <si>
    <t>https://t.co/wsncLzvtXf</t>
  </si>
  <si>
    <t>https://t.co/ODItznFYMD</t>
  </si>
  <si>
    <t>http://t.co/1QywV45mOV</t>
  </si>
  <si>
    <t>https://t.co/65i8Eo8tKY</t>
  </si>
  <si>
    <t>https://t.co/gWq94X1Yho</t>
  </si>
  <si>
    <t>https://t.co/DrFULBM8YE</t>
  </si>
  <si>
    <t>https://t.co/RTHuc9CSaS</t>
  </si>
  <si>
    <t>https://t.co/1ZVSCd16Hi</t>
  </si>
  <si>
    <t>http://t.co/tAOwjn9Gkw</t>
  </si>
  <si>
    <t>https://t.co/6vhoYLEwol</t>
  </si>
  <si>
    <t>https://t.co/Fqh718mBMR</t>
  </si>
  <si>
    <t>https://t.co/fFYyiLF7al</t>
  </si>
  <si>
    <t>https://t.co/LXbBe7muJD</t>
  </si>
  <si>
    <t>http://t.co/WUnpQOqr</t>
  </si>
  <si>
    <t>https://t.co/DXzqbJO0zO</t>
  </si>
  <si>
    <t>https://t.co/ygDgBA99Jl</t>
  </si>
  <si>
    <t>https://t.co/fucNg21Cnc</t>
  </si>
  <si>
    <t>http://t.co/4rCI0mVEhj</t>
  </si>
  <si>
    <t>https://t.co/rnoRCKp4Ba</t>
  </si>
  <si>
    <t>https://t.co/5JAgnhADWC</t>
  </si>
  <si>
    <t>https://t.co/7Ev5LYkoNy</t>
  </si>
  <si>
    <t>https://t.co/BzvUfFH4v8</t>
  </si>
  <si>
    <t>https://t.co/NbH4AAkdY1</t>
  </si>
  <si>
    <t>https://t.co/eAmHZbOb1P</t>
  </si>
  <si>
    <t>https://t.co/AMnKQ3cGSb</t>
  </si>
  <si>
    <t>https://t.co/PNjdKb7f3K</t>
  </si>
  <si>
    <t>https://t.co/OZHmfCk3SE</t>
  </si>
  <si>
    <t>https://t.co/5JcYN5GguM</t>
  </si>
  <si>
    <t>https://t.co/zI6mAm1CYU</t>
  </si>
  <si>
    <t>https://t.co/8LjpbcfIt1</t>
  </si>
  <si>
    <t>https://t.co/5sopy0U1zA</t>
  </si>
  <si>
    <t>https://t.co/ngYczUitvG</t>
  </si>
  <si>
    <t>https://t.co/Vk8gpu5jq3</t>
  </si>
  <si>
    <t>https://t.co/2yzquv98Cb</t>
  </si>
  <si>
    <t>https://t.co/lj9bIAxP1C</t>
  </si>
  <si>
    <t>https://t.co/b6ey2HY6iZ</t>
  </si>
  <si>
    <t>https://t.co/MePQFKuhUU</t>
  </si>
  <si>
    <t>https://pbs.twimg.com/profile_banners/14454605/1461714752</t>
  </si>
  <si>
    <t>https://pbs.twimg.com/profile_banners/53925101/1399383763</t>
  </si>
  <si>
    <t>https://pbs.twimg.com/profile_banners/4759437294/1464930074</t>
  </si>
  <si>
    <t>https://pbs.twimg.com/profile_banners/1117503155003117568/1577932252</t>
  </si>
  <si>
    <t>https://pbs.twimg.com/profile_banners/580557563/1566270075</t>
  </si>
  <si>
    <t>https://pbs.twimg.com/profile_banners/445996563/1577951925</t>
  </si>
  <si>
    <t>https://pbs.twimg.com/profile_banners/14164297/1485550174</t>
  </si>
  <si>
    <t>https://pbs.twimg.com/profile_banners/21089214/1560874058</t>
  </si>
  <si>
    <t>https://pbs.twimg.com/profile_banners/8820652/1563892066</t>
  </si>
  <si>
    <t>https://pbs.twimg.com/profile_banners/28188070/1568696231</t>
  </si>
  <si>
    <t>https://pbs.twimg.com/profile_banners/41079385/1354271747</t>
  </si>
  <si>
    <t>https://pbs.twimg.com/profile_banners/116060961/1546208158</t>
  </si>
  <si>
    <t>https://pbs.twimg.com/profile_banners/1552123645/1525828820</t>
  </si>
  <si>
    <t>https://pbs.twimg.com/profile_banners/183176215/1574080226</t>
  </si>
  <si>
    <t>https://pbs.twimg.com/profile_banners/86239624/1574305853</t>
  </si>
  <si>
    <t>https://pbs.twimg.com/profile_banners/362731021/1461054779</t>
  </si>
  <si>
    <t>https://pbs.twimg.com/profile_banners/483516782/1568252508</t>
  </si>
  <si>
    <t>https://pbs.twimg.com/profile_banners/767898944198377474/1471916901</t>
  </si>
  <si>
    <t>https://pbs.twimg.com/profile_banners/19896866/1559693047</t>
  </si>
  <si>
    <t>https://pbs.twimg.com/profile_banners/2755291435/1547723078</t>
  </si>
  <si>
    <t>https://pbs.twimg.com/profile_banners/33672294/1547241917</t>
  </si>
  <si>
    <t>https://pbs.twimg.com/profile_banners/24290529/1546278474</t>
  </si>
  <si>
    <t>https://pbs.twimg.com/profile_banners/173950241/1467821576</t>
  </si>
  <si>
    <t>https://pbs.twimg.com/profile_banners/42484603/1484511809</t>
  </si>
  <si>
    <t>https://pbs.twimg.com/profile_banners/821491186074423296/1577036395</t>
  </si>
  <si>
    <t>https://pbs.twimg.com/profile_banners/119480392/1572204199</t>
  </si>
  <si>
    <t>https://pbs.twimg.com/profile_banners/76945925/1570049167</t>
  </si>
  <si>
    <t>https://pbs.twimg.com/profile_banners/845033956009488385/1490307644</t>
  </si>
  <si>
    <t>https://pbs.twimg.com/profile_banners/3436929017/1565805908</t>
  </si>
  <si>
    <t>https://pbs.twimg.com/profile_banners/277763860/1568066620</t>
  </si>
  <si>
    <t>https://pbs.twimg.com/profile_banners/950404157663563777/1515439784</t>
  </si>
  <si>
    <t>https://pbs.twimg.com/profile_banners/14343009/1548771615</t>
  </si>
  <si>
    <t>https://pbs.twimg.com/profile_banners/44468515/1513802978</t>
  </si>
  <si>
    <t>https://pbs.twimg.com/profile_banners/19028727/1481836039</t>
  </si>
  <si>
    <t>https://pbs.twimg.com/profile_banners/26565946/1570485365</t>
  </si>
  <si>
    <t>https://pbs.twimg.com/profile_banners/747808659275718657/1557843834</t>
  </si>
  <si>
    <t>https://pbs.twimg.com/profile_banners/165759691/1574212232</t>
  </si>
  <si>
    <t>https://pbs.twimg.com/profile_banners/3028347113/1577980143</t>
  </si>
  <si>
    <t>https://pbs.twimg.com/profile_banners/546190115/1511890286</t>
  </si>
  <si>
    <t>https://pbs.twimg.com/profile_banners/1040633774269059072/1557378937</t>
  </si>
  <si>
    <t>https://pbs.twimg.com/profile_banners/15518172/1571514110</t>
  </si>
  <si>
    <t>https://pbs.twimg.com/profile_banners/17275546/1399051233</t>
  </si>
  <si>
    <t>https://pbs.twimg.com/profile_banners/1091459317511974912/1549059404</t>
  </si>
  <si>
    <t>https://pbs.twimg.com/profile_banners/378954443/1537760693</t>
  </si>
  <si>
    <t>https://pbs.twimg.com/profile_banners/208271692/1534147338</t>
  </si>
  <si>
    <t>https://pbs.twimg.com/profile_banners/285118383/1575143597</t>
  </si>
  <si>
    <t>https://pbs.twimg.com/profile_banners/944287250/1561140693</t>
  </si>
  <si>
    <t>https://pbs.twimg.com/profile_banners/2717945611/1568076216</t>
  </si>
  <si>
    <t>https://pbs.twimg.com/profile_banners/224088438/1400795446</t>
  </si>
  <si>
    <t>https://pbs.twimg.com/profile_banners/263302342/1522705017</t>
  </si>
  <si>
    <t>https://pbs.twimg.com/profile_banners/18149404/1530820479</t>
  </si>
  <si>
    <t>https://pbs.twimg.com/profile_banners/181634144/1486829573</t>
  </si>
  <si>
    <t>https://pbs.twimg.com/profile_banners/1162023512183398401/1565889059</t>
  </si>
  <si>
    <t>https://pbs.twimg.com/profile_banners/8342692/1554169091</t>
  </si>
  <si>
    <t>https://pbs.twimg.com/profile_banners/15953652/1543814324</t>
  </si>
  <si>
    <t>https://pbs.twimg.com/profile_banners/233610241/1575996255</t>
  </si>
  <si>
    <t>https://pbs.twimg.com/profile_banners/1138151629713301507/1560194350</t>
  </si>
  <si>
    <t>https://pbs.twimg.com/profile_banners/33927337/1570731399</t>
  </si>
  <si>
    <t>https://pbs.twimg.com/profile_banners/124930391/1517629546</t>
  </si>
  <si>
    <t>https://pbs.twimg.com/profile_banners/45002755/1517540178</t>
  </si>
  <si>
    <t>https://pbs.twimg.com/profile_banners/62709995/1356455460</t>
  </si>
  <si>
    <t>https://pbs.twimg.com/profile_banners/29268953/1516208885</t>
  </si>
  <si>
    <t>https://pbs.twimg.com/profile_banners/814867594456993793/1483646646</t>
  </si>
  <si>
    <t>https://pbs.twimg.com/profile_banners/39250053/1564006864</t>
  </si>
  <si>
    <t>https://pbs.twimg.com/profile_banners/733375141707689984/1564226514</t>
  </si>
  <si>
    <t>https://pbs.twimg.com/profile_banners/10782182/1575657946</t>
  </si>
  <si>
    <t>https://pbs.twimg.com/profile_banners/19612753/1553013734</t>
  </si>
  <si>
    <t>https://pbs.twimg.com/profile_banners/476578068/1397557612</t>
  </si>
  <si>
    <t>https://pbs.twimg.com/profile_banners/10939532/1508899782</t>
  </si>
  <si>
    <t>https://pbs.twimg.com/profile_banners/277595902/1572292662</t>
  </si>
  <si>
    <t>https://pbs.twimg.com/profile_banners/17475560/1564639591</t>
  </si>
  <si>
    <t>https://pbs.twimg.com/profile_banners/726294419675189248/1576589314</t>
  </si>
  <si>
    <t>https://pbs.twimg.com/profile_banners/34079088/1559599059</t>
  </si>
  <si>
    <t>https://pbs.twimg.com/profile_banners/725350782497906688/1553548955</t>
  </si>
  <si>
    <t>https://pbs.twimg.com/profile_banners/2233369273/1534776271</t>
  </si>
  <si>
    <t>https://pbs.twimg.com/profile_banners/14255759/1436563639</t>
  </si>
  <si>
    <t>https://pbs.twimg.com/profile_banners/353439433/1572625297</t>
  </si>
  <si>
    <t>https://pbs.twimg.com/profile_banners/25863030/1470117449</t>
  </si>
  <si>
    <t>https://pbs.twimg.com/profile_banners/2278422067/1405703154</t>
  </si>
  <si>
    <t>https://pbs.twimg.com/profile_banners/135250831/1558977596</t>
  </si>
  <si>
    <t>https://pbs.twimg.com/profile_banners/17087243/1568655362</t>
  </si>
  <si>
    <t>https://pbs.twimg.com/profile_banners/54977849/1573534474</t>
  </si>
  <si>
    <t>https://pbs.twimg.com/profile_banners/20721950/1491794795</t>
  </si>
  <si>
    <t>https://pbs.twimg.com/profile_banners/44101759/1526042848</t>
  </si>
  <si>
    <t>https://pbs.twimg.com/profile_banners/92546328/1370555874</t>
  </si>
  <si>
    <t>https://pbs.twimg.com/profile_banners/35057448/1550447465</t>
  </si>
  <si>
    <t>https://pbs.twimg.com/profile_banners/76935934/1577944769</t>
  </si>
  <si>
    <t>https://pbs.twimg.com/profile_banners/266228055/1485254377</t>
  </si>
  <si>
    <t>https://pbs.twimg.com/profile_banners/887767958952398848/1566455763</t>
  </si>
  <si>
    <t>http://abs.twimg.com/images/themes/theme1/bg.png</t>
  </si>
  <si>
    <t>http://abs.twimg.com/images/themes/theme14/bg.gif</t>
  </si>
  <si>
    <t>http://abs.twimg.com/images/themes/theme10/bg.gif</t>
  </si>
  <si>
    <t>http://abs.twimg.com/images/themes/theme15/bg.png</t>
  </si>
  <si>
    <t>http://abs.twimg.com/images/themes/theme3/bg.gif</t>
  </si>
  <si>
    <t>http://abs.twimg.com/images/themes/theme18/bg.gif</t>
  </si>
  <si>
    <t>http://abs.twimg.com/images/themes/theme5/bg.gif</t>
  </si>
  <si>
    <t>http://abs.twimg.com/images/themes/theme6/bg.gif</t>
  </si>
  <si>
    <t>http://abs.twimg.com/images/themes/theme8/bg.gif</t>
  </si>
  <si>
    <t>http://abs.twimg.com/images/themes/theme13/bg.gif</t>
  </si>
  <si>
    <t>http://abs.twimg.com/images/themes/theme4/bg.gif</t>
  </si>
  <si>
    <t>http://abs.twimg.com/images/themes/theme9/bg.gif</t>
  </si>
  <si>
    <t>http://abs.twimg.com/images/themes/theme2/bg.gif</t>
  </si>
  <si>
    <t>http://abs.twimg.com/images/themes/theme17/bg.gif</t>
  </si>
  <si>
    <t>http://abs.twimg.com/images/themes/theme7/bg.gif</t>
  </si>
  <si>
    <t>http://abs.twimg.com/images/themes/theme11/bg.gif</t>
  </si>
  <si>
    <t>http://pbs.twimg.com/profile_images/725110260864671744/CtHg6bV-_normal.jpg</t>
  </si>
  <si>
    <t>http://pbs.twimg.com/profile_images/1122826725/icon-tt_normal.jpg</t>
  </si>
  <si>
    <t>http://pbs.twimg.com/profile_images/1204413714406858752/6RCl6tZg_normal.jpg</t>
  </si>
  <si>
    <t>http://pbs.twimg.com/profile_images/2219985978/5934_1088142399101_1092660021_30215962_4205833_n_normal.jpg</t>
  </si>
  <si>
    <t>http://pbs.twimg.com/profile_images/971518376076984320/eQdX_nIQ_normal.jpg</t>
  </si>
  <si>
    <t>http://pbs.twimg.com/profile_images/1148685898608828416/sI8e4qWE_normal.png</t>
  </si>
  <si>
    <t>http://pbs.twimg.com/profile_images/248699726/FPcards_normal.jpg</t>
  </si>
  <si>
    <t>http://pbs.twimg.com/profile_images/767901063718592512/Ea8ylE6-_normal.jpg</t>
  </si>
  <si>
    <t>http://pbs.twimg.com/profile_images/893263109229498369/uI4ok6H0_normal.jpg</t>
  </si>
  <si>
    <t>http://pbs.twimg.com/profile_images/1206034770360029185/_dj7IBL4_normal.jpg</t>
  </si>
  <si>
    <t>http://pbs.twimg.com/profile_images/1026573639460651008/TZXocca5_normal.jpg</t>
  </si>
  <si>
    <t>http://pbs.twimg.com/profile_images/1182570578894565376/h3PkEufb_normal.jpg</t>
  </si>
  <si>
    <t>http://pbs.twimg.com/profile_images/958017150316351489/SYORuOIa_normal.jpg</t>
  </si>
  <si>
    <t>http://pbs.twimg.com/profile_images/1156700658373763072/XZj7oyc4_normal.jpg</t>
  </si>
  <si>
    <t>http://pbs.twimg.com/profile_images/733158694016311297/-wrWIler_normal.jpg</t>
  </si>
  <si>
    <t>http://pbs.twimg.com/profile_images/1046895903095820289/9iU-AMuM_normal.jpg</t>
  </si>
  <si>
    <t>http://pbs.twimg.com/profile_images/1082650712956461061/fqUCJLIm_normal.jpg</t>
  </si>
  <si>
    <t>http://pbs.twimg.com/profile_images/1127689598786621440/7EYNtGXE_normal.jpg</t>
  </si>
  <si>
    <t>http://pbs.twimg.com/profile_images/1146478399331848193/5v8xOHNq_normal.jpg</t>
  </si>
  <si>
    <t>http://pbs.twimg.com/profile_images/1126544997786869760/Hjg-0AmE_normal.jpg</t>
  </si>
  <si>
    <t>http://pbs.twimg.com/profile_images/1203412806076370947/LFFTWsKg_normal.jpg</t>
  </si>
  <si>
    <t>http://pbs.twimg.com/profile_images/864182005306605570/OgJLCdX__normal.jpg</t>
  </si>
  <si>
    <t>http://pbs.twimg.com/profile_images/838926579308855298/j2n6LVQm_normal.jpg</t>
  </si>
  <si>
    <t>http://pbs.twimg.com/profile_images/1091459494264098817/lbdFZJ2__normal.jpg</t>
  </si>
  <si>
    <t>http://pbs.twimg.com/profile_images/1147101435202609152/Ig0Y6sdK_normal.png</t>
  </si>
  <si>
    <t>http://pbs.twimg.com/profile_images/1172452625687539713/HL7cQJqp_normal.jpg</t>
  </si>
  <si>
    <t>http://pbs.twimg.com/profile_images/1664958026/photo_normal.JPG</t>
  </si>
  <si>
    <t>http://pbs.twimg.com/profile_images/804808061068177408/depQpn_I_normal.jpg</t>
  </si>
  <si>
    <t>http://pbs.twimg.com/profile_images/67545360/0dd8a41_normal.jpg</t>
  </si>
  <si>
    <t>http://pbs.twimg.com/profile_images/1046364157656932352/GwYI2C0-_normal.jpg</t>
  </si>
  <si>
    <t>http://pbs.twimg.com/profile_images/1162023608711090176/fJk6gG3N_normal.jpg</t>
  </si>
  <si>
    <t>http://pbs.twimg.com/profile_images/1112837342228832256/_Xi7UpRO_normal.png</t>
  </si>
  <si>
    <t>http://pbs.twimg.com/profile_images/1072145696189382657/ptMf5Vtu_normal.jpg</t>
  </si>
  <si>
    <t>http://pbs.twimg.com/profile_images/1136768212094390272/RLSIrxmS_normal.png</t>
  </si>
  <si>
    <t>http://pbs.twimg.com/profile_images/921372332240732160/PLvpu90X_normal.jpg</t>
  </si>
  <si>
    <t>http://pbs.twimg.com/profile_images/1179139202509934592/dTuga7D8_normal.jpg</t>
  </si>
  <si>
    <t>http://pbs.twimg.com/profile_images/1047550320937762821/LaJjQ-rO_normal.jpg</t>
  </si>
  <si>
    <t>http://pbs.twimg.com/profile_images/1383657716/DSC07001_edit_normal.jpg</t>
  </si>
  <si>
    <t>http://pbs.twimg.com/profile_images/1212460436634787840/nQBIoVOY_normal.jpg</t>
  </si>
  <si>
    <t>http://pbs.twimg.com/profile_images/991519008632459264/0YTp8s8I_normal.jpg</t>
  </si>
  <si>
    <t>http://pbs.twimg.com/profile_images/971525313896296448/4OAPVwOu_normal.jpg</t>
  </si>
  <si>
    <t>http://pbs.twimg.com/profile_images/819963677516304384/FgOonxP1_normal.jpg</t>
  </si>
  <si>
    <t>http://pbs.twimg.com/profile_images/1154154554314747904/2HVyZjLb_normal.jpg</t>
  </si>
  <si>
    <t>http://pbs.twimg.com/profile_images/1181066638935769088/PV-dRmn6_normal.png</t>
  </si>
  <si>
    <t>http://pbs.twimg.com/profile_images/1154880080683905024/0RLIBFet_normal.jpg</t>
  </si>
  <si>
    <t>http://pbs.twimg.com/profile_images/581442556841435136/-W5fJVW3_normal.png</t>
  </si>
  <si>
    <t>http://pbs.twimg.com/profile_images/674994985448693760/nMmsPBvR_normal.jpg</t>
  </si>
  <si>
    <t>http://pbs.twimg.com/profile_images/1188906831898447872/PTTe0Ym__normal.jpg</t>
  </si>
  <si>
    <t>http://pbs.twimg.com/profile_images/1149084689581240320/mChWBt3o_normal.png</t>
  </si>
  <si>
    <t>http://pbs.twimg.com/profile_images/747211282474995712/Q7a50fxr_normal.jpg</t>
  </si>
  <si>
    <t>http://pbs.twimg.com/profile_images/1212181213022212096/0uV7bxib_normal.jpg</t>
  </si>
  <si>
    <t>http://pbs.twimg.com/profile_images/1010277493348143112/sXhetAH3_normal.jpg</t>
  </si>
  <si>
    <t>http://pbs.twimg.com/profile_images/378800000411054286/43e797722407c101c60c3f260cd33f68_normal.png</t>
  </si>
  <si>
    <t>http://pbs.twimg.com/profile_images/1055105719035408384/qpxMejmZ_normal.jpg</t>
  </si>
  <si>
    <t>http://pbs.twimg.com/profile_images/1181363486019833856/OBeKGZ9g_normal.jpg</t>
  </si>
  <si>
    <t>http://pbs.twimg.com/profile_images/1138164643904610305/FnyyG30G_normal.png</t>
  </si>
  <si>
    <t>http://pbs.twimg.com/profile_images/1194116246494531584/vHALam3M_normal.jpg</t>
  </si>
  <si>
    <t>http://pbs.twimg.com/profile_images/1025221438767226880/D8WjKFCn_normal.jpg</t>
  </si>
  <si>
    <t>http://pbs.twimg.com/profile_images/756026429171793920/YpAaSHXi_normal.jpg</t>
  </si>
  <si>
    <t>http://pbs.twimg.com/profile_images/891422517751144451/2h618Zh__normal.jpg</t>
  </si>
  <si>
    <t>Open Twitter Page for This Person</t>
  </si>
  <si>
    <t>https://twitter.com/mike_stelzner</t>
  </si>
  <si>
    <t>https://twitter.com/smexaminer</t>
  </si>
  <si>
    <t>https://twitter.com/scottdavthrive</t>
  </si>
  <si>
    <t>https://twitter.com/transformtoday</t>
  </si>
  <si>
    <t>https://twitter.com/digitalsargeant</t>
  </si>
  <si>
    <t>https://twitter.com/actprhannah</t>
  </si>
  <si>
    <t>https://twitter.com/caffreyej</t>
  </si>
  <si>
    <t>https://twitter.com/madalynsklar</t>
  </si>
  <si>
    <t>https://twitter.com/kerrygorgone</t>
  </si>
  <si>
    <t>https://twitter.com/marismith</t>
  </si>
  <si>
    <t>https://twitter.com/stellar247</t>
  </si>
  <si>
    <t>https://twitter.com/femininepower</t>
  </si>
  <si>
    <t>https://twitter.com/tweetingtalya</t>
  </si>
  <si>
    <t>https://twitter.com/chrisstrub</t>
  </si>
  <si>
    <t>https://twitter.com/theinswe4</t>
  </si>
  <si>
    <t>https://twitter.com/ladyeleanora</t>
  </si>
  <si>
    <t>https://twitter.com/cadijordan</t>
  </si>
  <si>
    <t>https://twitter.com/greggthorpe</t>
  </si>
  <si>
    <t>https://twitter.com/hannamiller777</t>
  </si>
  <si>
    <t>https://twitter.com/teammarismith</t>
  </si>
  <si>
    <t>https://twitter.com/tsp_marketing</t>
  </si>
  <si>
    <t>https://twitter.com/rieldeal</t>
  </si>
  <si>
    <t>https://twitter.com/johnwaldron_tec</t>
  </si>
  <si>
    <t>https://twitter.com/sophiezo</t>
  </si>
  <si>
    <t>https://twitter.com/jennykim</t>
  </si>
  <si>
    <t>https://twitter.com/coribodeman</t>
  </si>
  <si>
    <t>https://twitter.com/coachgabriel_en</t>
  </si>
  <si>
    <t>https://twitter.com/phil_mershon</t>
  </si>
  <si>
    <t>https://twitter.com/mrockiehq</t>
  </si>
  <si>
    <t>https://twitter.com/socialsavvygeek</t>
  </si>
  <si>
    <t>https://twitter.com/bizpaul</t>
  </si>
  <si>
    <t>https://twitter.com/podtweetr</t>
  </si>
  <si>
    <t>https://twitter.com/roberts_ben_m</t>
  </si>
  <si>
    <t>https://twitter.com/deyrajaye</t>
  </si>
  <si>
    <t>https://twitter.com/smmwconference</t>
  </si>
  <si>
    <t>https://twitter.com/duncanjwardle</t>
  </si>
  <si>
    <t>https://twitter.com/kristin_bush</t>
  </si>
  <si>
    <t>https://twitter.com/ama_marketing</t>
  </si>
  <si>
    <t>https://twitter.com/jtimberlake</t>
  </si>
  <si>
    <t>https://twitter.com/social_shakeup</t>
  </si>
  <si>
    <t>https://twitter.com/ellismbeh</t>
  </si>
  <si>
    <t>https://twitter.com/cgritmon</t>
  </si>
  <si>
    <t>https://twitter.com/bnevents_hb</t>
  </si>
  <si>
    <t>https://twitter.com/ditchtheact</t>
  </si>
  <si>
    <t>https://twitter.com/ryanfoland</t>
  </si>
  <si>
    <t>https://twitter.com/emilyquestions</t>
  </si>
  <si>
    <t>https://twitter.com/50states100days</t>
  </si>
  <si>
    <t>https://twitter.com/krommatic</t>
  </si>
  <si>
    <t>https://twitter.com/technicallytroy</t>
  </si>
  <si>
    <t>https://twitter.com/sociallysorted</t>
  </si>
  <si>
    <t>https://twitter.com/stldanni</t>
  </si>
  <si>
    <t>https://twitter.com/mllnnlmotivator</t>
  </si>
  <si>
    <t>https://twitter.com/findtroy</t>
  </si>
  <si>
    <t>https://twitter.com/todcordill</t>
  </si>
  <si>
    <t>https://twitter.com/steedmrspeel</t>
  </si>
  <si>
    <t>https://twitter.com/al_mercuro</t>
  </si>
  <si>
    <t>https://twitter.com/slavaapel</t>
  </si>
  <si>
    <t>https://twitter.com/warrenwerbitt</t>
  </si>
  <si>
    <t>https://twitter.com/pbanding</t>
  </si>
  <si>
    <t>https://twitter.com/whattheythink</t>
  </si>
  <si>
    <t>https://twitter.com/scottdraeger</t>
  </si>
  <si>
    <t>https://twitter.com/christineerna</t>
  </si>
  <si>
    <t>https://twitter.com/roc_softw_assoc</t>
  </si>
  <si>
    <t>https://twitter.com/maracleinc</t>
  </si>
  <si>
    <t>https://twitter.com/banding</t>
  </si>
  <si>
    <t>https://twitter.com/niccrockett</t>
  </si>
  <si>
    <t>https://twitter.com/sandyhubbard</t>
  </si>
  <si>
    <t>https://twitter.com/paulbobnak</t>
  </si>
  <si>
    <t>https://twitter.com/joannegore121</t>
  </si>
  <si>
    <t>https://twitter.com/printsurellc</t>
  </si>
  <si>
    <t>https://twitter.com/daverosendahl</t>
  </si>
  <si>
    <t>https://twitter.com/fuhsionmktg</t>
  </si>
  <si>
    <t>https://twitter.com/mitchjackson</t>
  </si>
  <si>
    <t>https://twitter.com/joanarssousa</t>
  </si>
  <si>
    <t>https://twitter.com/s_narmadhaa</t>
  </si>
  <si>
    <t>https://twitter.com/darcydeleon</t>
  </si>
  <si>
    <t>https://twitter.com/albermoire</t>
  </si>
  <si>
    <t>https://twitter.com/sabrinacadini</t>
  </si>
  <si>
    <t>https://twitter.com/blogginbrandi</t>
  </si>
  <si>
    <t>https://twitter.com/carlosgil83</t>
  </si>
  <si>
    <t>https://twitter.com/thatchristinag</t>
  </si>
  <si>
    <t>https://twitter.com/andreagribble</t>
  </si>
  <si>
    <t>https://twitter.com/patflynn</t>
  </si>
  <si>
    <t>https://twitter.com/jencoleict</t>
  </si>
  <si>
    <t>https://twitter.com/meganpowers</t>
  </si>
  <si>
    <t>https://twitter.com/stephanrachel</t>
  </si>
  <si>
    <t>https://twitter.com/tahiracreates</t>
  </si>
  <si>
    <t>https://twitter.com/dahliaelgazzar</t>
  </si>
  <si>
    <t>https://twitter.com/jessikaphillips</t>
  </si>
  <si>
    <t>https://twitter.com/bellas_pets</t>
  </si>
  <si>
    <t>https://twitter.com/mcsquareltd</t>
  </si>
  <si>
    <t>https://twitter.com/tracycr31982583</t>
  </si>
  <si>
    <t>https://twitter.com/lodewijkhof</t>
  </si>
  <si>
    <t>https://twitter.com/ravelong</t>
  </si>
  <si>
    <t>https://twitter.com/vivianfrancos</t>
  </si>
  <si>
    <t>https://twitter.com/alitamighela</t>
  </si>
  <si>
    <t>https://twitter.com/makeamarketer</t>
  </si>
  <si>
    <t>mike_stelzner
I'm attending Social Media Marketing
World! Mega conference from @smexaminer
https://t.co/RlF2x1t7bM #SMMW20
https://t.co/Jj0tMZe5W0</t>
  </si>
  <si>
    <t>smexaminer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</si>
  <si>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scottdavthrive
I'm attending Social Media Marketing
World! Mega conference from @smexaminer
https://t.co/RlF2x1t7bM #SMMW20
https://t.co/Jj0tMZe5W0</t>
  </si>
  <si>
    <t>transformtoday
Where will you be March 1st 2020?
If social media is important to
you, I'll see you at #SMMW20 with
the leaders and experts who have
your marketing back. Get the #BESTPrice
NOW! https://t.co/7fuVVaZGlG https://t.co/Wu2qYtqcKo</t>
  </si>
  <si>
    <t>digitalsargeant
Has anyone else noticed ‘hide from
timeline’ is gone on #facebook?
#facebookmarketing #fb #smmw20
@SMExaminer https://t.co/GVjFE1w8R7</t>
  </si>
  <si>
    <t>actprhannah
So this just happens. I’m officially
going to #SMMW20. Who else will
be there? #smm https://t.co/hYbRh9NCLx</t>
  </si>
  <si>
    <t>caffreyej
I'll be speaking at Social Media
Marketing World for the 5th year
in a row. Can't wait to share killer
strategies that will help you rock
your Twitter! Get tix here: https://t.co/ia1x5DVEtw
#SMMW20 This photo is from my first
year. https://t.co/BU4wLNEWbf</t>
  </si>
  <si>
    <t>madalynsklar
I'm so excited to be speaking at
the next Social Media Marketing
World for the 5th year in a row.
Can't wait to share killer strategies
that will help you rock your Twitter!
Get tickets now and save $$ https://t.co/ia1x5DVEtw
#SMMW20 https://t.co/bVwiVuXGeU</t>
  </si>
  <si>
    <t>kerrygorgone
_xD83D__xDC51_ Join me LIVE at #SMMW20! This
is a fantastic gathering of experts
and influencers ready to provide
you with their best advice and
tips - you don't want to miss it!
_xD83C__xDF34__xD83D__xDE0D_ @SMExaminer #Sponsored https://t.co/KkQQMngb5h
https://t.co/JOP1b8MJ1u</t>
  </si>
  <si>
    <t>marismith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</si>
  <si>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stellar247
The future of Marketing...coming
to #smmw20 https://t.co/mBVND3YekV</t>
  </si>
  <si>
    <t>femininepower
Where will you be March 1st 2020?
If social media is important to
you, I'll see you at #SMMW20 with
the leaders and experts who have
your marketing back. Get the #BESTPrice
NOW! https://t.co/iEueeeWaII https://t.co/aDIRznITio</t>
  </si>
  <si>
    <t>tweetingtalya
For those who have been asking
about finding new people and reach,
check it out! @ChrisStrub, may
want to look into this for your
Twitter chat at Social Media Marketing
World #SMMW20 #SMMW2020 https://t.co/lolIgUsiul</t>
  </si>
  <si>
    <t>chrisstrub
[ PODCAST ] Ep. 17 of 'Marketing
Buzzword Podcast' with @Roberts_Ben_M
and guest @ChrisStrub, talking
all things #LiveStreaming: https://t.co/lqnCpVuAms
#SMMW20 https://t.co/VqPA2eaDS3</t>
  </si>
  <si>
    <t>theinswe4
I'm so excited to speak at Social
Media Marketing World. Can't wait
to share killer strategies that
will help you rock your Twitter!
March 1-3, 2020 https://t.co/ia1x5DVEtw
#SMMW20 https://t.co/1oRFTPO0ER</t>
  </si>
  <si>
    <t>ladyeleanora
Join me LIVE at @SMExaminer's annual
epic conference in sunny San Diego!
March 1-3, 2020. Three full days
of expert advice, education, networking
&amp;amp; fun! _xD83C__xDF34__xD83D__xDE0D_ _xD83D__xDC49__xD83C__xDFFB_ https://t.co/KkQQMmYzGH
My session is all about maximizing
organic results on Facebook!! _xD83D__xDCC8_
#SMMW20 #affiliate https://t.co/zgPBGprgPl</t>
  </si>
  <si>
    <t>cadijordan
Join me LIVE at @SMExaminer's annual
epic conference in sunny San Diego!
March 1-3, 2020. Three full days
of expert advice, education, networking
&amp;amp; fun! _xD83C__xDF34__xD83D__xDE0D_ _xD83D__xDC49__xD83C__xDFFB_ https://t.co/KkQQMmYzGH
My session is all about maximizing
organic results on Facebook!! _xD83D__xDCC8_
#SMMW20 #affiliate https://t.co/zgPBGprgPl</t>
  </si>
  <si>
    <t>greggthorpe
_xD83D__xDC51_ Join me LIVE at #SMMW20! This
is a fantastic gathering of experts
and influencers ready to provide
you with their best advice and
tips - you don't want to miss it!
_xD83C__xDF34__xD83D__xDE0D_ @SMExaminer #Sponsored https://t.co/KkQQMngb5h
https://t.co/JOP1b8MJ1u</t>
  </si>
  <si>
    <t>hannamiller777
_xD83D__xDC51_ Join me LIVE at #SMMW20! This
is a fantastic gathering of experts
and influencers ready to provide
you with their best advice and
tips - you don't want to miss it!
_xD83C__xDF34__xD83D__xDE0D_ @SMExaminer #Sponsored https://t.co/KkQQMngb5h
https://t.co/JOP1b8MJ1u</t>
  </si>
  <si>
    <t>teammarismith
@tsp_marketing Thanks for the share
- will you be at #SMMW20 this year?
~Bobbi_xD83D__xDC9C_</t>
  </si>
  <si>
    <t>tsp_marketing
MariSmith: _xD83D__xDC51_ Only 2 months until
#SMMW20! _xD83D__xDD25_Join me LIVE for this
awesome gathering of experts and
influencers ready to provide you
with their best social media tips
- you don't want to miss it! _xD83C__xDF34__xD83D__xDE0D_
SMExaminer #Sponsored https://t.co/FfUBzcmlSh
https://t.co/2GxeAHb1X6</t>
  </si>
  <si>
    <t>rieldeal
Anyone interested in #SMMW20 all
access ticket... $600 savings for
current sale price. Let me know!</t>
  </si>
  <si>
    <t>johnwaldron_tec
_xD83D__xDC51_ Join me LIVE at #SMMW20! This
is a fantastic gathering of experts
and influencers ready to provide
you with their best advice and
tips - you don't want to miss it!
_xD83C__xDF34__xD83D__xDE0D_ @SMExaminer #Sponsored https://t.co/KkQQMngb5h
https://t.co/JOP1b8MJ1u</t>
  </si>
  <si>
    <t>sophiezo
_xD83D__xDC51_ Join me LIVE at #SMMW20! This
is a fantastic gathering of experts
and influencers ready to provide
you with their best advice and
tips - you don't want to miss it!
_xD83C__xDF34__xD83D__xDE0D_ @SMExaminer #Sponsored https://t.co/KkQQMngb5h
https://t.co/JOP1b8MJ1u</t>
  </si>
  <si>
    <t>jennykim
If you can't attend Social Media
Marketing World in person, no worries.
You can access all the sessions,
including mine, on-demand! Details:
https://t.co/MozHiCmVeW #SMMW20
https://t.co/j8nnICjiu7</t>
  </si>
  <si>
    <t>coribodeman
So bumming. I can’t go to #SMMW20
this year but I have a ticket.
Anyone want an all access ticket
for half of what it’s going for
now??</t>
  </si>
  <si>
    <t>coachgabriel_en
@Phil_Mershon I will :) #SMMW20</t>
  </si>
  <si>
    <t xml:space="preserve">phil_mershon
</t>
  </si>
  <si>
    <t xml:space="preserve">mrockiehq
</t>
  </si>
  <si>
    <t xml:space="preserve">socialsavvygeek
</t>
  </si>
  <si>
    <t xml:space="preserve">bizpaul
</t>
  </si>
  <si>
    <t>podtweetr
[ PODCAST ] Ep. 17 of 'Marketing
Buzzword Podcast' with @Roberts_Ben_M
and guest @ChrisStrub, talking
all things #LiveStreaming: https://t.co/lqnCpVuAms
#SMMW20 https://t.co/VqPA2eaDS3</t>
  </si>
  <si>
    <t xml:space="preserve">roberts_ben_m
</t>
  </si>
  <si>
    <t>deyrajaye
Looking to sell my ticket to #SMMW20
(at a discounted rate). I’m really
sad I can’t go and don’t want this
ticket to go to waste. Please tweet
me if you’re interested!</t>
  </si>
  <si>
    <t>smmwconference
@EllisMbeh @social_shakeup @jtimberlake
@AMA_Marketing @DuncanJWardle Happy
to have made the list, Ellis! We
hope to see you again at #SMMW20.
-Megan_xD83E__xDD13_</t>
  </si>
  <si>
    <t xml:space="preserve">duncanjwardle
</t>
  </si>
  <si>
    <t>kristin_bush
@EllisMbeh @social_shakeup @SMMWConference
@jtimberlake @AMA_Marketing @DuncanJWardle
Huge accomplishments! Stoked to
see you are returning for #SMMW20!!!</t>
  </si>
  <si>
    <t xml:space="preserve">ama_marketing
</t>
  </si>
  <si>
    <t xml:space="preserve">jtimberlake
</t>
  </si>
  <si>
    <t xml:space="preserve">social_shakeup
</t>
  </si>
  <si>
    <t xml:space="preserve">ellismbeh
</t>
  </si>
  <si>
    <t>cgritmon
@ChrisStrub @50States100Days ‘20:
rocks #SMMW20’s face off; finds
true love at a Giving Day somewhere
‘21: marries that girl and knocks
her up; gets a position officially
heading up Giving Day strategy
for a major nonprofit organization;
keynotes all over ‘22: NYC marathon
w/wife &amp;amp; kid cheering you on!</t>
  </si>
  <si>
    <t xml:space="preserve">bnevents_hb
</t>
  </si>
  <si>
    <t xml:space="preserve">ditchtheact
</t>
  </si>
  <si>
    <t xml:space="preserve">ryanfoland
</t>
  </si>
  <si>
    <t xml:space="preserve">emilyquestions
</t>
  </si>
  <si>
    <t xml:space="preserve">50states100days
</t>
  </si>
  <si>
    <t>krommatic
I'm fired up as I'll be attending
my first #SMMW20 in March. Who
else will be there? https://t.co/xV1edjzx0f
https://t.co/Xn5Sw7BYa3</t>
  </si>
  <si>
    <t>technicallytroy
One of the things I'm most excited
about in 2020 is my first trip
to #SMMW20. It's true and an #ad.
Hope you'll join me in San Diego
too! https://t.co/IMzzoGVO5O</t>
  </si>
  <si>
    <t>sociallysorted
_xD83D__xDCA5_Can't make it to #SMMW20? Grab
the virtual ticket! https://t.co/Yar68xBnyQ
https://t.co/cxDQpP74mF</t>
  </si>
  <si>
    <t>stldanni
Considering going to Social Media
Marketing World in March? They're
offering $400 off the All-Access
Ticket through January 10th! https://t.co/jRw7lLsr8U
#SMMW2020 #SMMW20 #SocialMediaMarketingWorld
#SocialMediaMarketing #Marketing</t>
  </si>
  <si>
    <t>mllnnlmotivator
@FindTroy I feel ya man! Things
change at a moments notice for
sure. Plenty of other fish in the
sea though. Can't wait to cross
paths with ya in 2020. #SMWL20
or #SMMW20? https://t.co/B7TzKKxJ5m</t>
  </si>
  <si>
    <t xml:space="preserve">findtroy
</t>
  </si>
  <si>
    <t>todcordill
@daverosendahl @PrintSureLLC @JoanneGore121
@PaulBobnak @sandyhubbard @NicCrockett
@banding @MaracleInc @Roc_Softw_Assoc
@ChristineErna @scottdraeger @whattheythink
@PBanding @warrenwerbitt @slavaapel
@Al_Mercuro @steedmrspeel No tickets
bought, no speaking gigs arranged,
but I have time on my calendar
blocked out for #SMMW20, #ContentTECH,
and #CMWorld.</t>
  </si>
  <si>
    <t xml:space="preserve">steedmrspeel
</t>
  </si>
  <si>
    <t xml:space="preserve">al_mercuro
</t>
  </si>
  <si>
    <t xml:space="preserve">slavaapel
</t>
  </si>
  <si>
    <t xml:space="preserve">warrenwerbitt
</t>
  </si>
  <si>
    <t xml:space="preserve">pbanding
</t>
  </si>
  <si>
    <t xml:space="preserve">whattheythink
</t>
  </si>
  <si>
    <t xml:space="preserve">scottdraeger
</t>
  </si>
  <si>
    <t xml:space="preserve">christineerna
</t>
  </si>
  <si>
    <t xml:space="preserve">roc_softw_assoc
</t>
  </si>
  <si>
    <t xml:space="preserve">maracleinc
</t>
  </si>
  <si>
    <t xml:space="preserve">banding
</t>
  </si>
  <si>
    <t xml:space="preserve">niccrockett
</t>
  </si>
  <si>
    <t xml:space="preserve">sandyhubbard
</t>
  </si>
  <si>
    <t xml:space="preserve">paulbobnak
</t>
  </si>
  <si>
    <t xml:space="preserve">joannegore121
</t>
  </si>
  <si>
    <t xml:space="preserve">printsurellc
</t>
  </si>
  <si>
    <t xml:space="preserve">daverosendahl
</t>
  </si>
  <si>
    <t>fuhsionmktg
@meganpowers @MakeAMarketer You
have a great show Megan and we
need to schedule you for #TheTimAndJimShow
Happy New Year and see you in sunny
San Diego at #SMMW20</t>
  </si>
  <si>
    <t xml:space="preserve">mitchjackson
</t>
  </si>
  <si>
    <t xml:space="preserve">joanarssousa
</t>
  </si>
  <si>
    <t xml:space="preserve">s_narmadhaa
</t>
  </si>
  <si>
    <t xml:space="preserve">darcydeleon
</t>
  </si>
  <si>
    <t xml:space="preserve">albermoire
</t>
  </si>
  <si>
    <t xml:space="preserve">sabrinacadini
</t>
  </si>
  <si>
    <t>blogginbrandi
Want to improve your #SocialMedia
#Marketing Skills? Don't forget
to GRAB YOUR SEAT #SMMW20_xD83D__xDC49_ https://t.co/YTxkn7UVdt
https://t.co/s0uMNdc3EZ</t>
  </si>
  <si>
    <t xml:space="preserve">carlosgil83
</t>
  </si>
  <si>
    <t>thatchristinag
Check out conferences. There are
tons of virtual and in-person events.
It's a major opportunity to meet
a lot of your online friends IRL.
Learn + grow your friendships.
@SMExaminer #smmw20 is coming up
and has a virtual option as well
as in-person. https://t.co/Se6XXIs8V5</t>
  </si>
  <si>
    <t>andreagribble
So @PatFlynn - your #Superfansbook
is AMAZING! I started sending personalized
messages and this is the feedback
I get. Your book also relieved
anxiety - instead of focusing on
growth &amp;amp; numbers, I’m focusing
on relationships - which leads
to growth! Hope to meet you at
#smmw20! https://t.co/0FMyMkzdrS</t>
  </si>
  <si>
    <t xml:space="preserve">patflynn
</t>
  </si>
  <si>
    <t>jencoleict
Wow... it’s the last #flashbackfriday
of 2019, and we’re officially 65
days away from #SMMW20! So excited
to see all of these wonderful faces
again in just a couple of months!
Ahhhh!!! _xD83D__xDE4C__xD83D__xDE4C__xD83D__xDE4C_ | #smmw19 #fbf
#lovemyfriends #smm #socialmediamarketing
#digitalmarketing #meaningful…
https://t.co/p1hVCcgQ9w</t>
  </si>
  <si>
    <t>meganpowers
@FuhsionMktg @MakeAMarketer Thanks
so much! I'd love to - let's get
it scheduled!! #SMMW20 is close!</t>
  </si>
  <si>
    <t xml:space="preserve">stephanrachel
</t>
  </si>
  <si>
    <t xml:space="preserve">tahiracreates
</t>
  </si>
  <si>
    <t xml:space="preserve">dahliaelgazzar
</t>
  </si>
  <si>
    <t xml:space="preserve">jessikaphillips
</t>
  </si>
  <si>
    <t xml:space="preserve">bellas_pets
</t>
  </si>
  <si>
    <t xml:space="preserve">mcsquareltd
</t>
  </si>
  <si>
    <t>tracycr31982583
#SMMW20 SELLING - 1 Full Access
Ticket to Social Media Marketing
World 2020? Only $799 US. Message
me!</t>
  </si>
  <si>
    <t xml:space="preserve">lodewijkhof
</t>
  </si>
  <si>
    <t>ravelong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</si>
  <si>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vivianfrancos
COMPRA TU ENTRADA #Virtual para
el mayor evento de Marketing del
MUNDO #SMMW20 Es #ONLINE via #STREAMING
_xD83D__xDDD3_ 1 2 y 3 de marzo de 2020 Conoce
todo lo grande del #marketing que
esta por venir @SMExaminer @SMMWConference
#SEOHashtag es Official Sponsor
https://t.co/UveZimTeLV https://t.co/StjOh39YZ1</t>
  </si>
  <si>
    <t>alitamighela
_xD83D__xDC51_ Only 2 months until #SMMW20!
_xD83D__xDD25_Join me LIVE for this awesome
gathering of experts and influencers
ready to provide you with their
best social media tips - you don't
want to miss it! _xD83C__xDF34__xD83D__xDE0D_ @SMExaminer
#Sponsored https://t.co/KkQQMngb5h
https://t.co/m4H9OOnILd</t>
  </si>
  <si>
    <t>makeamarketer
@meganpowers @MakeAMarketer You
have a great show Megan and we
need to schedule you for #TheTimAndJimShow
Happy New Year and see you in sunny
San Diego at #SMMW20</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</si>
  <si>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</si>
  <si>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</si>
  <si>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</si>
  <si>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</si>
  <si>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</si>
  <si>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</si>
  <si>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</si>
  <si>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t>
  </si>
  <si>
    <t>Workbook Settings 5</t>
  </si>
  <si>
    <t>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t>
  </si>
  <si>
    <t>Workbook Settings 6</t>
  </si>
  <si>
    <t>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t>
  </si>
  <si>
    <t>Workbook Settings 7</t>
  </si>
  <si>
    <t xml:space="preserv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
  </si>
  <si>
    <t>Workbook Settings 8</t>
  </si>
  <si>
    <t>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t>
  </si>
  <si>
    <t>Workbook Settings 9</t>
  </si>
  <si>
    <t>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t>
  </si>
  <si>
    <t>Workbook Settings 10</t>
  </si>
  <si>
    <t>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t>
  </si>
  <si>
    <t>Workbook Settings 11</t>
  </si>
  <si>
    <t>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t>
  </si>
  <si>
    <t>Workbook Settings 12</t>
  </si>
  <si>
    <t>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t>
  </si>
  <si>
    <t>Workbook Settings 13</t>
  </si>
  <si>
    <t>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t>
  </si>
  <si>
    <t>Workbook Settings 14</t>
  </si>
  <si>
    <t>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t>
  </si>
  <si>
    <t>Workbook Settings 15</t>
  </si>
  <si>
    <t>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t>
  </si>
  <si>
    <t>Workbook Settings 16</t>
  </si>
  <si>
    <t xml:space="preserve">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t>
  </si>
  <si>
    <t>Workbook Settings 17</t>
  </si>
  <si>
    <t xml:space="preserve">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t>
  </si>
  <si>
    <t>Workbook Settings 18</t>
  </si>
  <si>
    <t xml:space="preserve">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</si>
  <si>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</si>
  <si>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</si>
  <si>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</si>
  <si>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</si>
  <si>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</si>
  <si>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</si>
  <si>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</si>
  <si>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</si>
  <si>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</si>
  <si>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</si>
  <si>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</si>
  <si>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</si>
  <si>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</si>
  <si>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</si>
  <si>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</si>
  <si>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</si>
  <si>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</si>
  <si>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</si>
  <si>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</si>
  <si>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</si>
  <si>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</si>
  <si>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</si>
  <si>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</si>
  <si>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</si>
  <si>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</si>
  <si>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</si>
  <si>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</si>
  <si>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</si>
  <si>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</si>
  <si>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</si>
  <si>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</si>
  <si>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</si>
  <si>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</si>
  <si>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</si>
  <si>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</si>
  <si>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</si>
  <si>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</si>
  <si>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</si>
  <si>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https://twitter.com/FuhsionMktg/lists/smmw20-speakers</t>
  </si>
  <si>
    <t>https://twitter.com/FuhsionMktg/lists/mitch-jackson-collabs</t>
  </si>
  <si>
    <t>https://twitter.com/MadalynSklar/status/1210266561459761154</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</si>
  <si>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</si>
  <si>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</si>
  <si>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</si>
  <si>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</si>
  <si>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</si>
  <si>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</si>
  <si>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</si>
  <si>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</si>
  <si>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</si>
  <si>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</si>
  <si>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</si>
  <si>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</si>
  <si>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</si>
  <si>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</si>
  <si>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</si>
  <si>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</si>
  <si>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https://events.socialmediaexaminer.com/amember/aff/go/marismith http://www.socialmediaexaminer.com/smmworld/ https://www.socialmediaexaminer.com/smmworld/</t>
  </si>
  <si>
    <t>https://sociallysorted.com.au/social-media-marketing-world/ https://events.socialmediaexaminer.com/amember/aff/go/donnamoritz?i=1 https://events.socialmediaexaminer.com/amember/aff/go/coachlaura https://www.socialmediaexaminer.com/smmworld/ https://www.youtube.com/watch?v=7JT-v7bYZAo&amp;feature=youtu.be https://events.socialmediaexaminer.com/amember/aff/go/hingstkr?i=2</t>
  </si>
  <si>
    <t>https://marketingbuzzword.com/going-live-live-video-with-chris-strub/ https://medium.com/@ChrisStrub/grind-defined-actionable-steps-to-build-winning-relationships-on-social-media-493325df6bec https://medium.com/@ChrisStrub/seven-ways-nonprofits-can-tangibly-raise-money-via-facebook-live-66a3cdc2f932 https://twitter.com/coachgabriel_en/status/1205873159431282688 https://twitter.com/mrockieHQ/status/1205385238731378688 https://brazenracing.com/victory/race-info/ https://twitter.com/BizPaul/status/1210976072986234880 https://twitter.com/wongmjane/status/1209250454510559233</t>
  </si>
  <si>
    <t>https://events.socialmediaexaminer.com/amember/aff/go/madalynsklar?i=2 https://events.socialmediaexaminer.com/amember/aff/go/madalynsklar?i=1 https://www.socialmediaexaminer.com/smmworld/</t>
  </si>
  <si>
    <t>https://events.socialmediaexaminer.com/amember/aff/go/blogginbrandi https://www.youtube.com/watch?v=vRdznOiJKiY&amp;feature=youtu.be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</si>
  <si>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</si>
  <si>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</si>
  <si>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</si>
  <si>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</si>
  <si>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</si>
  <si>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</si>
  <si>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</si>
  <si>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</si>
  <si>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</si>
  <si>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</si>
  <si>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</si>
  <si>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</si>
  <si>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socialmediaexaminer.com com.au youtube.com</t>
  </si>
  <si>
    <t>twitter.com medium.com marketingbuzzword.com brazenracing.com</t>
  </si>
  <si>
    <t>socialmediaexaminer.com youtube.com</t>
  </si>
  <si>
    <t>Top Hashtags in Tweet in Entire Graph</t>
  </si>
  <si>
    <t>marketing</t>
  </si>
  <si>
    <t>virtual</t>
  </si>
  <si>
    <t>online</t>
  </si>
  <si>
    <t>streaming</t>
  </si>
  <si>
    <t>smmw19</t>
  </si>
  <si>
    <t>sponsored</t>
  </si>
  <si>
    <t>seohashtag</t>
  </si>
  <si>
    <t>socialmedia</t>
  </si>
  <si>
    <t>livestreaming</t>
  </si>
  <si>
    <t>Top Hashtags in Tweet in G1</t>
  </si>
  <si>
    <t>contenttech</t>
  </si>
  <si>
    <t>cmworld</t>
  </si>
  <si>
    <t>Top Hashtags in Tweet in G2</t>
  </si>
  <si>
    <t>affiliate</t>
  </si>
  <si>
    <t>flashbackfriday</t>
  </si>
  <si>
    <t>fbf</t>
  </si>
  <si>
    <t>lovemyfriends</t>
  </si>
  <si>
    <t>smm</t>
  </si>
  <si>
    <t>socialmediamarketing</t>
  </si>
  <si>
    <t>digitalmarketing</t>
  </si>
  <si>
    <t>Top Hashtags in Tweet in G3</t>
  </si>
  <si>
    <t>twittersmarter</t>
  </si>
  <si>
    <t>Top Hashtags in Tweet in G4</t>
  </si>
  <si>
    <t>bestprice</t>
  </si>
  <si>
    <t>ad</t>
  </si>
  <si>
    <t>smmw2020</t>
  </si>
  <si>
    <t>socialmediamarketingworld</t>
  </si>
  <si>
    <t>Top Hashtags in Tweet in G5</t>
  </si>
  <si>
    <t>socialmedida</t>
  </si>
  <si>
    <t>strubbysystem</t>
  </si>
  <si>
    <t>nonprofits</t>
  </si>
  <si>
    <t>facebooklive</t>
  </si>
  <si>
    <t>Top Hashtags in Tweet in G6</t>
  </si>
  <si>
    <t>Top Hashtags in Tweet in G7</t>
  </si>
  <si>
    <t>Top Hashtags in Tweet in G8</t>
  </si>
  <si>
    <t>Top Hashtags in Tweet in G9</t>
  </si>
  <si>
    <t>superfansbook</t>
  </si>
  <si>
    <t>Top Hashtags in Tweet in G10</t>
  </si>
  <si>
    <t>interview</t>
  </si>
  <si>
    <t>Top Hashtags in Tweet</t>
  </si>
  <si>
    <t>smmw20 sponsored affiliate flashbackfriday smmw19 fbf lovemyfriends smm socialmediamarketing digitalmarketing</t>
  </si>
  <si>
    <t>smmw20 thetimandjimshow twittersmarter</t>
  </si>
  <si>
    <t>smmw20 bestprice smm ad smmw2020 socialmediamarketingworld socialmediamarketing marketing</t>
  </si>
  <si>
    <t>smmw20 livestreaming smmw19 socialmedida strubbysystem nonprofits facebooklive smmw2020</t>
  </si>
  <si>
    <t>smmw20 virtual online streaming seohashtag marketing</t>
  </si>
  <si>
    <t>socialmedia marketing smmw20 interview</t>
  </si>
  <si>
    <t>Top Words in Tweet in Entire Graph</t>
  </si>
  <si>
    <t>Words in Sentiment List#1: Positive</t>
  </si>
  <si>
    <t>Words in Sentiment List#2: Negative</t>
  </si>
  <si>
    <t>Words in Sentiment List#3: Angry/Violent</t>
  </si>
  <si>
    <t>Non-categorized Words</t>
  </si>
  <si>
    <t>Total Words</t>
  </si>
  <si>
    <t>#smmw20</t>
  </si>
  <si>
    <t>social</t>
  </si>
  <si>
    <t>media</t>
  </si>
  <si>
    <t>want</t>
  </si>
  <si>
    <t>Top Words in Tweet in G1</t>
  </si>
  <si>
    <t>Top Words in Tweet in G2</t>
  </si>
  <si>
    <t>join</t>
  </si>
  <si>
    <t>live</t>
  </si>
  <si>
    <t>advice</t>
  </si>
  <si>
    <t>gathering</t>
  </si>
  <si>
    <t>experts</t>
  </si>
  <si>
    <t>influencers</t>
  </si>
  <si>
    <t>ready</t>
  </si>
  <si>
    <t>provide</t>
  </si>
  <si>
    <t>Top Words in Tweet in G3</t>
  </si>
  <si>
    <t>show</t>
  </si>
  <si>
    <t>great</t>
  </si>
  <si>
    <t>megan</t>
  </si>
  <si>
    <t>need</t>
  </si>
  <si>
    <t>schedule</t>
  </si>
  <si>
    <t>#thetimandjimshow</t>
  </si>
  <si>
    <t>happy</t>
  </si>
  <si>
    <t>Top Words in Tweet in G4</t>
  </si>
  <si>
    <t>ticket</t>
  </si>
  <si>
    <t>6</t>
  </si>
  <si>
    <t>reasons</t>
  </si>
  <si>
    <t>world</t>
  </si>
  <si>
    <t>2020</t>
  </si>
  <si>
    <t>here's</t>
  </si>
  <si>
    <t>Top Words in Tweet in G5</t>
  </si>
  <si>
    <t>session</t>
  </si>
  <si>
    <t>san</t>
  </si>
  <si>
    <t>#livestreaming</t>
  </si>
  <si>
    <t>t</t>
  </si>
  <si>
    <t>podcast</t>
  </si>
  <si>
    <t>ep</t>
  </si>
  <si>
    <t>17</t>
  </si>
  <si>
    <t>Top Words in Tweet in G6</t>
  </si>
  <si>
    <t>compra</t>
  </si>
  <si>
    <t>tu</t>
  </si>
  <si>
    <t>entrada</t>
  </si>
  <si>
    <t>#virtual</t>
  </si>
  <si>
    <t>mayor</t>
  </si>
  <si>
    <t>evento</t>
  </si>
  <si>
    <t>mundo</t>
  </si>
  <si>
    <t>Top Words in Tweet in G7</t>
  </si>
  <si>
    <t>up</t>
  </si>
  <si>
    <t>giving</t>
  </si>
  <si>
    <t>day</t>
  </si>
  <si>
    <t>next</t>
  </si>
  <si>
    <t>Top Words in Tweet in G8</t>
  </si>
  <si>
    <t>year</t>
  </si>
  <si>
    <t>wait</t>
  </si>
  <si>
    <t>share</t>
  </si>
  <si>
    <t>killer</t>
  </si>
  <si>
    <t>strategies</t>
  </si>
  <si>
    <t>Top Words in Tweet in G9</t>
  </si>
  <si>
    <t>focusing</t>
  </si>
  <si>
    <t>growth</t>
  </si>
  <si>
    <t>Top Words in Tweet in G10</t>
  </si>
  <si>
    <t>#socialmedia</t>
  </si>
  <si>
    <t>#marketing</t>
  </si>
  <si>
    <t>improve</t>
  </si>
  <si>
    <t>skills</t>
  </si>
  <si>
    <t>forget</t>
  </si>
  <si>
    <t>grab</t>
  </si>
  <si>
    <t>seat</t>
  </si>
  <si>
    <t>Top Words in Tweet</t>
  </si>
  <si>
    <t>#smmw20 join live smexaminer advice gathering experts influencers ready provide</t>
  </si>
  <si>
    <t>#smmw20 makeamarketer show meganpowers great megan need schedule #thetimandjimshow happy</t>
  </si>
  <si>
    <t>#smmw20 ticket marketing social media 6 reasons world 2020 here's</t>
  </si>
  <si>
    <t>#smmw20 session san chrisstrub #livestreaming want t podcast ep 17</t>
  </si>
  <si>
    <t>#smmw20 smmwconference compra tu entrada #virtual mayor evento marketing mundo</t>
  </si>
  <si>
    <t>#smmw20 up giving day emilyquestions next</t>
  </si>
  <si>
    <t>#smmw20 social media marketing world year wait share killer strategies</t>
  </si>
  <si>
    <t>focusing growth</t>
  </si>
  <si>
    <t>#socialmedia #marketing #smmw20 want improve skills forget grab seat</t>
  </si>
  <si>
    <t>#smmw20 marismith join live gathering experts influencers ready provide best</t>
  </si>
  <si>
    <t>Top Word Pairs in Tweet in Entire Graph</t>
  </si>
  <si>
    <t>social,media</t>
  </si>
  <si>
    <t>join,live</t>
  </si>
  <si>
    <t>media,marketing</t>
  </si>
  <si>
    <t>marketing,world</t>
  </si>
  <si>
    <t>san,diego</t>
  </si>
  <si>
    <t>gathering,experts</t>
  </si>
  <si>
    <t>experts,influencers</t>
  </si>
  <si>
    <t>influencers,ready</t>
  </si>
  <si>
    <t>ready,provide</t>
  </si>
  <si>
    <t>provide,best</t>
  </si>
  <si>
    <t>Top Word Pairs in Tweet in G1</t>
  </si>
  <si>
    <t>Top Word Pairs in Tweet in G2</t>
  </si>
  <si>
    <t>tips,want</t>
  </si>
  <si>
    <t>want,miss</t>
  </si>
  <si>
    <t>miss,smexaminer</t>
  </si>
  <si>
    <t>smexaminer,#sponsored</t>
  </si>
  <si>
    <t>Top Word Pairs in Tweet in G3</t>
  </si>
  <si>
    <t>meganpowers,makeamarketer</t>
  </si>
  <si>
    <t>makeamarketer,great</t>
  </si>
  <si>
    <t>great,show</t>
  </si>
  <si>
    <t>show,megan</t>
  </si>
  <si>
    <t>megan,need</t>
  </si>
  <si>
    <t>need,schedule</t>
  </si>
  <si>
    <t>schedule,#thetimandjimshow</t>
  </si>
  <si>
    <t>#thetimandjimshow,happy</t>
  </si>
  <si>
    <t>happy,new</t>
  </si>
  <si>
    <t>new,year</t>
  </si>
  <si>
    <t>Top Word Pairs in Tweet in G4</t>
  </si>
  <si>
    <t>6,reasons</t>
  </si>
  <si>
    <t>here's,6</t>
  </si>
  <si>
    <t>ticket,social</t>
  </si>
  <si>
    <t>ticket,#smmw20</t>
  </si>
  <si>
    <t>reasons,need</t>
  </si>
  <si>
    <t>need,ticket</t>
  </si>
  <si>
    <t>grab,ticket</t>
  </si>
  <si>
    <t>Top Word Pairs in Tweet in G5</t>
  </si>
  <si>
    <t>#livestreaming,#smmw20</t>
  </si>
  <si>
    <t>podcast,ep</t>
  </si>
  <si>
    <t>ep,17</t>
  </si>
  <si>
    <t>17,'marketing</t>
  </si>
  <si>
    <t>'marketing,buzzword</t>
  </si>
  <si>
    <t>buzzword,podcast'</t>
  </si>
  <si>
    <t>podcast',roberts_ben_m</t>
  </si>
  <si>
    <t>roberts_ben_m,guest</t>
  </si>
  <si>
    <t>guest,chrisstrub</t>
  </si>
  <si>
    <t>chrisstrub,talking</t>
  </si>
  <si>
    <t>Top Word Pairs in Tweet in G6</t>
  </si>
  <si>
    <t>compra,tu</t>
  </si>
  <si>
    <t>tu,entrada</t>
  </si>
  <si>
    <t>entrada,#virtual</t>
  </si>
  <si>
    <t>#virtual,mayor</t>
  </si>
  <si>
    <t>mayor,evento</t>
  </si>
  <si>
    <t>evento,marketing</t>
  </si>
  <si>
    <t>marketing,mundo</t>
  </si>
  <si>
    <t>mundo,#smmw20</t>
  </si>
  <si>
    <t>#online,#streaming</t>
  </si>
  <si>
    <t>1,2</t>
  </si>
  <si>
    <t>Top Word Pairs in Tweet in G7</t>
  </si>
  <si>
    <t>giving,day</t>
  </si>
  <si>
    <t>Top Word Pairs in Tweet in G8</t>
  </si>
  <si>
    <t>wait,share</t>
  </si>
  <si>
    <t>share,killer</t>
  </si>
  <si>
    <t>killer,strategies</t>
  </si>
  <si>
    <t>strategies,help</t>
  </si>
  <si>
    <t>help,rock</t>
  </si>
  <si>
    <t>rock,twitter</t>
  </si>
  <si>
    <t>world,5th</t>
  </si>
  <si>
    <t>Top Word Pairs in Tweet in G9</t>
  </si>
  <si>
    <t>Top Word Pairs in Tweet in G10</t>
  </si>
  <si>
    <t>#socialmedia,#marketing</t>
  </si>
  <si>
    <t>want,improve</t>
  </si>
  <si>
    <t>improve,#socialmedia</t>
  </si>
  <si>
    <t>#marketing,skills</t>
  </si>
  <si>
    <t>skills,forget</t>
  </si>
  <si>
    <t>forget,grab</t>
  </si>
  <si>
    <t>grab,seat</t>
  </si>
  <si>
    <t>seat,#smmw20</t>
  </si>
  <si>
    <t>Top Word Pairs in Tweet</t>
  </si>
  <si>
    <t>join,live  gathering,experts  experts,influencers  influencers,ready  ready,provide  provide,best  tips,want  want,miss  miss,smexaminer  smexaminer,#sponsored</t>
  </si>
  <si>
    <t>meganpowers,makeamarketer  makeamarketer,great  great,show  show,megan  megan,need  need,schedule  schedule,#thetimandjimshow  #thetimandjimshow,happy  happy,new  new,year</t>
  </si>
  <si>
    <t>social,media  6,reasons  media,marketing  marketing,world  here's,6  ticket,social  ticket,#smmw20  reasons,need  need,ticket  grab,ticket</t>
  </si>
  <si>
    <t>#livestreaming,#smmw20  podcast,ep  ep,17  17,'marketing  'marketing,buzzword  buzzword,podcast'  podcast',roberts_ben_m  roberts_ben_m,guest  guest,chrisstrub  chrisstrub,talking</t>
  </si>
  <si>
    <t>compra,tu  tu,entrada  entrada,#virtual  #virtual,mayor  mayor,evento  evento,marketing  marketing,mundo  mundo,#smmw20  #online,#streaming  1,2</t>
  </si>
  <si>
    <t>social,media  media,marketing  marketing,world  wait,share  share,killer  killer,strategies  strategies,help  help,rock  rock,twitter  world,5th</t>
  </si>
  <si>
    <t>#socialmedia,#marketing  want,improve  improve,#socialmedia  #marketing,skills  skills,forget  forget,grab  grab,seat  seat,#smmw20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</si>
  <si>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</si>
  <si>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</si>
  <si>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</si>
  <si>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</si>
  <si>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</si>
  <si>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</si>
  <si>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</si>
  <si>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</si>
  <si>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</si>
  <si>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</si>
  <si>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</si>
  <si>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</si>
  <si>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</si>
  <si>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</si>
  <si>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</si>
  <si>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</si>
  <si>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</si>
  <si>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</si>
  <si>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</si>
  <si>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</si>
  <si>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</si>
  <si>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</si>
  <si>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</si>
  <si>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meganpowers fuhsionmktg mcsquareltd madalynsklar</t>
  </si>
  <si>
    <t>coachgabriel_en socialsavvygeek bizpaul phil_mershon</t>
  </si>
  <si>
    <t>chrisstrub ryanfoland emilyquestions</t>
  </si>
  <si>
    <t>Top Mentioned in Tweet</t>
  </si>
  <si>
    <t>printsurellc joannegore121 paulbobnak sandyhubbard niccrockett banding maracleinc roc_softw_assoc christineerna scottdraeger</t>
  </si>
  <si>
    <t>makeamarketer cgritmon bellas_pets jessikaphillips dahliaelgazzar tahiracreates stephanrachel roberts_ben_m jencoleict mitchjackson</t>
  </si>
  <si>
    <t>chrisstrub roberts_ben_m bizpaul coachgabriel_en mrockiehq phil_mershon</t>
  </si>
  <si>
    <t>smmwconference smexaminer social_shakeup jtimberlake ama_marketing duncanjwardle</t>
  </si>
  <si>
    <t>50states100days ditchtheact bnevents_hb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</si>
  <si>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</si>
  <si>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</si>
  <si>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</si>
  <si>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</si>
  <si>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</si>
  <si>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</si>
  <si>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</si>
  <si>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</si>
  <si>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</si>
  <si>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</si>
  <si>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</si>
  <si>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</si>
  <si>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sandyhubbard steedmrspeel paulbobnak whattheythink todcordill scottdraeger al_mercuro joannegore121 roc_softw_assoc slavaapel</t>
  </si>
  <si>
    <t>hannamiller777 sophiezo ladyeleanora marismith lodewijkhof cadijordan kerrygorgone alitamighela johnwaldron_tec greggthorpe</t>
  </si>
  <si>
    <t>joanarssousa sabrinacadini mitchjackson tahiracreates albermoire bellas_pets fuhsionmktg jessikaphillips s_narmadhaa dahliaelgazzar</t>
  </si>
  <si>
    <t>sociallysorted rieldeal stellar247 stldanni femininepower transformtoday deyrajaye actprhannah technicallytroy coribodeman</t>
  </si>
  <si>
    <t>chrisstrub socialsavvygeek bizpaul phil_mershon roberts_ben_m podtweetr tweetingtalya coachgabriel_en mrockiehq</t>
  </si>
  <si>
    <t>vivianfrancos ama_marketing ellismbeh social_shakeup jtimberlake duncanjwardle kristin_bush smmwconference</t>
  </si>
  <si>
    <t>ryanfoland emilyquestions cgritmon bnevents_hb 50states100days ditchtheact</t>
  </si>
  <si>
    <t>caffreyej jennykim madalynsklar theinswe4</t>
  </si>
  <si>
    <t>patflynn andreagribble</t>
  </si>
  <si>
    <t>carlosgil83 blogginbrandi</t>
  </si>
  <si>
    <t>mllnnlmotivator findtroy</t>
  </si>
  <si>
    <t>tsp_marketing teammarismith</t>
  </si>
  <si>
    <t>Top URLs in Tweet by Count</t>
  </si>
  <si>
    <t>https://events.socialmediaexaminer.com/amember/aff/go/madalynsklar?i=2 https://events.socialmediaexaminer.com/amember/aff/go/madalynsklar?i=1</t>
  </si>
  <si>
    <t>https://marketingbuzzword.com/going-live-live-video-with-chris-strub/ https://medium.com/@ChrisStrub/grind-defined-actionable-steps-to-build-winning-relationships-on-social-media-493325df6bec https://twitter.com/BizPaul/status/1210976072986234880 https://brazenracing.com/victory/race-info/ https://twitter.com/mrockieHQ/status/1205385238731378688 https://twitter.com/coachgabriel_en/status/1205873159431282688 https://medium.com/@ChrisStrub/seven-ways-nonprofits-can-tangibly-raise-money-via-facebook-live-66a3cdc2f932</t>
  </si>
  <si>
    <t>https://sociallysorted.com.au/social-media-marketing-world/ https://events.socialmediaexaminer.com/amember/aff/go/donnamoritz?i=1</t>
  </si>
  <si>
    <t>Top URLs in Tweet by Salience</t>
  </si>
  <si>
    <t>https://events.socialmediaexaminer.com/amember/aff/go/madalynsklar?i=1 https://events.socialmediaexaminer.com/amember/aff/go/madalynsklar?i=2</t>
  </si>
  <si>
    <t>https://events.socialmediaexaminer.com/amember/aff/go/donnamoritz?i=1 https://sociallysorted.com.au/social-media-marketing-world/</t>
  </si>
  <si>
    <t>https://www.youtube.com/watch?v=vRdznOiJKiY&amp;feature=youtu.be https://events.socialmediaexaminer.com/amember/aff/go/blogginbrandi</t>
  </si>
  <si>
    <t>Top Domains in Tweet by Count</t>
  </si>
  <si>
    <t>com.au socialmediaexaminer.com</t>
  </si>
  <si>
    <t>Top Domains in Tweet by Salience</t>
  </si>
  <si>
    <t>socialmediaexaminer.com com.au</t>
  </si>
  <si>
    <t>youtube.com socialmediaexaminer.com</t>
  </si>
  <si>
    <t>Top Hashtags in Tweet by Count</t>
  </si>
  <si>
    <t>smmw20 sponsored affiliate</t>
  </si>
  <si>
    <t>smmw20 livestreaming smmw19 socialmedida nonprofits facebooklive strubbysystem</t>
  </si>
  <si>
    <t>smmw20 twittersmarter thetimandjimshow</t>
  </si>
  <si>
    <t>smmw20 flashbackfriday smmw19 fbf lovemyfriends smm socialmediamarketing digitalmarketing meaningful</t>
  </si>
  <si>
    <t>virtual smmw20 online streaming seohashtag marketing</t>
  </si>
  <si>
    <t>Top Hashtags in Tweet by Salience</t>
  </si>
  <si>
    <t>affiliate sponsored smmw20</t>
  </si>
  <si>
    <t>livestreaming smmw19 socialmedida nonprofits facebooklive strubbysystem smmw20</t>
  </si>
  <si>
    <t>thetimandjimshow twittersmarter smmw20</t>
  </si>
  <si>
    <t>flashbackfriday smmw19 fbf lovemyfriends smm socialmediamarketing digitalmarketing meaningful smmw20</t>
  </si>
  <si>
    <t>marketing seohashtag virtual smmw20 online streaming</t>
  </si>
  <si>
    <t>Top Words in Tweet by Count</t>
  </si>
  <si>
    <t>attending social media marketing world mega conference smexaminer</t>
  </si>
  <si>
    <t>join live conference gathering experts influencers ready provide best tips</t>
  </si>
  <si>
    <t>march 1st 2020 social media important see leaders experts marketing</t>
  </si>
  <si>
    <t>anyone noticed hide timeline gone #facebook #facebookmarketing #fb smexaminer</t>
  </si>
  <si>
    <t>happens m officially going #smm</t>
  </si>
  <si>
    <t>year speaking social media marketing world 5th row wait share</t>
  </si>
  <si>
    <t>social media marketing world year wait share killer strategies help</t>
  </si>
  <si>
    <t>join live fantastic gathering experts influencers ready provide best advice</t>
  </si>
  <si>
    <t>join live gathering experts influencers ready provide best tips want</t>
  </si>
  <si>
    <t>future marketing coming</t>
  </si>
  <si>
    <t>those asking finding new people reach check out chrisstrub want</t>
  </si>
  <si>
    <t>session san t #livestreaming diego want podcast ep 17 'marketing</t>
  </si>
  <si>
    <t>2020 s excited speak social media marketing world wait share</t>
  </si>
  <si>
    <t>join live smexaminer's annual epic conference sunny san diego march</t>
  </si>
  <si>
    <t>join live advice fantastic gathering experts influencers ready provide best</t>
  </si>
  <si>
    <t>tsp_marketing thanks share year bobbi</t>
  </si>
  <si>
    <t>marismith join live gathering experts influencers ready provide best tips</t>
  </si>
  <si>
    <t>anyone interested access ticket 600 savings current sale price know</t>
  </si>
  <si>
    <t>attend social media marketing world person worries access sessions including</t>
  </si>
  <si>
    <t>ticket bumming t go year anyone want access half s</t>
  </si>
  <si>
    <t>podcast ep 17 'marketing buzzword podcast' roberts_ben_m guest chrisstrub talking</t>
  </si>
  <si>
    <t>ticket t go looking sell discounted rate m really sad</t>
  </si>
  <si>
    <t>ellismbeh social_shakeup jtimberlake ama_marketing duncanjwardle happy made list ellis hope</t>
  </si>
  <si>
    <t>ellismbeh social_shakeup smmwconference jtimberlake ama_marketing duncanjwardle huge accomplishments stoked see</t>
  </si>
  <si>
    <t>up giving day emilyquestions next chrisstrub 50states100days 20 rocks s</t>
  </si>
  <si>
    <t>fired up attending first march</t>
  </si>
  <si>
    <t>one things excited 2020 first trip true #ad hope join</t>
  </si>
  <si>
    <t>ticket 6 reasons social media marketing world here's grab attend</t>
  </si>
  <si>
    <t>considering going social media marketing world march offering 400 access</t>
  </si>
  <si>
    <t>ya findtroy feel man things change moments notice sure plenty</t>
  </si>
  <si>
    <t>daverosendahl printsurellc joannegore121 paulbobnak sandyhubbard niccrockett banding maracleinc roc_softw_assoc christineerna</t>
  </si>
  <si>
    <t>#twittersmarter meganpowers makeamarketer great show megan need schedule #thetimandjimshow happy</t>
  </si>
  <si>
    <t>#socialmedia #marketing want improve skills forget grab seat video watch</t>
  </si>
  <si>
    <t>virtual person check out conferences tons events major opportunity meet</t>
  </si>
  <si>
    <t>focusing growth patflynn #superfansbook amazing started sending personalized messages feedback</t>
  </si>
  <si>
    <t>wow s last #flashbackfriday 2019 re officially 65 days away</t>
  </si>
  <si>
    <t>makeamarketer fuhsionmktg thanks much love let's scheduled close mcsquareltd cgritmon</t>
  </si>
  <si>
    <t>selling 1 full access ticket social media marketing world 2020</t>
  </si>
  <si>
    <t>de del es via compra tu entrada #virtual para el</t>
  </si>
  <si>
    <t>2 months until join live awesome gathering experts influencers ready</t>
  </si>
  <si>
    <t>meganpowers makeamarketer great show megan need schedule #thetimandjimshow happy new</t>
  </si>
  <si>
    <t>Top Words in Tweet by Salience</t>
  </si>
  <si>
    <t>conference gathering experts influencers ready provide best tips want miss</t>
  </si>
  <si>
    <t>year excited speaking 5th row next tickets now save attend</t>
  </si>
  <si>
    <t>2 months until awesome social media fantastic smexaminer's annual epic</t>
  </si>
  <si>
    <t>san session diego t race #livestreaming want podcast ep 17</t>
  </si>
  <si>
    <t>s excited speak social media marketing world wait share killer</t>
  </si>
  <si>
    <t>fantastic gathering experts influencers ready provide best tips want miss</t>
  </si>
  <si>
    <t>2 months until awesome social media fantastic advice marismith join</t>
  </si>
  <si>
    <t>giving day emilyquestions next up chrisstrub 50states100days 20 rocks s</t>
  </si>
  <si>
    <t>attend grab person need virtual whether virtually pjs 2020 make</t>
  </si>
  <si>
    <t>video watch #interview carlosgil83 shares knowledge kind enough talk omg</t>
  </si>
  <si>
    <t>fuhsionmktg thanks much love let's scheduled close mcsquareltd cgritmon bellas_pets</t>
  </si>
  <si>
    <t>2 months until awesome social media fantastic advice join live</t>
  </si>
  <si>
    <t>conoce todo grande #marketing que esta por venir desde california</t>
  </si>
  <si>
    <t>Top Word Pairs in Tweet by Count</t>
  </si>
  <si>
    <t>attending,social  social,media  media,marketing  marketing,world  world,mega  mega,conference  conference,smexaminer  smexaminer,#smmw20</t>
  </si>
  <si>
    <t>march,1st  1st,2020  2020,social  social,media  media,important  important,see  see,#smmw20  #smmw20,leaders  leaders,experts  experts,marketing</t>
  </si>
  <si>
    <t>anyone,noticed  noticed,hide  hide,timeline  timeline,gone  gone,#facebook  #facebook,#facebookmarketing  #facebookmarketing,#fb  #fb,#smmw20  #smmw20,smexaminer</t>
  </si>
  <si>
    <t>happens,m  m,officially  officially,going  going,#smmw20  #smmw20,#smm</t>
  </si>
  <si>
    <t>speaking,social  social,media  media,marketing  marketing,world  world,5th  5th,year  year,row  row,wait  wait,share  share,killer</t>
  </si>
  <si>
    <t>join,live  live,#smmw20  #smmw20,fantastic  fantastic,gathering  gathering,experts  experts,influencers  influencers,ready  ready,provide  provide,best  best,advice</t>
  </si>
  <si>
    <t>future,marketing  marketing,coming  coming,#smmw20</t>
  </si>
  <si>
    <t>those,asking  asking,finding  finding,new  new,people  people,reach  reach,check  check,out  out,chrisstrub  chrisstrub,want  want,look</t>
  </si>
  <si>
    <t>#livestreaming,#smmw20  san,diego  podcast,ep  ep,17  17,'marketing  'marketing,buzzword  buzzword,podcast'  podcast',roberts_ben_m  roberts_ben_m,guest  guest,chrisstrub</t>
  </si>
  <si>
    <t>excited,speak  speak,social  social,media  media,marketing  marketing,world  world,wait  wait,share  share,killer  killer,strategies  strategies,help</t>
  </si>
  <si>
    <t>join,live  live,smexaminer's  smexaminer's,annual  annual,epic  epic,conference  conference,sunny  sunny,san  san,diego  diego,march  march,1</t>
  </si>
  <si>
    <t>tsp_marketing,thanks  thanks,share  share,#smmw20  #smmw20,year  year,bobbi</t>
  </si>
  <si>
    <t>anyone,interested  interested,#smmw20  #smmw20,access  access,ticket  ticket,600  600,savings  savings,current  current,sale  sale,price  price,know</t>
  </si>
  <si>
    <t>attend,social  social,media  media,marketing  marketing,world  world,person  person,worries  worries,access  access,sessions  sessions,including  including,mine</t>
  </si>
  <si>
    <t>bumming,t  t,go  go,#smmw20  #smmw20,year  year,ticket  ticket,anyone  anyone,want  want,access  access,ticket  ticket,half</t>
  </si>
  <si>
    <t>phil_mershon,#smmw20</t>
  </si>
  <si>
    <t>podcast,ep  ep,17  17,'marketing  'marketing,buzzword  buzzword,podcast'  podcast',roberts_ben_m  roberts_ben_m,guest  guest,chrisstrub  chrisstrub,talking  talking,things</t>
  </si>
  <si>
    <t>looking,sell  sell,ticket  ticket,#smmw20  #smmw20,discounted  discounted,rate  rate,m  m,really  really,sad  sad,t  t,go</t>
  </si>
  <si>
    <t>ellismbeh,social_shakeup  social_shakeup,jtimberlake  jtimberlake,ama_marketing  ama_marketing,duncanjwardle  duncanjwardle,happy  happy,made  made,list  list,ellis  ellis,hope  hope,see</t>
  </si>
  <si>
    <t>ellismbeh,social_shakeup  social_shakeup,smmwconference  smmwconference,jtimberlake  jtimberlake,ama_marketing  ama_marketing,duncanjwardle  duncanjwardle,huge  huge,accomplishments  accomplishments,stoked  stoked,see  see,returning</t>
  </si>
  <si>
    <t>giving,day  chrisstrub,50states100days  50states100days,20  20,rocks  rocks,#smmw20  #smmw20,s  s,face  face,finds  finds,true  true,love</t>
  </si>
  <si>
    <t>fired,up  up,attending  attending,first  first,#smmw20  #smmw20,march</t>
  </si>
  <si>
    <t>one,things  things,excited  excited,2020  2020,first  first,trip  trip,#smmw20  #smmw20,true  true,#ad  #ad,hope  hope,join</t>
  </si>
  <si>
    <t>6,reasons  social,media  media,marketing  marketing,world  here's,6  grab,ticket  ticket,social  reasons,need  need,ticket  ticket,#smmw20</t>
  </si>
  <si>
    <t>considering,going  going,social  social,media  media,marketing  marketing,world  world,march  march,offering  offering,400  400,access  access,ticket</t>
  </si>
  <si>
    <t>findtroy,feel  feel,ya  ya,man  man,things  things,change  change,moments  moments,notice  notice,sure  sure,plenty  plenty,fish</t>
  </si>
  <si>
    <t>daverosendahl,printsurellc  printsurellc,joannegore121  joannegore121,paulbobnak  paulbobnak,sandyhubbard  sandyhubbard,niccrockett  niccrockett,banding  banding,maracleinc  maracleinc,roc_softw_assoc  roc_softw_assoc,christineerna  christineerna,scottdraeger</t>
  </si>
  <si>
    <t>#socialmedia,#marketing  want,improve  improve,#socialmedia  #marketing,skills  skills,forget  forget,grab  grab,seat  seat,#smmw20  video,watch  watch,#interview</t>
  </si>
  <si>
    <t>check,out  out,conferences  conferences,tons  tons,virtual  virtual,person  person,events  events,major  major,opportunity  opportunity,meet  meet,lot</t>
  </si>
  <si>
    <t>patflynn,#superfansbook  #superfansbook,amazing  amazing,started  started,sending  sending,personalized  personalized,messages  messages,feedback  feedback,book  book,relieved  relieved,anxiety</t>
  </si>
  <si>
    <t>wow,s  s,last  last,#flashbackfriday  #flashbackfriday,2019  2019,re  re,officially  officially,65  65,days  days,away  away,#smmw20</t>
  </si>
  <si>
    <t>fuhsionmktg,makeamarketer  makeamarketer,thanks  thanks,much  much,love  love,let's  let's,scheduled  scheduled,#smmw20  #smmw20,close  mcsquareltd,makeamarketer  makeamarketer,cgritmon</t>
  </si>
  <si>
    <t>#smmw20,selling  selling,1  1,full  full,access  access,ticket  ticket,social  social,media  media,marketing  marketing,world  world,2020</t>
  </si>
  <si>
    <t>compra,tu  tu,entrada  entrada,#virtual  #virtual,para  para,el  el,mayor  mayor,evento  evento,de  de,marketing  marketing,del</t>
  </si>
  <si>
    <t>2,months  months,until  until,#smmw20  #smmw20,join  join,live  live,awesome  awesome,gathering  gathering,experts  experts,influencers  influencers,ready</t>
  </si>
  <si>
    <t>Top Word Pairs in Tweet by Salience</t>
  </si>
  <si>
    <t>gathering,experts  experts,influencers  influencers,ready  ready,provide  provide,best  tips,want  want,miss  miss,smexaminer  smexaminer,#sponsored  lodewijkhof,thanks</t>
  </si>
  <si>
    <t>world,5th  5th,year  year,row  row,wait  excited,speaking  speaking,next  next,social  twitter,tickets  tickets,now  now,save</t>
  </si>
  <si>
    <t>2,months  months,until  until,#smmw20  #smmw20,join  live,awesome  awesome,gathering  best,social  social,media  media,tips  live,#smmw20</t>
  </si>
  <si>
    <t>san,diego  #livestreaming,#smmw20  podcast,ep  ep,17  17,'marketing  'marketing,buzzword  buzzword,podcast'  podcast',roberts_ben_m  roberts_ben_m,guest  guest,chrisstrub</t>
  </si>
  <si>
    <t>live,#smmw20  #smmw20,fantastic  fantastic,gathering  gathering,experts  experts,influencers  influencers,ready  ready,provide  provide,best  best,advice  advice,tips</t>
  </si>
  <si>
    <t>marismith,2  2,months  months,until  until,#smmw20  #smmw20,join  live,awesome  awesome,gathering  best,social  social,media  media,tips</t>
  </si>
  <si>
    <t>grab,ticket  ticket,#smmw20  ticket,social  reasons,need  need,ticket  virtual,ticket  whether,attend  attend,virtually  virtually,pjs  pjs,person</t>
  </si>
  <si>
    <t>video,watch  watch,#interview  #interview,carlosgil83  carlosgil83,shares  shares,#socialmedia  #marketing,knowledge  knowledge,kind  kind,enough  enough,talk  talk,omg</t>
  </si>
  <si>
    <t>#smmw20,es  es,#online  #streaming,1  2020,conoce  conoce,todo  todo,lo  lo,grande  grande,del  del,#marketing  #marketing,que</t>
  </si>
  <si>
    <t>Word</t>
  </si>
  <si>
    <t>best</t>
  </si>
  <si>
    <t>miss</t>
  </si>
  <si>
    <t>diego</t>
  </si>
  <si>
    <t>tips</t>
  </si>
  <si>
    <t>#sponsored</t>
  </si>
  <si>
    <t>1</t>
  </si>
  <si>
    <t>march</t>
  </si>
  <si>
    <t>3</t>
  </si>
  <si>
    <t>2</t>
  </si>
  <si>
    <t>fantastic</t>
  </si>
  <si>
    <t>person</t>
  </si>
  <si>
    <t>see</t>
  </si>
  <si>
    <t>conference</t>
  </si>
  <si>
    <t>attend</t>
  </si>
  <si>
    <t>twitter</t>
  </si>
  <si>
    <t>sunny</t>
  </si>
  <si>
    <t>months</t>
  </si>
  <si>
    <t>access</t>
  </si>
  <si>
    <t>things</t>
  </si>
  <si>
    <t>full</t>
  </si>
  <si>
    <t>days</t>
  </si>
  <si>
    <t>going</t>
  </si>
  <si>
    <t>here</t>
  </si>
  <si>
    <t>fun</t>
  </si>
  <si>
    <t>expert</t>
  </si>
  <si>
    <t>until</t>
  </si>
  <si>
    <t>awesome</t>
  </si>
  <si>
    <t>s</t>
  </si>
  <si>
    <t>re</t>
  </si>
  <si>
    <t>excited</t>
  </si>
  <si>
    <t>speaking</t>
  </si>
  <si>
    <t>smexaminer's</t>
  </si>
  <si>
    <t>annual</t>
  </si>
  <si>
    <t>epic</t>
  </si>
  <si>
    <t>three</t>
  </si>
  <si>
    <t>education</t>
  </si>
  <si>
    <t>networking</t>
  </si>
  <si>
    <t>maximizing</t>
  </si>
  <si>
    <t>organic</t>
  </si>
  <si>
    <t>results</t>
  </si>
  <si>
    <t>facebook</t>
  </si>
  <si>
    <t>#affiliate</t>
  </si>
  <si>
    <t>help</t>
  </si>
  <si>
    <t>rock</t>
  </si>
  <si>
    <t>thanks</t>
  </si>
  <si>
    <t>much</t>
  </si>
  <si>
    <t>#online</t>
  </si>
  <si>
    <t>#streaming</t>
  </si>
  <si>
    <t>marzo</t>
  </si>
  <si>
    <t>#seohashtag</t>
  </si>
  <si>
    <t>official</t>
  </si>
  <si>
    <t>sponsor</t>
  </si>
  <si>
    <t>#smmw19</t>
  </si>
  <si>
    <t>m</t>
  </si>
  <si>
    <t>coming</t>
  </si>
  <si>
    <t>whether</t>
  </si>
  <si>
    <t>virtually</t>
  </si>
  <si>
    <t>pjs</t>
  </si>
  <si>
    <t>event</t>
  </si>
  <si>
    <t>first</t>
  </si>
  <si>
    <t>attending</t>
  </si>
  <si>
    <t>go</t>
  </si>
  <si>
    <t>'marketing</t>
  </si>
  <si>
    <t>buzzword</t>
  </si>
  <si>
    <t>podcast'</t>
  </si>
  <si>
    <t>guest</t>
  </si>
  <si>
    <t>talking</t>
  </si>
  <si>
    <t>anyone</t>
  </si>
  <si>
    <t>now</t>
  </si>
  <si>
    <t>new</t>
  </si>
  <si>
    <t>love</t>
  </si>
  <si>
    <t>thinking</t>
  </si>
  <si>
    <t>officially</t>
  </si>
  <si>
    <t>again</t>
  </si>
  <si>
    <t>feedback</t>
  </si>
  <si>
    <t>relationships</t>
  </si>
  <si>
    <t>hope</t>
  </si>
  <si>
    <t>out</t>
  </si>
  <si>
    <t>make</t>
  </si>
  <si>
    <t>trip</t>
  </si>
  <si>
    <t>looking</t>
  </si>
  <si>
    <t>don</t>
  </si>
  <si>
    <t>even</t>
  </si>
  <si>
    <t>including</t>
  </si>
  <si>
    <t>blog</t>
  </si>
  <si>
    <t>those</t>
  </si>
  <si>
    <t>5th</t>
  </si>
  <si>
    <t>row</t>
  </si>
  <si>
    <t>conoce</t>
  </si>
  <si>
    <t>venir</t>
  </si>
  <si>
    <t>desde</t>
  </si>
  <si>
    <t>california</t>
  </si>
  <si>
    <t>dias</t>
  </si>
  <si>
    <t>future</t>
  </si>
  <si>
    <t>away</t>
  </si>
  <si>
    <t>couple</t>
  </si>
  <si>
    <t>#smm</t>
  </si>
  <si>
    <t>#socialmediamarketing</t>
  </si>
  <si>
    <t>book</t>
  </si>
  <si>
    <t>meet</t>
  </si>
  <si>
    <t>check</t>
  </si>
  <si>
    <t>major</t>
  </si>
  <si>
    <t>learn</t>
  </si>
  <si>
    <t>well</t>
  </si>
  <si>
    <t>talk</t>
  </si>
  <si>
    <t>thank</t>
  </si>
  <si>
    <t>#twittersmarter</t>
  </si>
  <si>
    <t>use</t>
  </si>
  <si>
    <t>people</t>
  </si>
  <si>
    <t>speakers</t>
  </si>
  <si>
    <t>tickets</t>
  </si>
  <si>
    <t>considering</t>
  </si>
  <si>
    <t>#smmw2020</t>
  </si>
  <si>
    <t>psst</t>
  </si>
  <si>
    <t>before</t>
  </si>
  <si>
    <t>increase</t>
  </si>
  <si>
    <t>gradually</t>
  </si>
  <si>
    <t>thing</t>
  </si>
  <si>
    <t>smmw</t>
  </si>
  <si>
    <t>lowest</t>
  </si>
  <si>
    <t>prices</t>
  </si>
  <si>
    <t>true</t>
  </si>
  <si>
    <t>heading</t>
  </si>
  <si>
    <t>marathon</t>
  </si>
  <si>
    <t>really</t>
  </si>
  <si>
    <t>interested</t>
  </si>
  <si>
    <t>race</t>
  </si>
  <si>
    <t>half</t>
  </si>
  <si>
    <t>forward</t>
  </si>
  <si>
    <t>worries</t>
  </si>
  <si>
    <t>sessions</t>
  </si>
  <si>
    <t>mine</t>
  </si>
  <si>
    <t>demand</t>
  </si>
  <si>
    <t>details</t>
  </si>
  <si>
    <t>speak</t>
  </si>
  <si>
    <t>grind</t>
  </si>
  <si>
    <t>defined</t>
  </si>
  <si>
    <t>actionable</t>
  </si>
  <si>
    <t>steps</t>
  </si>
  <si>
    <t>build</t>
  </si>
  <si>
    <t>winning</t>
  </si>
  <si>
    <t>#socialmedida</t>
  </si>
  <si>
    <t>#strubbysystem</t>
  </si>
  <si>
    <t>submitted</t>
  </si>
  <si>
    <t>description</t>
  </si>
  <si>
    <t>charts</t>
  </si>
  <si>
    <t>several</t>
  </si>
  <si>
    <t>whole</t>
  </si>
  <si>
    <t>someone</t>
  </si>
  <si>
    <t>called</t>
  </si>
  <si>
    <t>hero</t>
  </si>
  <si>
    <t>words</t>
  </si>
  <si>
    <t>fueled</t>
  </si>
  <si>
    <t>better</t>
  </si>
  <si>
    <t>1st</t>
  </si>
  <si>
    <t>important</t>
  </si>
  <si>
    <t>leaders</t>
  </si>
  <si>
    <t>back</t>
  </si>
  <si>
    <t>#bestprice</t>
  </si>
  <si>
    <t>tix</t>
  </si>
  <si>
    <t>photo</t>
  </si>
  <si>
    <t>mega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</si>
  <si>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</si>
  <si>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</si>
  <si>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</si>
  <si>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</si>
  <si>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</si>
  <si>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</si>
  <si>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</si>
  <si>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</si>
  <si>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</si>
  <si>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</si>
  <si>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</si>
  <si>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</si>
  <si>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</si>
  <si>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</si>
  <si>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</si>
  <si>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</si>
  <si>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</si>
  <si>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</si>
  <si>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</si>
  <si>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</si>
  <si>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</si>
  <si>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</si>
  <si>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</si>
  <si>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</si>
  <si>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</si>
  <si>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</si>
  <si>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</si>
  <si>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</si>
  <si>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</si>
  <si>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</si>
  <si>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</si>
  <si>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</si>
  <si>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</si>
  <si>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</si>
  <si>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</si>
  <si>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</si>
  <si>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</si>
  <si>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</si>
  <si>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</si>
  <si>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</si>
  <si>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</si>
  <si>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</si>
  <si>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</si>
  <si>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</si>
  <si>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</si>
  <si>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</si>
  <si>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</si>
  <si>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</si>
  <si>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</si>
  <si>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</si>
  <si>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</si>
  <si>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</si>
  <si>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</si>
  <si>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</si>
  <si>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</si>
  <si>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</si>
  <si>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</si>
  <si>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Green</t>
  </si>
  <si>
    <t>33, 112, 0</t>
  </si>
  <si>
    <t>66, 95, 0</t>
  </si>
  <si>
    <t>Red</t>
  </si>
  <si>
    <t>131, 62, 0</t>
  </si>
  <si>
    <t>98, 79, 0</t>
  </si>
  <si>
    <t>G2: #smmw20 join live smexaminer advice gathering experts influencers ready provide</t>
  </si>
  <si>
    <t>G3: #smmw20 makeamarketer show meganpowers great megan need schedule #thetimandjimshow happy</t>
  </si>
  <si>
    <t>G4: #smmw20 ticket marketing social media 6 reasons world 2020 here's</t>
  </si>
  <si>
    <t>G5: #smmw20 session san chrisstrub #livestreaming want t podcast ep 17</t>
  </si>
  <si>
    <t>G6: #smmw20 smmwconference compra tu entrada #virtual mayor evento marketing mundo</t>
  </si>
  <si>
    <t>G7: #smmw20 up giving day emilyquestions next</t>
  </si>
  <si>
    <t>G8: #smmw20 social media marketing world year wait share killer strategies</t>
  </si>
  <si>
    <t>G9: focusing growth</t>
  </si>
  <si>
    <t>G10: #socialmedia #marketing #smmw20 want improve skills forget grab seat</t>
  </si>
  <si>
    <t>G12: #smmw20 marismith join live gathering experts influencers ready provide best</t>
  </si>
  <si>
    <t>Autofill Workbook Results</t>
  </si>
  <si>
    <t>Edge Weight▓1▓9▓0▓True▓Green▓Red▓▓Edge Weight▓1▓4▓0▓3▓10▓False▓Edge Weight▓1▓9▓0▓32▓6▓False▓▓0▓0▓0▓True▓Black▓Black▓▓Followers▓2▓585321▓0▓162▓1000▓False▓Followers▓2▓65007969▓0▓100▓70▓False▓▓0▓0▓0▓0▓0▓False▓▓0▓0▓0▓0▓0▓False</t>
  </si>
  <si>
    <t>Subgraph</t>
  </si>
  <si>
    <t>GraphSource░TwitterSearch▓GraphTerm░#SMMW20▓ImportDescription░The graph represents a network of 97 Twitter users whose recent tweets contained "#SMMW20", or who were replied to or mentioned in those tweets, taken from a data set limited to a maximum of 18,000 tweets.  The network was obtained from Twitter on Friday, 03 January 2020 at 09:01 UTC.
The tweets in the network were tweeted over the 7-day, 22-hour, 32-minute period from Thursday, 26 December 2019 at 07:14 UTC to Friday, 03 January 2020 at 05:47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</si>
</sst>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836143"/>
        <c:axId val="18872104"/>
      </c:barChart>
      <c:catAx>
        <c:axId val="468361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72104"/>
        <c:crosses val="autoZero"/>
        <c:auto val="1"/>
        <c:lblOffset val="100"/>
        <c:noMultiLvlLbl val="0"/>
      </c:catAx>
      <c:valAx>
        <c:axId val="18872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36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631209"/>
        <c:axId val="52245426"/>
      </c:barChart>
      <c:catAx>
        <c:axId val="356312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245426"/>
        <c:crosses val="autoZero"/>
        <c:auto val="1"/>
        <c:lblOffset val="100"/>
        <c:noMultiLvlLbl val="0"/>
      </c:catAx>
      <c:valAx>
        <c:axId val="52245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31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6787"/>
        <c:axId val="4021084"/>
      </c:barChart>
      <c:catAx>
        <c:axId val="4467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21084"/>
        <c:crosses val="autoZero"/>
        <c:auto val="1"/>
        <c:lblOffset val="100"/>
        <c:noMultiLvlLbl val="0"/>
      </c:catAx>
      <c:valAx>
        <c:axId val="402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189757"/>
        <c:axId val="57272358"/>
      </c:barChart>
      <c:catAx>
        <c:axId val="361897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272358"/>
        <c:crosses val="autoZero"/>
        <c:auto val="1"/>
        <c:lblOffset val="100"/>
        <c:noMultiLvlLbl val="0"/>
      </c:catAx>
      <c:valAx>
        <c:axId val="57272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9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689175"/>
        <c:axId val="8549392"/>
      </c:barChart>
      <c:catAx>
        <c:axId val="456891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49392"/>
        <c:crosses val="autoZero"/>
        <c:auto val="1"/>
        <c:lblOffset val="100"/>
        <c:noMultiLvlLbl val="0"/>
      </c:catAx>
      <c:valAx>
        <c:axId val="854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89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835665"/>
        <c:axId val="21412122"/>
      </c:barChart>
      <c:catAx>
        <c:axId val="98356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412122"/>
        <c:crosses val="autoZero"/>
        <c:auto val="1"/>
        <c:lblOffset val="100"/>
        <c:noMultiLvlLbl val="0"/>
      </c:catAx>
      <c:valAx>
        <c:axId val="21412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5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8491371"/>
        <c:axId val="56660292"/>
      </c:barChart>
      <c:catAx>
        <c:axId val="584913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60292"/>
        <c:crosses val="autoZero"/>
        <c:auto val="1"/>
        <c:lblOffset val="100"/>
        <c:noMultiLvlLbl val="0"/>
      </c:catAx>
      <c:valAx>
        <c:axId val="56660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91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180581"/>
        <c:axId val="26080910"/>
      </c:barChart>
      <c:catAx>
        <c:axId val="401805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80910"/>
        <c:crosses val="autoZero"/>
        <c:auto val="1"/>
        <c:lblOffset val="100"/>
        <c:noMultiLvlLbl val="0"/>
      </c:catAx>
      <c:valAx>
        <c:axId val="26080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80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401599"/>
        <c:axId val="32178936"/>
      </c:barChart>
      <c:catAx>
        <c:axId val="33401599"/>
        <c:scaling>
          <c:orientation val="minMax"/>
        </c:scaling>
        <c:axPos val="b"/>
        <c:delete val="1"/>
        <c:majorTickMark val="out"/>
        <c:minorTickMark val="none"/>
        <c:tickLblPos val="none"/>
        <c:crossAx val="32178936"/>
        <c:crosses val="autoZero"/>
        <c:auto val="1"/>
        <c:lblOffset val="100"/>
        <c:noMultiLvlLbl val="0"/>
      </c:catAx>
      <c:valAx>
        <c:axId val="32178936"/>
        <c:scaling>
          <c:orientation val="minMax"/>
        </c:scaling>
        <c:axPos val="l"/>
        <c:delete val="1"/>
        <c:majorTickMark val="out"/>
        <c:minorTickMark val="none"/>
        <c:tickLblPos val="none"/>
        <c:crossAx val="334015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ike_stelzn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mexami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cottdavthriv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ransformtoda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igitalsargea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ctprhanna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affreyej"/>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adalynskla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kerrygorgon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arismit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tellar24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emininepow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tweetingtaly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hrisstru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theinswe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adyeleanor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adijorda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greggthorp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annamiller777"/>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teammarismit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sp_marketi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ielde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johnwaldron_te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sophiez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jennyki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oribode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coachgabriel_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phil_mersho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rockiehq"/>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ocialsavvygee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bizpau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odtweet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oberts_ben_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eyrajay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smmwconferenc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uncanjwardl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kristin_bus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ma_marketi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timberlak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ocial_shakeup"/>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ellismbe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cgritm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bnevents_hb"/>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itchtheac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ryanfolan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emilyquestion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50states100day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krommat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technicallytro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ociallysorte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tldann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llnnlmotivato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findtro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odcordil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teedmrspee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l_mercur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lavaape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warrenwerbit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pbandin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whattheythin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cottdraeg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christineern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roc_softw_asso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araclein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banding"/>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niccrocket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sandyhubbar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paulbobnak"/>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joannegore121"/>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printsurell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daverosendah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fuhsionmktg"/>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itchjackso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oanarssous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s_narmadha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darcydeleo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lbermoir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abrinacadin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blogginbrand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carlosgil83"/>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thatchristinag"/>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ndreagrib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patflyn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encoleic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meganpower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tephanrachel"/>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tahiracreat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dahliaelgazza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essikaphillip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ellas_pet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mcsquarelt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tracycr3198258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lodewijkhof"/>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ravelong"/>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vivianfranco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alitamighel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makeamarket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68" totalsRowShown="0" headerRowDxfId="433" dataDxfId="432">
  <autoFilter ref="A2:BN168"/>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2" totalsRowShown="0" headerRowDxfId="261" dataDxfId="260">
  <autoFilter ref="A14:V22"/>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V35" totalsRowShown="0" headerRowDxfId="236" dataDxfId="235">
  <autoFilter ref="A25:V35"/>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V48" totalsRowShown="0" headerRowDxfId="211" dataDxfId="210">
  <autoFilter ref="A38:V48"/>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V61" totalsRowShown="0" headerRowDxfId="186" dataDxfId="185">
  <autoFilter ref="A51:V61"/>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V74" totalsRowShown="0" headerRowDxfId="161" dataDxfId="160">
  <autoFilter ref="A64:V74"/>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V87" totalsRowShown="0" headerRowDxfId="158" dataDxfId="157">
  <autoFilter ref="A77:V87"/>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V100" totalsRowShown="0" headerRowDxfId="111" dataDxfId="110">
  <autoFilter ref="A90:V100"/>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25" totalsRowShown="0" headerRowDxfId="76" dataDxfId="75">
  <autoFilter ref="A1:G52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378" dataDxfId="377">
  <autoFilter ref="A2:BT99"/>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13" totalsRowShown="0" headerRowDxfId="67" dataDxfId="66">
  <autoFilter ref="A1:L51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0" totalsRowShown="0" headerRowDxfId="23" dataDxfId="22">
  <autoFilter ref="A2:C20"/>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335">
  <autoFilter ref="A2:AO14"/>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332" dataDxfId="331">
  <autoFilter ref="A1:C98"/>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mediaexaminer.com/smmworld/" TargetMode="External" /><Relationship Id="rId2" Type="http://schemas.openxmlformats.org/officeDocument/2006/relationships/hyperlink" Target="http://www.socialmediaexaminer.com/smmworld/" TargetMode="External" /><Relationship Id="rId3" Type="http://schemas.openxmlformats.org/officeDocument/2006/relationships/hyperlink" Target="http://www.socialmediaexaminer.com/smmworld/" TargetMode="External" /><Relationship Id="rId4" Type="http://schemas.openxmlformats.org/officeDocument/2006/relationships/hyperlink" Target="https://events.socialmediaexaminer.com/amember/aff/go/coachlaura" TargetMode="External" /><Relationship Id="rId5" Type="http://schemas.openxmlformats.org/officeDocument/2006/relationships/hyperlink" Target="https://www.youtube.com/watch?v=7JT-v7bYZAo&amp;feature=youtu.be" TargetMode="External" /><Relationship Id="rId6" Type="http://schemas.openxmlformats.org/officeDocument/2006/relationships/hyperlink" Target="https://events.socialmediaexaminer.com/amember/aff/go/coachlaura" TargetMode="External" /><Relationship Id="rId7" Type="http://schemas.openxmlformats.org/officeDocument/2006/relationships/hyperlink" Target="https://twitter.com/wongmjane/status/1209250454510559233" TargetMode="External" /><Relationship Id="rId8" Type="http://schemas.openxmlformats.org/officeDocument/2006/relationships/hyperlink" Target="https://www.socialmediaexaminer.com/smmworld/" TargetMode="External" /><Relationship Id="rId9" Type="http://schemas.openxmlformats.org/officeDocument/2006/relationships/hyperlink" Target="https://twitter.com/coachgabriel_en/status/1205873159431282688" TargetMode="External" /><Relationship Id="rId10" Type="http://schemas.openxmlformats.org/officeDocument/2006/relationships/hyperlink" Target="https://twitter.com/mrockieHQ/status/1205385238731378688" TargetMode="External" /><Relationship Id="rId11" Type="http://schemas.openxmlformats.org/officeDocument/2006/relationships/hyperlink" Target="https://brazenracing.com/victory/race-info/" TargetMode="External" /><Relationship Id="rId12" Type="http://schemas.openxmlformats.org/officeDocument/2006/relationships/hyperlink" Target="https://twitter.com/BizPaul/status/1210976072986234880" TargetMode="External" /><Relationship Id="rId13" Type="http://schemas.openxmlformats.org/officeDocument/2006/relationships/hyperlink" Target="https://marketingbuzzword.com/going-live-live-video-with-chris-strub/" TargetMode="External" /><Relationship Id="rId14" Type="http://schemas.openxmlformats.org/officeDocument/2006/relationships/hyperlink" Target="https://medium.com/@ChrisStrub/grind-defined-actionable-steps-to-build-winning-relationships-on-social-media-493325df6bec" TargetMode="External" /><Relationship Id="rId15" Type="http://schemas.openxmlformats.org/officeDocument/2006/relationships/hyperlink" Target="https://medium.com/@ChrisStrub/grind-defined-actionable-steps-to-build-winning-relationships-on-social-media-493325df6bec" TargetMode="External" /><Relationship Id="rId16" Type="http://schemas.openxmlformats.org/officeDocument/2006/relationships/hyperlink" Target="https://medium.com/@ChrisStrub/seven-ways-nonprofits-can-tangibly-raise-money-via-facebook-live-66a3cdc2f932" TargetMode="External" /><Relationship Id="rId17" Type="http://schemas.openxmlformats.org/officeDocument/2006/relationships/hyperlink" Target="https://marketingbuzzword.com/going-live-live-video-with-chris-strub/" TargetMode="External" /><Relationship Id="rId18" Type="http://schemas.openxmlformats.org/officeDocument/2006/relationships/hyperlink" Target="https://events.socialmediaexaminer.com/amember/aff/go/hingstkr?i=2" TargetMode="External" /><Relationship Id="rId19" Type="http://schemas.openxmlformats.org/officeDocument/2006/relationships/hyperlink" Target="https://www.socialmediaexaminer.com/smmworld/" TargetMode="External" /><Relationship Id="rId20" Type="http://schemas.openxmlformats.org/officeDocument/2006/relationships/hyperlink" Target="https://sociallysorted.com.au/social-media-marketing-world/" TargetMode="External" /><Relationship Id="rId21" Type="http://schemas.openxmlformats.org/officeDocument/2006/relationships/hyperlink" Target="https://sociallysorted.com.au/social-media-marketing-world/" TargetMode="External" /><Relationship Id="rId22" Type="http://schemas.openxmlformats.org/officeDocument/2006/relationships/hyperlink" Target="https://sociallysorted.com.au/social-media-marketing-world/" TargetMode="External" /><Relationship Id="rId23" Type="http://schemas.openxmlformats.org/officeDocument/2006/relationships/hyperlink" Target="https://sociallysorted.com.au/social-media-marketing-world/" TargetMode="External" /><Relationship Id="rId24" Type="http://schemas.openxmlformats.org/officeDocument/2006/relationships/hyperlink" Target="https://sociallysorted.com.au/social-media-marketing-world/" TargetMode="External" /><Relationship Id="rId25" Type="http://schemas.openxmlformats.org/officeDocument/2006/relationships/hyperlink" Target="https://sociallysorted.com.au/social-media-marketing-world/" TargetMode="External" /><Relationship Id="rId26" Type="http://schemas.openxmlformats.org/officeDocument/2006/relationships/hyperlink" Target="https://events.socialmediaexaminer.com/amember/aff/go/donnamoritz?i=1" TargetMode="External" /><Relationship Id="rId27" Type="http://schemas.openxmlformats.org/officeDocument/2006/relationships/hyperlink" Target="https://sociallysorted.com.au/social-media-marketing-world/" TargetMode="External" /><Relationship Id="rId28" Type="http://schemas.openxmlformats.org/officeDocument/2006/relationships/hyperlink" Target="https://events.socialmediaexaminer.com/amember/aff/go/donnamoritz?i=1" TargetMode="External" /><Relationship Id="rId29" Type="http://schemas.openxmlformats.org/officeDocument/2006/relationships/hyperlink" Target="https://events.socialmediaexaminer.com/amember/aff/go/donnamoritz?i=1" TargetMode="External" /><Relationship Id="rId30" Type="http://schemas.openxmlformats.org/officeDocument/2006/relationships/hyperlink" Target="https://events.socialmediaexaminer.com/amember/aff/go/donnamoritz?i=1" TargetMode="External" /><Relationship Id="rId31" Type="http://schemas.openxmlformats.org/officeDocument/2006/relationships/hyperlink" Target="https://www.socialmediaexaminer.com/smmworld/" TargetMode="External" /><Relationship Id="rId32" Type="http://schemas.openxmlformats.org/officeDocument/2006/relationships/hyperlink" Target="https://events.socialmediaexaminer.com/amember/aff/go/madalynsklar?i=2" TargetMode="External" /><Relationship Id="rId33" Type="http://schemas.openxmlformats.org/officeDocument/2006/relationships/hyperlink" Target="https://events.socialmediaexaminer.com/amember/aff/go/madalynsklar?i=2" TargetMode="External" /><Relationship Id="rId34" Type="http://schemas.openxmlformats.org/officeDocument/2006/relationships/hyperlink" Target="https://events.socialmediaexaminer.com/amember/aff/go/madalynsklar?i=1" TargetMode="External" /><Relationship Id="rId35" Type="http://schemas.openxmlformats.org/officeDocument/2006/relationships/hyperlink" Target="https://events.socialmediaexaminer.com/amember/aff/go/madalynsklar?i=2" TargetMode="External" /><Relationship Id="rId36" Type="http://schemas.openxmlformats.org/officeDocument/2006/relationships/hyperlink" Target="https://www.youtube.com/watch?v=vRdznOiJKiY&amp;feature=youtu.be" TargetMode="External" /><Relationship Id="rId37" Type="http://schemas.openxmlformats.org/officeDocument/2006/relationships/hyperlink" Target="https://events.socialmediaexaminer.com/amember/aff/go/blogginbrandi" TargetMode="External" /><Relationship Id="rId38" Type="http://schemas.openxmlformats.org/officeDocument/2006/relationships/hyperlink" Target="https://events.socialmediaexaminer.com/amember/aff/go/blogginbrandi" TargetMode="External" /><Relationship Id="rId39" Type="http://schemas.openxmlformats.org/officeDocument/2006/relationships/hyperlink" Target="https://www.socialmediaexaminer.com/smmworld/" TargetMode="External" /><Relationship Id="rId40" Type="http://schemas.openxmlformats.org/officeDocument/2006/relationships/hyperlink" Target="https://events.socialmediaexaminer.com/amember/aff/go/marismith" TargetMode="External" /><Relationship Id="rId41" Type="http://schemas.openxmlformats.org/officeDocument/2006/relationships/hyperlink" Target="https://events.socialmediaexaminer.com/amember/aff/go/marismith" TargetMode="External" /><Relationship Id="rId42" Type="http://schemas.openxmlformats.org/officeDocument/2006/relationships/hyperlink" Target="https://vivianfrancos.com/top-stories-smmw20-el-mayor-evento-de-marketing-digital/" TargetMode="External" /><Relationship Id="rId43" Type="http://schemas.openxmlformats.org/officeDocument/2006/relationships/hyperlink" Target="https://vivianfrancos.com/top-stories-smmw20-el-mayor-evento-de-marketing-digital/" TargetMode="External" /><Relationship Id="rId44" Type="http://schemas.openxmlformats.org/officeDocument/2006/relationships/hyperlink" Target="https://vivianfrancos.com/top-stories-smmw20-el-mayor-evento-de-marketing-digital/" TargetMode="External" /><Relationship Id="rId45" Type="http://schemas.openxmlformats.org/officeDocument/2006/relationships/hyperlink" Target="https://vivianfrancos.com/top-stories-smmw20-el-mayor-evento-de-marketing-digital/" TargetMode="External" /><Relationship Id="rId46" Type="http://schemas.openxmlformats.org/officeDocument/2006/relationships/hyperlink" Target="https://vivianfrancos.com/top-stories-smmw20-el-mayor-evento-de-marketing-digital/" TargetMode="External" /><Relationship Id="rId47" Type="http://schemas.openxmlformats.org/officeDocument/2006/relationships/hyperlink" Target="https://vivianfrancos.com/top-stories-smmw20-el-mayor-evento-de-marketing-digital/" TargetMode="External" /><Relationship Id="rId48" Type="http://schemas.openxmlformats.org/officeDocument/2006/relationships/hyperlink" Target="https://events.socialmediaexaminer.com/amember/aff/go/marismith" TargetMode="External" /><Relationship Id="rId49" Type="http://schemas.openxmlformats.org/officeDocument/2006/relationships/hyperlink" Target="https://events.socialmediaexaminer.com/amember/aff/go/marismith" TargetMode="External" /><Relationship Id="rId50" Type="http://schemas.openxmlformats.org/officeDocument/2006/relationships/hyperlink" Target="https://events.socialmediaexaminer.com/amember/aff/go/marismith" TargetMode="External" /><Relationship Id="rId51" Type="http://schemas.openxmlformats.org/officeDocument/2006/relationships/hyperlink" Target="https://pbs.twimg.com/media/EMlL_L8UUAAKO5R.png" TargetMode="External" /><Relationship Id="rId52" Type="http://schemas.openxmlformats.org/officeDocument/2006/relationships/hyperlink" Target="https://pbs.twimg.com/media/EMwPsZiXUAA9vKr.jpg" TargetMode="External" /><Relationship Id="rId53" Type="http://schemas.openxmlformats.org/officeDocument/2006/relationships/hyperlink" Target="https://pbs.twimg.com/tweet_video_thumb/EMyoHCbWsAARndY.jpg" TargetMode="External" /><Relationship Id="rId54" Type="http://schemas.openxmlformats.org/officeDocument/2006/relationships/hyperlink" Target="https://pbs.twimg.com/media/EMz5yyJUcAA7u1i.jpg" TargetMode="External" /><Relationship Id="rId55" Type="http://schemas.openxmlformats.org/officeDocument/2006/relationships/hyperlink" Target="https://pbs.twimg.com/media/EM0oE9-XYAA0mB7.jpg" TargetMode="External" /><Relationship Id="rId56" Type="http://schemas.openxmlformats.org/officeDocument/2006/relationships/hyperlink" Target="https://pbs.twimg.com/tweet_video_thumb/ENJo4dCWoAE5HNM.jpg" TargetMode="External" /><Relationship Id="rId57" Type="http://schemas.openxmlformats.org/officeDocument/2006/relationships/hyperlink" Target="https://pbs.twimg.com/media/EL1JpSZX0AEbZhP.jpg" TargetMode="External" /><Relationship Id="rId58" Type="http://schemas.openxmlformats.org/officeDocument/2006/relationships/hyperlink" Target="https://pbs.twimg.com/media/EIjs9b8X0AAXqnk.jpg" TargetMode="External" /><Relationship Id="rId59" Type="http://schemas.openxmlformats.org/officeDocument/2006/relationships/hyperlink" Target="https://pbs.twimg.com/media/ENCZfbdWkAAL4kw.jpg" TargetMode="External" /><Relationship Id="rId60" Type="http://schemas.openxmlformats.org/officeDocument/2006/relationships/hyperlink" Target="https://pbs.twimg.com/media/ENHjFaUXsAEWRQz.jpg" TargetMode="External" /><Relationship Id="rId61" Type="http://schemas.openxmlformats.org/officeDocument/2006/relationships/hyperlink" Target="https://pbs.twimg.com/media/ENNuBDMUYAAP5Ef.jpg" TargetMode="External" /><Relationship Id="rId62" Type="http://schemas.openxmlformats.org/officeDocument/2006/relationships/hyperlink" Target="https://pbs.twimg.com/media/EIEH_32WwAInyDl.jpg" TargetMode="External" /><Relationship Id="rId63" Type="http://schemas.openxmlformats.org/officeDocument/2006/relationships/hyperlink" Target="https://pbs.twimg.com/media/EINIzFwXsAUK5Ae.jpg" TargetMode="External" /><Relationship Id="rId64" Type="http://schemas.openxmlformats.org/officeDocument/2006/relationships/hyperlink" Target="https://pbs.twimg.com/media/EITkzRDW4AMrbu4.jpg" TargetMode="External" /><Relationship Id="rId65" Type="http://schemas.openxmlformats.org/officeDocument/2006/relationships/hyperlink" Target="https://pbs.twimg.com/media/EIcli-EXsAI_8kl.jpg" TargetMode="External" /><Relationship Id="rId66" Type="http://schemas.openxmlformats.org/officeDocument/2006/relationships/hyperlink" Target="https://pbs.twimg.com/media/EIjBkAOW4AA4bP1.jpg" TargetMode="External" /><Relationship Id="rId67" Type="http://schemas.openxmlformats.org/officeDocument/2006/relationships/hyperlink" Target="https://pbs.twimg.com/media/EMyrapXX0AAq3zs.jpg" TargetMode="External" /><Relationship Id="rId68" Type="http://schemas.openxmlformats.org/officeDocument/2006/relationships/hyperlink" Target="https://pbs.twimg.com/media/ENCIKkbWkAAvske.jpg" TargetMode="External" /><Relationship Id="rId69" Type="http://schemas.openxmlformats.org/officeDocument/2006/relationships/hyperlink" Target="https://pbs.twimg.com/media/ENIkLMjXkAALyXt.jpg" TargetMode="External" /><Relationship Id="rId70" Type="http://schemas.openxmlformats.org/officeDocument/2006/relationships/hyperlink" Target="https://pbs.twimg.com/media/ENRk8_4X0AY_WIP.jpg" TargetMode="External" /><Relationship Id="rId71" Type="http://schemas.openxmlformats.org/officeDocument/2006/relationships/hyperlink" Target="https://pbs.twimg.com/tweet_video_thumb/ENR6j4lWwAcSjsL.jpg" TargetMode="External" /><Relationship Id="rId72" Type="http://schemas.openxmlformats.org/officeDocument/2006/relationships/hyperlink" Target="https://pbs.twimg.com/tweet_video_thumb/ENTFgQIXYAEMQRx.jpg" TargetMode="External" /><Relationship Id="rId73" Type="http://schemas.openxmlformats.org/officeDocument/2006/relationships/hyperlink" Target="https://pbs.twimg.com/tweet_video_thumb/ENTFgQIXYAEMQRx.jpg" TargetMode="External" /><Relationship Id="rId74" Type="http://schemas.openxmlformats.org/officeDocument/2006/relationships/hyperlink" Target="https://pbs.twimg.com/tweet_video_thumb/ENTFgQIXYAEMQRx.jpg" TargetMode="External" /><Relationship Id="rId75" Type="http://schemas.openxmlformats.org/officeDocument/2006/relationships/hyperlink" Target="https://pbs.twimg.com/tweet_video_thumb/ENTFgQIXYAEMQRx.jpg" TargetMode="External" /><Relationship Id="rId76" Type="http://schemas.openxmlformats.org/officeDocument/2006/relationships/hyperlink" Target="https://pbs.twimg.com/tweet_video_thumb/ENTFgQIXYAEMQRx.jpg" TargetMode="External" /><Relationship Id="rId77" Type="http://schemas.openxmlformats.org/officeDocument/2006/relationships/hyperlink" Target="https://pbs.twimg.com/media/EMo6FtSWwAMxmsC.jpg" TargetMode="External" /><Relationship Id="rId78" Type="http://schemas.openxmlformats.org/officeDocument/2006/relationships/hyperlink" Target="https://pbs.twimg.com/media/EMzNQTdX0AISuWU.jpg" TargetMode="External" /><Relationship Id="rId79" Type="http://schemas.openxmlformats.org/officeDocument/2006/relationships/hyperlink" Target="https://pbs.twimg.com/media/ENCqAh2XkAAhwB-.png" TargetMode="External" /><Relationship Id="rId80" Type="http://schemas.openxmlformats.org/officeDocument/2006/relationships/hyperlink" Target="https://pbs.twimg.com/media/ENM9MoAXUAU_xqY.jpg" TargetMode="External" /><Relationship Id="rId81" Type="http://schemas.openxmlformats.org/officeDocument/2006/relationships/hyperlink" Target="https://pbs.twimg.com/tweet_video_thumb/ENTFgQIXYAEMQRx.jpg" TargetMode="External" /><Relationship Id="rId82" Type="http://schemas.openxmlformats.org/officeDocument/2006/relationships/hyperlink" Target="https://pbs.twimg.com/media/ENC707CXYAI4MYO.jpg" TargetMode="External" /><Relationship Id="rId83" Type="http://schemas.openxmlformats.org/officeDocument/2006/relationships/hyperlink" Target="https://pbs.twimg.com/media/EMvMZjvXsAANllZ.jpg" TargetMode="External" /><Relationship Id="rId84" Type="http://schemas.openxmlformats.org/officeDocument/2006/relationships/hyperlink" Target="https://pbs.twimg.com/media/ENTPh6mWsAE2Ig8.jpg" TargetMode="External" /><Relationship Id="rId85" Type="http://schemas.openxmlformats.org/officeDocument/2006/relationships/hyperlink" Target="https://pbs.twimg.com/media/ENTRkoWXsAEE-wd.jpg" TargetMode="External" /><Relationship Id="rId86" Type="http://schemas.openxmlformats.org/officeDocument/2006/relationships/hyperlink" Target="https://pbs.twimg.com/media/EM016-zWwAIcgGo.jpg" TargetMode="External" /><Relationship Id="rId87" Type="http://schemas.openxmlformats.org/officeDocument/2006/relationships/hyperlink" Target="https://pbs.twimg.com/media/EM0Em9CXYAA6QTS.jpg" TargetMode="External" /><Relationship Id="rId88" Type="http://schemas.openxmlformats.org/officeDocument/2006/relationships/hyperlink" Target="https://pbs.twimg.com/media/ENTdftSXUAAMJk1.jpg" TargetMode="External" /><Relationship Id="rId89" Type="http://schemas.openxmlformats.org/officeDocument/2006/relationships/hyperlink" Target="https://pbs.twimg.com/media/ENSJDmqW4AAPane.jpg" TargetMode="External" /><Relationship Id="rId90" Type="http://schemas.openxmlformats.org/officeDocument/2006/relationships/hyperlink" Target="https://pbs.twimg.com/media/ENTpamiX0AAAwza.jpg" TargetMode="External" /><Relationship Id="rId91" Type="http://schemas.openxmlformats.org/officeDocument/2006/relationships/hyperlink" Target="https://pbs.twimg.com/media/ENURtgJXsAIftqo.jpg" TargetMode="External" /><Relationship Id="rId92" Type="http://schemas.openxmlformats.org/officeDocument/2006/relationships/hyperlink" Target="https://pbs.twimg.com/media/ENSJDmqW4AAPane.jpg" TargetMode="External" /><Relationship Id="rId93" Type="http://schemas.openxmlformats.org/officeDocument/2006/relationships/hyperlink" Target="https://pbs.twimg.com/media/ENTpamiX0AAAwza.jpg" TargetMode="External" /><Relationship Id="rId94" Type="http://schemas.openxmlformats.org/officeDocument/2006/relationships/hyperlink" Target="https://pbs.twimg.com/media/ENURtgJXsAIftqo.jpg" TargetMode="External" /><Relationship Id="rId95" Type="http://schemas.openxmlformats.org/officeDocument/2006/relationships/hyperlink" Target="https://pbs.twimg.com/ext_tw_video_thumb/1205612198132760576/pu/img/0MKV9oW0rJBCJQ-Z.jpg" TargetMode="External" /><Relationship Id="rId96" Type="http://schemas.openxmlformats.org/officeDocument/2006/relationships/hyperlink" Target="https://pbs.twimg.com/media/EM0Em9CXYAA6QTS.jpg" TargetMode="External" /><Relationship Id="rId97" Type="http://schemas.openxmlformats.org/officeDocument/2006/relationships/hyperlink" Target="https://pbs.twimg.com/media/ENTdftSXUAAMJk1.jpg" TargetMode="External" /><Relationship Id="rId98" Type="http://schemas.openxmlformats.org/officeDocument/2006/relationships/hyperlink" Target="https://pbs.twimg.com/media/EMlL_L8UUAAKO5R.png" TargetMode="External" /><Relationship Id="rId99" Type="http://schemas.openxmlformats.org/officeDocument/2006/relationships/hyperlink" Target="http://pbs.twimg.com/profile_images/687723622631211010/wbNDhRAd_normal.jpg" TargetMode="External" /><Relationship Id="rId100" Type="http://schemas.openxmlformats.org/officeDocument/2006/relationships/hyperlink" Target="http://pbs.twimg.com/profile_images/687723622631211010/wbNDhRAd_normal.jpg" TargetMode="External" /><Relationship Id="rId101" Type="http://schemas.openxmlformats.org/officeDocument/2006/relationships/hyperlink" Target="https://pbs.twimg.com/media/EMwPsZiXUAA9vKr.jpg" TargetMode="External" /><Relationship Id="rId102" Type="http://schemas.openxmlformats.org/officeDocument/2006/relationships/hyperlink" Target="https://pbs.twimg.com/tweet_video_thumb/EMyoHCbWsAARndY.jpg" TargetMode="External" /><Relationship Id="rId103" Type="http://schemas.openxmlformats.org/officeDocument/2006/relationships/hyperlink" Target="https://pbs.twimg.com/media/EMz5yyJUcAA7u1i.jpg" TargetMode="External" /><Relationship Id="rId104" Type="http://schemas.openxmlformats.org/officeDocument/2006/relationships/hyperlink" Target="http://pbs.twimg.com/profile_images/1212644374951202816/xO1VdYXS_normal.jpg" TargetMode="External" /><Relationship Id="rId105" Type="http://schemas.openxmlformats.org/officeDocument/2006/relationships/hyperlink" Target="http://pbs.twimg.com/profile_images/1004833892992520192/6hgH4UAs_normal.jpg" TargetMode="External" /><Relationship Id="rId106" Type="http://schemas.openxmlformats.org/officeDocument/2006/relationships/hyperlink" Target="http://pbs.twimg.com/profile_images/1004833892992520192/6hgH4UAs_normal.jpg" TargetMode="External" /><Relationship Id="rId107" Type="http://schemas.openxmlformats.org/officeDocument/2006/relationships/hyperlink" Target="http://pbs.twimg.com/profile_images/1142851071313772546/RLmKLxW-_normal.jpg" TargetMode="External" /><Relationship Id="rId108" Type="http://schemas.openxmlformats.org/officeDocument/2006/relationships/hyperlink" Target="https://pbs.twimg.com/media/EM0oE9-XYAA0mB7.jpg" TargetMode="External" /><Relationship Id="rId109" Type="http://schemas.openxmlformats.org/officeDocument/2006/relationships/hyperlink" Target="http://pbs.twimg.com/profile_images/1054396178291400705/p04PkbkX_normal.jpg" TargetMode="External" /><Relationship Id="rId110" Type="http://schemas.openxmlformats.org/officeDocument/2006/relationships/hyperlink" Target="http://pbs.twimg.com/profile_images/1058911656397365248/VX0_5J9H_normal.jpg" TargetMode="External" /><Relationship Id="rId111" Type="http://schemas.openxmlformats.org/officeDocument/2006/relationships/hyperlink" Target="http://pbs.twimg.com/profile_images/1058911656397365248/VX0_5J9H_normal.jpg" TargetMode="External" /><Relationship Id="rId112" Type="http://schemas.openxmlformats.org/officeDocument/2006/relationships/hyperlink" Target="http://pbs.twimg.com/profile_images/1198501924074639360/D5Wa_Z6G_normal.jpg" TargetMode="External" /><Relationship Id="rId113" Type="http://schemas.openxmlformats.org/officeDocument/2006/relationships/hyperlink" Target="http://pbs.twimg.com/profile_images/1198501924074639360/D5Wa_Z6G_normal.jpg" TargetMode="External" /><Relationship Id="rId114" Type="http://schemas.openxmlformats.org/officeDocument/2006/relationships/hyperlink" Target="http://pbs.twimg.com/profile_images/587782528246751232/TNRBUYMw_normal.jpg" TargetMode="External" /><Relationship Id="rId115" Type="http://schemas.openxmlformats.org/officeDocument/2006/relationships/hyperlink" Target="http://pbs.twimg.com/profile_images/587782528246751232/TNRBUYMw_normal.jpg" TargetMode="External" /><Relationship Id="rId116" Type="http://schemas.openxmlformats.org/officeDocument/2006/relationships/hyperlink" Target="http://pbs.twimg.com/profile_images/378800000522771851/0e6bae89f5dc1de5c934c0cb151cab6d_normal.jpeg" TargetMode="External" /><Relationship Id="rId117" Type="http://schemas.openxmlformats.org/officeDocument/2006/relationships/hyperlink" Target="http://pbs.twimg.com/profile_images/378800000522771851/0e6bae89f5dc1de5c934c0cb151cab6d_normal.jpeg" TargetMode="External" /><Relationship Id="rId118" Type="http://schemas.openxmlformats.org/officeDocument/2006/relationships/hyperlink" Target="http://pbs.twimg.com/profile_images/378800000522771851/0e6bae89f5dc1de5c934c0cb151cab6d_normal.jpeg" TargetMode="External" /><Relationship Id="rId119" Type="http://schemas.openxmlformats.org/officeDocument/2006/relationships/hyperlink" Target="http://pbs.twimg.com/profile_images/378800000522771851/0e6bae89f5dc1de5c934c0cb151cab6d_normal.jpeg" TargetMode="External" /><Relationship Id="rId120" Type="http://schemas.openxmlformats.org/officeDocument/2006/relationships/hyperlink" Target="http://pbs.twimg.com/profile_images/344513261576760239/fabc46d44916ba39d1d27c3047c99f18_normal.jpeg" TargetMode="External" /><Relationship Id="rId121" Type="http://schemas.openxmlformats.org/officeDocument/2006/relationships/hyperlink" Target="http://pbs.twimg.com/profile_images/344513261576760239/fabc46d44916ba39d1d27c3047c99f18_normal.jpeg" TargetMode="External" /><Relationship Id="rId122" Type="http://schemas.openxmlformats.org/officeDocument/2006/relationships/hyperlink" Target="http://pbs.twimg.com/profile_images/1085327593954435074/igK8Yrua_normal.jpg" TargetMode="External" /><Relationship Id="rId123" Type="http://schemas.openxmlformats.org/officeDocument/2006/relationships/hyperlink" Target="http://pbs.twimg.com/profile_images/1136061094449930241/oDf_Bf9T_normal.jpg" TargetMode="External" /><Relationship Id="rId124" Type="http://schemas.openxmlformats.org/officeDocument/2006/relationships/hyperlink" Target="http://pbs.twimg.com/profile_images/913345286931714048/gP3AC6Wy_normal.jpg" TargetMode="External" /><Relationship Id="rId125" Type="http://schemas.openxmlformats.org/officeDocument/2006/relationships/hyperlink" Target="http://pbs.twimg.com/profile_images/913345286931714048/gP3AC6Wy_normal.jpg" TargetMode="External" /><Relationship Id="rId126" Type="http://schemas.openxmlformats.org/officeDocument/2006/relationships/hyperlink" Target="http://pbs.twimg.com/profile_images/1082111995992780800/Mo5zGwwL_normal.jpg" TargetMode="External" /><Relationship Id="rId127" Type="http://schemas.openxmlformats.org/officeDocument/2006/relationships/hyperlink" Target="http://pbs.twimg.com/profile_images/1082111995992780800/Mo5zGwwL_normal.jpg" TargetMode="External" /><Relationship Id="rId128" Type="http://schemas.openxmlformats.org/officeDocument/2006/relationships/hyperlink" Target="http://pbs.twimg.com/profile_images/533259350609891328/yAlSdl0H_normal.jpeg" TargetMode="External" /><Relationship Id="rId129" Type="http://schemas.openxmlformats.org/officeDocument/2006/relationships/hyperlink" Target="http://pbs.twimg.com/profile_images/1211759641237086209/lsj5O6wk_normal.jpg" TargetMode="External" /><Relationship Id="rId130" Type="http://schemas.openxmlformats.org/officeDocument/2006/relationships/hyperlink" Target="http://pbs.twimg.com/profile_images/1132856229712281605/mfQpwIg9_normal.png" TargetMode="External" /><Relationship Id="rId131" Type="http://schemas.openxmlformats.org/officeDocument/2006/relationships/hyperlink" Target="http://pbs.twimg.com/profile_images/1183561541523791874/n4iqLWqZ_normal.jpg" TargetMode="External" /><Relationship Id="rId132" Type="http://schemas.openxmlformats.org/officeDocument/2006/relationships/hyperlink" Target="http://pbs.twimg.com/profile_images/1183561541523791874/n4iqLWqZ_normal.jpg" TargetMode="External" /><Relationship Id="rId133" Type="http://schemas.openxmlformats.org/officeDocument/2006/relationships/hyperlink" Target="http://pbs.twimg.com/profile_images/1183561541523791874/n4iqLWqZ_normal.jpg" TargetMode="External" /><Relationship Id="rId134" Type="http://schemas.openxmlformats.org/officeDocument/2006/relationships/hyperlink" Target="http://pbs.twimg.com/profile_images/1183561541523791874/n4iqLWqZ_normal.jpg" TargetMode="External" /><Relationship Id="rId135" Type="http://schemas.openxmlformats.org/officeDocument/2006/relationships/hyperlink" Target="http://pbs.twimg.com/profile_images/1183561541523791874/n4iqLWqZ_normal.jpg" TargetMode="External" /><Relationship Id="rId136" Type="http://schemas.openxmlformats.org/officeDocument/2006/relationships/hyperlink" Target="http://pbs.twimg.com/profile_images/1183561541523791874/n4iqLWqZ_normal.jpg" TargetMode="External" /><Relationship Id="rId137" Type="http://schemas.openxmlformats.org/officeDocument/2006/relationships/hyperlink" Target="http://pbs.twimg.com/profile_images/1183561541523791874/n4iqLWqZ_normal.jpg" TargetMode="External" /><Relationship Id="rId138" Type="http://schemas.openxmlformats.org/officeDocument/2006/relationships/hyperlink" Target="http://pbs.twimg.com/profile_images/1183561541523791874/n4iqLWqZ_normal.jpg" TargetMode="External" /><Relationship Id="rId139" Type="http://schemas.openxmlformats.org/officeDocument/2006/relationships/hyperlink" Target="http://pbs.twimg.com/profile_images/845037380872499200/Bb-xhHSK_normal.jpg" TargetMode="External" /><Relationship Id="rId140" Type="http://schemas.openxmlformats.org/officeDocument/2006/relationships/hyperlink" Target="http://pbs.twimg.com/profile_images/845037380872499200/Bb-xhHSK_normal.jpg" TargetMode="External" /><Relationship Id="rId141" Type="http://schemas.openxmlformats.org/officeDocument/2006/relationships/hyperlink" Target="http://pbs.twimg.com/profile_images/845037380872499200/Bb-xhHSK_normal.jpg" TargetMode="External" /><Relationship Id="rId142" Type="http://schemas.openxmlformats.org/officeDocument/2006/relationships/hyperlink" Target="http://pbs.twimg.com/profile_images/1171559187995856897/e0ssvDPc_normal.jpg" TargetMode="External" /><Relationship Id="rId143" Type="http://schemas.openxmlformats.org/officeDocument/2006/relationships/hyperlink" Target="http://pbs.twimg.com/profile_images/950449272985550848/xEBwQ2Rc_normal.jpg" TargetMode="External" /><Relationship Id="rId144" Type="http://schemas.openxmlformats.org/officeDocument/2006/relationships/hyperlink" Target="http://pbs.twimg.com/profile_images/943584306085052416/qYL5QLXO_normal.jpg" TargetMode="External" /><Relationship Id="rId145" Type="http://schemas.openxmlformats.org/officeDocument/2006/relationships/hyperlink" Target="http://pbs.twimg.com/profile_images/950449272985550848/xEBwQ2Rc_normal.jpg" TargetMode="External" /><Relationship Id="rId146" Type="http://schemas.openxmlformats.org/officeDocument/2006/relationships/hyperlink" Target="http://pbs.twimg.com/profile_images/943584306085052416/qYL5QLXO_normal.jpg" TargetMode="External" /><Relationship Id="rId147" Type="http://schemas.openxmlformats.org/officeDocument/2006/relationships/hyperlink" Target="http://pbs.twimg.com/profile_images/950449272985550848/xEBwQ2Rc_normal.jpg" TargetMode="External" /><Relationship Id="rId148" Type="http://schemas.openxmlformats.org/officeDocument/2006/relationships/hyperlink" Target="http://pbs.twimg.com/profile_images/943584306085052416/qYL5QLXO_normal.jpg" TargetMode="External" /><Relationship Id="rId149" Type="http://schemas.openxmlformats.org/officeDocument/2006/relationships/hyperlink" Target="http://pbs.twimg.com/profile_images/950449272985550848/xEBwQ2Rc_normal.jpg" TargetMode="External" /><Relationship Id="rId150" Type="http://schemas.openxmlformats.org/officeDocument/2006/relationships/hyperlink" Target="http://pbs.twimg.com/profile_images/943584306085052416/qYL5QLXO_normal.jpg" TargetMode="External" /><Relationship Id="rId151" Type="http://schemas.openxmlformats.org/officeDocument/2006/relationships/hyperlink" Target="http://pbs.twimg.com/profile_images/950449272985550848/xEBwQ2Rc_normal.jpg" TargetMode="External" /><Relationship Id="rId152" Type="http://schemas.openxmlformats.org/officeDocument/2006/relationships/hyperlink" Target="http://pbs.twimg.com/profile_images/943584306085052416/qYL5QLXO_normal.jpg" TargetMode="External" /><Relationship Id="rId153" Type="http://schemas.openxmlformats.org/officeDocument/2006/relationships/hyperlink" Target="http://pbs.twimg.com/profile_images/943584306085052416/qYL5QLXO_normal.jpg" TargetMode="External" /><Relationship Id="rId154" Type="http://schemas.openxmlformats.org/officeDocument/2006/relationships/hyperlink" Target="http://pbs.twimg.com/profile_images/1197594688846532609/ZbqOTnCS_normal.jpg" TargetMode="External" /><Relationship Id="rId155" Type="http://schemas.openxmlformats.org/officeDocument/2006/relationships/hyperlink" Target="http://pbs.twimg.com/profile_images/1197594688846532609/ZbqOTnCS_normal.jpg" TargetMode="External" /><Relationship Id="rId156" Type="http://schemas.openxmlformats.org/officeDocument/2006/relationships/hyperlink" Target="http://pbs.twimg.com/profile_images/1197594688846532609/ZbqOTnCS_normal.jpg" TargetMode="External" /><Relationship Id="rId157" Type="http://schemas.openxmlformats.org/officeDocument/2006/relationships/hyperlink" Target="https://pbs.twimg.com/tweet_video_thumb/ENJo4dCWoAE5HNM.jpg" TargetMode="External" /><Relationship Id="rId158" Type="http://schemas.openxmlformats.org/officeDocument/2006/relationships/hyperlink" Target="http://pbs.twimg.com/profile_images/1197594688846532609/ZbqOTnCS_normal.jpg" TargetMode="External" /><Relationship Id="rId159" Type="http://schemas.openxmlformats.org/officeDocument/2006/relationships/hyperlink" Target="https://pbs.twimg.com/media/EL1JpSZX0AEbZhP.jpg" TargetMode="External" /><Relationship Id="rId160" Type="http://schemas.openxmlformats.org/officeDocument/2006/relationships/hyperlink" Target="http://pbs.twimg.com/profile_images/1183561541523791874/n4iqLWqZ_normal.jpg" TargetMode="External" /><Relationship Id="rId161" Type="http://schemas.openxmlformats.org/officeDocument/2006/relationships/hyperlink" Target="https://pbs.twimg.com/media/EIjs9b8X0AAXqnk.jpg" TargetMode="External" /><Relationship Id="rId162" Type="http://schemas.openxmlformats.org/officeDocument/2006/relationships/hyperlink" Target="http://pbs.twimg.com/profile_images/1183561541523791874/n4iqLWqZ_normal.jpg" TargetMode="External" /><Relationship Id="rId163" Type="http://schemas.openxmlformats.org/officeDocument/2006/relationships/hyperlink" Target="http://pbs.twimg.com/profile_images/1183561541523791874/n4iqLWqZ_normal.jpg" TargetMode="External" /><Relationship Id="rId164" Type="http://schemas.openxmlformats.org/officeDocument/2006/relationships/hyperlink" Target="http://pbs.twimg.com/profile_images/1183561541523791874/n4iqLWqZ_normal.jpg" TargetMode="External" /><Relationship Id="rId165" Type="http://schemas.openxmlformats.org/officeDocument/2006/relationships/hyperlink" Target="http://pbs.twimg.com/profile_images/1183561541523791874/n4iqLWqZ_normal.jpg" TargetMode="External" /><Relationship Id="rId166" Type="http://schemas.openxmlformats.org/officeDocument/2006/relationships/hyperlink" Target="https://pbs.twimg.com/media/ENCZfbdWkAAL4kw.jpg" TargetMode="External" /><Relationship Id="rId167" Type="http://schemas.openxmlformats.org/officeDocument/2006/relationships/hyperlink" Target="https://pbs.twimg.com/media/ENHjFaUXsAEWRQz.jpg" TargetMode="External" /><Relationship Id="rId168" Type="http://schemas.openxmlformats.org/officeDocument/2006/relationships/hyperlink" Target="http://pbs.twimg.com/profile_images/1197594688846532609/ZbqOTnCS_normal.jpg" TargetMode="External" /><Relationship Id="rId169" Type="http://schemas.openxmlformats.org/officeDocument/2006/relationships/hyperlink" Target="https://pbs.twimg.com/media/ENNuBDMUYAAP5Ef.jpg" TargetMode="External" /><Relationship Id="rId170" Type="http://schemas.openxmlformats.org/officeDocument/2006/relationships/hyperlink" Target="http://pbs.twimg.com/profile_images/1830782400/twitter-tt_normal.jpg" TargetMode="External" /><Relationship Id="rId171" Type="http://schemas.openxmlformats.org/officeDocument/2006/relationships/hyperlink" Target="https://pbs.twimg.com/media/EIEH_32WwAInyDl.jpg" TargetMode="External" /><Relationship Id="rId172" Type="http://schemas.openxmlformats.org/officeDocument/2006/relationships/hyperlink" Target="https://pbs.twimg.com/media/EINIzFwXsAUK5Ae.jpg" TargetMode="External" /><Relationship Id="rId173" Type="http://schemas.openxmlformats.org/officeDocument/2006/relationships/hyperlink" Target="https://pbs.twimg.com/media/EITkzRDW4AMrbu4.jpg" TargetMode="External" /><Relationship Id="rId174" Type="http://schemas.openxmlformats.org/officeDocument/2006/relationships/hyperlink" Target="https://pbs.twimg.com/media/EIcli-EXsAI_8kl.jpg" TargetMode="External" /><Relationship Id="rId175" Type="http://schemas.openxmlformats.org/officeDocument/2006/relationships/hyperlink" Target="https://pbs.twimg.com/media/EIjBkAOW4AA4bP1.jpg" TargetMode="External" /><Relationship Id="rId176" Type="http://schemas.openxmlformats.org/officeDocument/2006/relationships/hyperlink" Target="http://pbs.twimg.com/profile_images/1181405207441235973/WSBe_xSV_normal.jpg" TargetMode="External" /><Relationship Id="rId177" Type="http://schemas.openxmlformats.org/officeDocument/2006/relationships/hyperlink" Target="https://pbs.twimg.com/media/EMyrapXX0AAq3zs.jpg" TargetMode="External" /><Relationship Id="rId178" Type="http://schemas.openxmlformats.org/officeDocument/2006/relationships/hyperlink" Target="http://pbs.twimg.com/profile_images/1181405207441235973/WSBe_xSV_normal.jpg" TargetMode="External" /><Relationship Id="rId179" Type="http://schemas.openxmlformats.org/officeDocument/2006/relationships/hyperlink" Target="http://pbs.twimg.com/profile_images/1181405207441235973/WSBe_xSV_normal.jpg" TargetMode="External" /><Relationship Id="rId180" Type="http://schemas.openxmlformats.org/officeDocument/2006/relationships/hyperlink" Target="https://pbs.twimg.com/media/ENCIKkbWkAAvske.jpg" TargetMode="External" /><Relationship Id="rId181" Type="http://schemas.openxmlformats.org/officeDocument/2006/relationships/hyperlink" Target="http://pbs.twimg.com/profile_images/1181405207441235973/WSBe_xSV_normal.jpg" TargetMode="External" /><Relationship Id="rId182" Type="http://schemas.openxmlformats.org/officeDocument/2006/relationships/hyperlink" Target="https://pbs.twimg.com/media/ENIkLMjXkAALyXt.jpg" TargetMode="External" /><Relationship Id="rId183" Type="http://schemas.openxmlformats.org/officeDocument/2006/relationships/hyperlink" Target="http://pbs.twimg.com/profile_images/1181405207441235973/WSBe_xSV_normal.jpg" TargetMode="External" /><Relationship Id="rId184" Type="http://schemas.openxmlformats.org/officeDocument/2006/relationships/hyperlink" Target="https://pbs.twimg.com/media/ENRk8_4X0AY_WIP.jpg" TargetMode="External" /><Relationship Id="rId185" Type="http://schemas.openxmlformats.org/officeDocument/2006/relationships/hyperlink" Target="http://pbs.twimg.com/profile_images/1193710578826711041/vyxeAKAs_normal.jpg" TargetMode="External" /><Relationship Id="rId186" Type="http://schemas.openxmlformats.org/officeDocument/2006/relationships/hyperlink" Target="https://pbs.twimg.com/tweet_video_thumb/ENR6j4lWwAcSjsL.jpg" TargetMode="External" /><Relationship Id="rId187" Type="http://schemas.openxmlformats.org/officeDocument/2006/relationships/hyperlink" Target="http://pbs.twimg.com/profile_images/1063189952521953280/XyReAJY8_normal.jpg" TargetMode="External" /><Relationship Id="rId188" Type="http://schemas.openxmlformats.org/officeDocument/2006/relationships/hyperlink" Target="http://pbs.twimg.com/profile_images/1063189952521953280/XyReAJY8_normal.jpg" TargetMode="External" /><Relationship Id="rId189" Type="http://schemas.openxmlformats.org/officeDocument/2006/relationships/hyperlink" Target="http://pbs.twimg.com/profile_images/1063189952521953280/XyReAJY8_normal.jpg" TargetMode="External" /><Relationship Id="rId190" Type="http://schemas.openxmlformats.org/officeDocument/2006/relationships/hyperlink" Target="http://pbs.twimg.com/profile_images/1063189952521953280/XyReAJY8_normal.jpg" TargetMode="External" /><Relationship Id="rId191" Type="http://schemas.openxmlformats.org/officeDocument/2006/relationships/hyperlink" Target="http://pbs.twimg.com/profile_images/1063189952521953280/XyReAJY8_normal.jpg" TargetMode="External" /><Relationship Id="rId192" Type="http://schemas.openxmlformats.org/officeDocument/2006/relationships/hyperlink" Target="http://pbs.twimg.com/profile_images/1063189952521953280/XyReAJY8_normal.jpg" TargetMode="External" /><Relationship Id="rId193" Type="http://schemas.openxmlformats.org/officeDocument/2006/relationships/hyperlink" Target="http://pbs.twimg.com/profile_images/1063189952521953280/XyReAJY8_normal.jpg" TargetMode="External" /><Relationship Id="rId194" Type="http://schemas.openxmlformats.org/officeDocument/2006/relationships/hyperlink" Target="http://pbs.twimg.com/profile_images/1063189952521953280/XyReAJY8_normal.jpg" TargetMode="External" /><Relationship Id="rId195" Type="http://schemas.openxmlformats.org/officeDocument/2006/relationships/hyperlink" Target="http://pbs.twimg.com/profile_images/1063189952521953280/XyReAJY8_normal.jpg" TargetMode="External" /><Relationship Id="rId196" Type="http://schemas.openxmlformats.org/officeDocument/2006/relationships/hyperlink" Target="http://pbs.twimg.com/profile_images/1063189952521953280/XyReAJY8_normal.jpg" TargetMode="External" /><Relationship Id="rId197" Type="http://schemas.openxmlformats.org/officeDocument/2006/relationships/hyperlink" Target="http://pbs.twimg.com/profile_images/1063189952521953280/XyReAJY8_normal.jpg" TargetMode="External" /><Relationship Id="rId198" Type="http://schemas.openxmlformats.org/officeDocument/2006/relationships/hyperlink" Target="http://pbs.twimg.com/profile_images/1063189952521953280/XyReAJY8_normal.jpg" TargetMode="External" /><Relationship Id="rId199" Type="http://schemas.openxmlformats.org/officeDocument/2006/relationships/hyperlink" Target="http://pbs.twimg.com/profile_images/1063189952521953280/XyReAJY8_normal.jpg" TargetMode="External" /><Relationship Id="rId200" Type="http://schemas.openxmlformats.org/officeDocument/2006/relationships/hyperlink" Target="http://pbs.twimg.com/profile_images/1063189952521953280/XyReAJY8_normal.jpg" TargetMode="External" /><Relationship Id="rId201" Type="http://schemas.openxmlformats.org/officeDocument/2006/relationships/hyperlink" Target="http://pbs.twimg.com/profile_images/1063189952521953280/XyReAJY8_normal.jpg" TargetMode="External" /><Relationship Id="rId202" Type="http://schemas.openxmlformats.org/officeDocument/2006/relationships/hyperlink" Target="http://pbs.twimg.com/profile_images/1063189952521953280/XyReAJY8_normal.jpg" TargetMode="External" /><Relationship Id="rId203" Type="http://schemas.openxmlformats.org/officeDocument/2006/relationships/hyperlink" Target="http://pbs.twimg.com/profile_images/1063189952521953280/XyReAJY8_normal.jpg" TargetMode="External" /><Relationship Id="rId204" Type="http://schemas.openxmlformats.org/officeDocument/2006/relationships/hyperlink" Target="http://pbs.twimg.com/profile_images/939910218204446723/6H_t9Ct1_normal.jpg" TargetMode="External" /><Relationship Id="rId205" Type="http://schemas.openxmlformats.org/officeDocument/2006/relationships/hyperlink" Target="https://pbs.twimg.com/tweet_video_thumb/ENTFgQIXYAEMQRx.jpg" TargetMode="External" /><Relationship Id="rId206" Type="http://schemas.openxmlformats.org/officeDocument/2006/relationships/hyperlink" Target="https://pbs.twimg.com/tweet_video_thumb/ENTFgQIXYAEMQRx.jpg" TargetMode="External" /><Relationship Id="rId207" Type="http://schemas.openxmlformats.org/officeDocument/2006/relationships/hyperlink" Target="https://pbs.twimg.com/tweet_video_thumb/ENTFgQIXYAEMQRx.jpg" TargetMode="External" /><Relationship Id="rId208" Type="http://schemas.openxmlformats.org/officeDocument/2006/relationships/hyperlink" Target="https://pbs.twimg.com/tweet_video_thumb/ENTFgQIXYAEMQRx.jpg" TargetMode="External" /><Relationship Id="rId209" Type="http://schemas.openxmlformats.org/officeDocument/2006/relationships/hyperlink" Target="https://pbs.twimg.com/tweet_video_thumb/ENTFgQIXYAEMQRx.jpg" TargetMode="External" /><Relationship Id="rId210" Type="http://schemas.openxmlformats.org/officeDocument/2006/relationships/hyperlink" Target="https://pbs.twimg.com/media/EMo6FtSWwAMxmsC.jpg" TargetMode="External" /><Relationship Id="rId211" Type="http://schemas.openxmlformats.org/officeDocument/2006/relationships/hyperlink" Target="https://pbs.twimg.com/media/EMzNQTdX0AISuWU.jpg" TargetMode="External" /><Relationship Id="rId212" Type="http://schemas.openxmlformats.org/officeDocument/2006/relationships/hyperlink" Target="https://pbs.twimg.com/media/ENCqAh2XkAAhwB-.png" TargetMode="External" /><Relationship Id="rId213" Type="http://schemas.openxmlformats.org/officeDocument/2006/relationships/hyperlink" Target="https://pbs.twimg.com/media/ENM9MoAXUAU_xqY.jpg" TargetMode="External" /><Relationship Id="rId214" Type="http://schemas.openxmlformats.org/officeDocument/2006/relationships/hyperlink" Target="https://pbs.twimg.com/tweet_video_thumb/ENTFgQIXYAEMQRx.jpg" TargetMode="External" /><Relationship Id="rId215" Type="http://schemas.openxmlformats.org/officeDocument/2006/relationships/hyperlink" Target="https://pbs.twimg.com/media/ENC707CXYAI4MYO.jpg" TargetMode="External" /><Relationship Id="rId216" Type="http://schemas.openxmlformats.org/officeDocument/2006/relationships/hyperlink" Target="https://pbs.twimg.com/media/EMvMZjvXsAANllZ.jpg" TargetMode="External" /><Relationship Id="rId217" Type="http://schemas.openxmlformats.org/officeDocument/2006/relationships/hyperlink" Target="https://pbs.twimg.com/media/ENTPh6mWsAE2Ig8.jpg" TargetMode="External" /><Relationship Id="rId218" Type="http://schemas.openxmlformats.org/officeDocument/2006/relationships/hyperlink" Target="http://pbs.twimg.com/profile_images/1208897086256754691/HWJ0y1oO_normal.jpg" TargetMode="External" /><Relationship Id="rId219" Type="http://schemas.openxmlformats.org/officeDocument/2006/relationships/hyperlink" Target="https://pbs.twimg.com/media/ENTRkoWXsAEE-wd.jpg" TargetMode="External" /><Relationship Id="rId220" Type="http://schemas.openxmlformats.org/officeDocument/2006/relationships/hyperlink" Target="http://pbs.twimg.com/profile_images/1210655124298829824/W1OipcJ3_normal.jpg" TargetMode="External" /><Relationship Id="rId221" Type="http://schemas.openxmlformats.org/officeDocument/2006/relationships/hyperlink" Target="http://pbs.twimg.com/profile_images/1210655124298829824/W1OipcJ3_normal.jpg" TargetMode="External" /><Relationship Id="rId222" Type="http://schemas.openxmlformats.org/officeDocument/2006/relationships/hyperlink" Target="https://pbs.twimg.com/media/EM016-zWwAIcgGo.jpg" TargetMode="External" /><Relationship Id="rId223" Type="http://schemas.openxmlformats.org/officeDocument/2006/relationships/hyperlink" Target="http://pbs.twimg.com/profile_images/1151663244198572032/ZjX4aWEj_normal.jpg" TargetMode="External" /><Relationship Id="rId224" Type="http://schemas.openxmlformats.org/officeDocument/2006/relationships/hyperlink" Target="http://pbs.twimg.com/profile_images/1151663244198572032/ZjX4aWEj_normal.jpg" TargetMode="External" /><Relationship Id="rId225" Type="http://schemas.openxmlformats.org/officeDocument/2006/relationships/hyperlink" Target="http://pbs.twimg.com/profile_images/1151663244198572032/ZjX4aWEj_normal.jpg" TargetMode="External" /><Relationship Id="rId226" Type="http://schemas.openxmlformats.org/officeDocument/2006/relationships/hyperlink" Target="http://pbs.twimg.com/profile_images/1151663244198572032/ZjX4aWEj_normal.jpg" TargetMode="External" /><Relationship Id="rId227" Type="http://schemas.openxmlformats.org/officeDocument/2006/relationships/hyperlink" Target="http://pbs.twimg.com/profile_images/1151663244198572032/ZjX4aWEj_normal.jpg" TargetMode="External" /><Relationship Id="rId228" Type="http://schemas.openxmlformats.org/officeDocument/2006/relationships/hyperlink" Target="http://pbs.twimg.com/profile_images/1151663244198572032/ZjX4aWEj_normal.jpg" TargetMode="External" /><Relationship Id="rId229" Type="http://schemas.openxmlformats.org/officeDocument/2006/relationships/hyperlink" Target="http://pbs.twimg.com/profile_images/1151663244198572032/ZjX4aWEj_normal.jpg" TargetMode="External" /><Relationship Id="rId230" Type="http://schemas.openxmlformats.org/officeDocument/2006/relationships/hyperlink" Target="http://pbs.twimg.com/profile_images/1151663244198572032/ZjX4aWEj_normal.jpg" TargetMode="External" /><Relationship Id="rId231" Type="http://schemas.openxmlformats.org/officeDocument/2006/relationships/hyperlink" Target="http://pbs.twimg.com/profile_images/1151663244198572032/ZjX4aWEj_normal.jpg" TargetMode="External" /><Relationship Id="rId232" Type="http://schemas.openxmlformats.org/officeDocument/2006/relationships/hyperlink" Target="https://pbs.twimg.com/media/EM0Em9CXYAA6QTS.jpg" TargetMode="External" /><Relationship Id="rId233" Type="http://schemas.openxmlformats.org/officeDocument/2006/relationships/hyperlink" Target="https://pbs.twimg.com/media/ENTdftSXUAAMJk1.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463673794716909569/DvZl4mU3_normal.png" TargetMode="External" /><Relationship Id="rId236" Type="http://schemas.openxmlformats.org/officeDocument/2006/relationships/hyperlink" Target="http://pbs.twimg.com/profile_images/955096600329809920/vkR68R6L_normal.jpg" TargetMode="External" /><Relationship Id="rId237" Type="http://schemas.openxmlformats.org/officeDocument/2006/relationships/hyperlink" Target="http://pbs.twimg.com/profile_images/955096600329809920/vkR68R6L_normal.jpg" TargetMode="External" /><Relationship Id="rId238" Type="http://schemas.openxmlformats.org/officeDocument/2006/relationships/hyperlink" Target="http://pbs.twimg.com/profile_images/955096600329809920/vkR68R6L_normal.jpg" TargetMode="External" /><Relationship Id="rId239" Type="http://schemas.openxmlformats.org/officeDocument/2006/relationships/hyperlink" Target="http://pbs.twimg.com/profile_images/955096600329809920/vkR68R6L_normal.jpg" TargetMode="External" /><Relationship Id="rId240" Type="http://schemas.openxmlformats.org/officeDocument/2006/relationships/hyperlink" Target="https://pbs.twimg.com/media/ENSJDmqW4AAPane.jpg" TargetMode="External" /><Relationship Id="rId241" Type="http://schemas.openxmlformats.org/officeDocument/2006/relationships/hyperlink" Target="https://pbs.twimg.com/media/ENTpamiX0AAAwza.jpg" TargetMode="External" /><Relationship Id="rId242" Type="http://schemas.openxmlformats.org/officeDocument/2006/relationships/hyperlink" Target="https://pbs.twimg.com/media/ENURtgJXsAIftqo.jpg" TargetMode="External" /><Relationship Id="rId243" Type="http://schemas.openxmlformats.org/officeDocument/2006/relationships/hyperlink" Target="http://pbs.twimg.com/profile_images/1184702192336490499/xiuYhert_normal.jpg" TargetMode="External" /><Relationship Id="rId244" Type="http://schemas.openxmlformats.org/officeDocument/2006/relationships/hyperlink" Target="https://pbs.twimg.com/media/ENSJDmqW4AAPane.jpg" TargetMode="External" /><Relationship Id="rId245" Type="http://schemas.openxmlformats.org/officeDocument/2006/relationships/hyperlink" Target="https://pbs.twimg.com/media/ENTpamiX0AAAwza.jpg" TargetMode="External" /><Relationship Id="rId246" Type="http://schemas.openxmlformats.org/officeDocument/2006/relationships/hyperlink" Target="https://pbs.twimg.com/media/ENURtgJXsAIftqo.jpg" TargetMode="External" /><Relationship Id="rId247" Type="http://schemas.openxmlformats.org/officeDocument/2006/relationships/hyperlink" Target="http://pbs.twimg.com/profile_images/1184702192336490499/xiuYhert_normal.jpg" TargetMode="External" /><Relationship Id="rId248" Type="http://schemas.openxmlformats.org/officeDocument/2006/relationships/hyperlink" Target="http://pbs.twimg.com/profile_images/1184702192336490499/xiuYhert_normal.jpg" TargetMode="External" /><Relationship Id="rId249" Type="http://schemas.openxmlformats.org/officeDocument/2006/relationships/hyperlink" Target="https://pbs.twimg.com/ext_tw_video_thumb/1205612198132760576/pu/img/0MKV9oW0rJBCJQ-Z.jpg" TargetMode="External" /><Relationship Id="rId250" Type="http://schemas.openxmlformats.org/officeDocument/2006/relationships/hyperlink" Target="https://pbs.twimg.com/media/EM0Em9CXYAA6QTS.jpg" TargetMode="External" /><Relationship Id="rId251" Type="http://schemas.openxmlformats.org/officeDocument/2006/relationships/hyperlink" Target="https://pbs.twimg.com/media/ENTdftSXUAAMJk1.jpg" TargetMode="External" /><Relationship Id="rId252" Type="http://schemas.openxmlformats.org/officeDocument/2006/relationships/hyperlink" Target="http://pbs.twimg.com/profile_images/463673794716909569/DvZl4mU3_normal.png" TargetMode="External" /><Relationship Id="rId253" Type="http://schemas.openxmlformats.org/officeDocument/2006/relationships/hyperlink" Target="http://pbs.twimg.com/profile_images/463673794716909569/DvZl4mU3_normal.png" TargetMode="External" /><Relationship Id="rId254" Type="http://schemas.openxmlformats.org/officeDocument/2006/relationships/hyperlink" Target="http://pbs.twimg.com/profile_images/463673794716909569/DvZl4mU3_normal.png" TargetMode="External" /><Relationship Id="rId255" Type="http://schemas.openxmlformats.org/officeDocument/2006/relationships/hyperlink" Target="http://pbs.twimg.com/profile_images/1194484482226569216/lL5l-Wdj_normal.jpg" TargetMode="External" /><Relationship Id="rId256" Type="http://schemas.openxmlformats.org/officeDocument/2006/relationships/hyperlink" Target="http://pbs.twimg.com/profile_images/1194484482226569216/lL5l-Wdj_normal.jpg" TargetMode="External" /><Relationship Id="rId257" Type="http://schemas.openxmlformats.org/officeDocument/2006/relationships/hyperlink" Target="http://pbs.twimg.com/profile_images/939910218204446723/6H_t9Ct1_normal.jpg" TargetMode="External" /><Relationship Id="rId258" Type="http://schemas.openxmlformats.org/officeDocument/2006/relationships/hyperlink" Target="http://pbs.twimg.com/profile_images/939910218204446723/6H_t9Ct1_normal.jpg" TargetMode="External" /><Relationship Id="rId259" Type="http://schemas.openxmlformats.org/officeDocument/2006/relationships/hyperlink" Target="http://pbs.twimg.com/profile_images/1151663244198572032/ZjX4aWEj_normal.jpg" TargetMode="External" /><Relationship Id="rId260" Type="http://schemas.openxmlformats.org/officeDocument/2006/relationships/hyperlink" Target="http://pbs.twimg.com/profile_images/892131141204942848/ipSHUsUj_normal.jpg" TargetMode="External" /><Relationship Id="rId261" Type="http://schemas.openxmlformats.org/officeDocument/2006/relationships/hyperlink" Target="http://pbs.twimg.com/profile_images/1151663244198572032/ZjX4aWEj_normal.jpg" TargetMode="External" /><Relationship Id="rId262" Type="http://schemas.openxmlformats.org/officeDocument/2006/relationships/hyperlink" Target="http://pbs.twimg.com/profile_images/1151663244198572032/ZjX4aWEj_normal.jpg" TargetMode="External" /><Relationship Id="rId263" Type="http://schemas.openxmlformats.org/officeDocument/2006/relationships/hyperlink" Target="http://pbs.twimg.com/profile_images/892131141204942848/ipSHUsUj_normal.jpg" TargetMode="External" /><Relationship Id="rId264" Type="http://schemas.openxmlformats.org/officeDocument/2006/relationships/hyperlink" Target="https://twitter.com/mike_stelzner/status/1209581790052020224" TargetMode="External" /><Relationship Id="rId265" Type="http://schemas.openxmlformats.org/officeDocument/2006/relationships/hyperlink" Target="https://twitter.com/scottdavthrive/status/1210096604591443968" TargetMode="External" /><Relationship Id="rId266" Type="http://schemas.openxmlformats.org/officeDocument/2006/relationships/hyperlink" Target="https://twitter.com/scottdavthrive/status/1210096604591443968" TargetMode="External" /><Relationship Id="rId267" Type="http://schemas.openxmlformats.org/officeDocument/2006/relationships/hyperlink" Target="https://twitter.com/transformtoday/status/1210359658705301505" TargetMode="External" /><Relationship Id="rId268" Type="http://schemas.openxmlformats.org/officeDocument/2006/relationships/hyperlink" Target="https://twitter.com/digitalsargeant/status/1210527245070155776" TargetMode="External" /><Relationship Id="rId269" Type="http://schemas.openxmlformats.org/officeDocument/2006/relationships/hyperlink" Target="https://twitter.com/actprhannah/status/1210617075204362241" TargetMode="External" /><Relationship Id="rId270" Type="http://schemas.openxmlformats.org/officeDocument/2006/relationships/hyperlink" Target="https://twitter.com/caffreyej/status/1210644208693985280" TargetMode="External" /><Relationship Id="rId271" Type="http://schemas.openxmlformats.org/officeDocument/2006/relationships/hyperlink" Target="https://twitter.com/kerrygorgone/status/1210649637553610752" TargetMode="External" /><Relationship Id="rId272" Type="http://schemas.openxmlformats.org/officeDocument/2006/relationships/hyperlink" Target="https://twitter.com/kerrygorgone/status/1210649637553610752" TargetMode="External" /><Relationship Id="rId273" Type="http://schemas.openxmlformats.org/officeDocument/2006/relationships/hyperlink" Target="https://twitter.com/stellar247/status/1210665472208732160" TargetMode="External" /><Relationship Id="rId274" Type="http://schemas.openxmlformats.org/officeDocument/2006/relationships/hyperlink" Target="https://twitter.com/femininepower/status/1210667943148867584" TargetMode="External" /><Relationship Id="rId275" Type="http://schemas.openxmlformats.org/officeDocument/2006/relationships/hyperlink" Target="https://twitter.com/tweetingtalya/status/1210725556087476226" TargetMode="External" /><Relationship Id="rId276" Type="http://schemas.openxmlformats.org/officeDocument/2006/relationships/hyperlink" Target="https://twitter.com/theinswe4/status/1210780135902732290" TargetMode="External" /><Relationship Id="rId277" Type="http://schemas.openxmlformats.org/officeDocument/2006/relationships/hyperlink" Target="https://twitter.com/theinswe4/status/1210780643245711365" TargetMode="External" /><Relationship Id="rId278" Type="http://schemas.openxmlformats.org/officeDocument/2006/relationships/hyperlink" Target="https://twitter.com/ladyeleanora/status/1210836868780171264" TargetMode="External" /><Relationship Id="rId279" Type="http://schemas.openxmlformats.org/officeDocument/2006/relationships/hyperlink" Target="https://twitter.com/ladyeleanora/status/1210836868780171264" TargetMode="External" /><Relationship Id="rId280" Type="http://schemas.openxmlformats.org/officeDocument/2006/relationships/hyperlink" Target="https://twitter.com/cadijordan/status/1211085001753677826" TargetMode="External" /><Relationship Id="rId281" Type="http://schemas.openxmlformats.org/officeDocument/2006/relationships/hyperlink" Target="https://twitter.com/cadijordan/status/1211085001753677826" TargetMode="External" /><Relationship Id="rId282" Type="http://schemas.openxmlformats.org/officeDocument/2006/relationships/hyperlink" Target="https://twitter.com/greggthorpe/status/1210900823443673091" TargetMode="External" /><Relationship Id="rId283" Type="http://schemas.openxmlformats.org/officeDocument/2006/relationships/hyperlink" Target="https://twitter.com/greggthorpe/status/1210900823443673091" TargetMode="External" /><Relationship Id="rId284" Type="http://schemas.openxmlformats.org/officeDocument/2006/relationships/hyperlink" Target="https://twitter.com/greggthorpe/status/1211285764413284352" TargetMode="External" /><Relationship Id="rId285" Type="http://schemas.openxmlformats.org/officeDocument/2006/relationships/hyperlink" Target="https://twitter.com/greggthorpe/status/1211285764413284352" TargetMode="External" /><Relationship Id="rId286" Type="http://schemas.openxmlformats.org/officeDocument/2006/relationships/hyperlink" Target="https://twitter.com/hannamiller777/status/1211308418914508800" TargetMode="External" /><Relationship Id="rId287" Type="http://schemas.openxmlformats.org/officeDocument/2006/relationships/hyperlink" Target="https://twitter.com/hannamiller777/status/1211308418914508800" TargetMode="External" /><Relationship Id="rId288" Type="http://schemas.openxmlformats.org/officeDocument/2006/relationships/hyperlink" Target="https://twitter.com/teammarismith/status/1211320303038685184" TargetMode="External" /><Relationship Id="rId289" Type="http://schemas.openxmlformats.org/officeDocument/2006/relationships/hyperlink" Target="https://twitter.com/rieldeal/status/1211429967101218816" TargetMode="External" /><Relationship Id="rId290" Type="http://schemas.openxmlformats.org/officeDocument/2006/relationships/hyperlink" Target="https://twitter.com/johnwaldron_tec/status/1211597427008036866" TargetMode="External" /><Relationship Id="rId291" Type="http://schemas.openxmlformats.org/officeDocument/2006/relationships/hyperlink" Target="https://twitter.com/johnwaldron_tec/status/1211597427008036866" TargetMode="External" /><Relationship Id="rId292" Type="http://schemas.openxmlformats.org/officeDocument/2006/relationships/hyperlink" Target="https://twitter.com/sophiezo/status/1211623548881645573" TargetMode="External" /><Relationship Id="rId293" Type="http://schemas.openxmlformats.org/officeDocument/2006/relationships/hyperlink" Target="https://twitter.com/sophiezo/status/1211623548881645573" TargetMode="External" /><Relationship Id="rId294" Type="http://schemas.openxmlformats.org/officeDocument/2006/relationships/hyperlink" Target="https://twitter.com/jennykim/status/1211666470222147586" TargetMode="External" /><Relationship Id="rId295" Type="http://schemas.openxmlformats.org/officeDocument/2006/relationships/hyperlink" Target="https://twitter.com/coribodeman/status/1211759938122518538" TargetMode="External" /><Relationship Id="rId296" Type="http://schemas.openxmlformats.org/officeDocument/2006/relationships/hyperlink" Target="https://twitter.com/coachgabriel_en/status/1210350667002286080" TargetMode="External" /><Relationship Id="rId297" Type="http://schemas.openxmlformats.org/officeDocument/2006/relationships/hyperlink" Target="https://twitter.com/chrisstrub/status/1210217076419432458" TargetMode="External" /><Relationship Id="rId298" Type="http://schemas.openxmlformats.org/officeDocument/2006/relationships/hyperlink" Target="https://twitter.com/chrisstrub/status/1210217368384933890" TargetMode="External" /><Relationship Id="rId299" Type="http://schemas.openxmlformats.org/officeDocument/2006/relationships/hyperlink" Target="https://twitter.com/chrisstrub/status/1210217982665859072" TargetMode="External" /><Relationship Id="rId300" Type="http://schemas.openxmlformats.org/officeDocument/2006/relationships/hyperlink" Target="https://twitter.com/chrisstrub/status/1210218158331744256" TargetMode="External" /><Relationship Id="rId301" Type="http://schemas.openxmlformats.org/officeDocument/2006/relationships/hyperlink" Target="https://twitter.com/chrisstrub/status/1210218158331744256" TargetMode="External" /><Relationship Id="rId302" Type="http://schemas.openxmlformats.org/officeDocument/2006/relationships/hyperlink" Target="https://twitter.com/chrisstrub/status/1210972017584934917" TargetMode="External" /><Relationship Id="rId303" Type="http://schemas.openxmlformats.org/officeDocument/2006/relationships/hyperlink" Target="https://twitter.com/chrisstrub/status/1210972408821243904" TargetMode="External" /><Relationship Id="rId304" Type="http://schemas.openxmlformats.org/officeDocument/2006/relationships/hyperlink" Target="https://twitter.com/chrisstrub/status/1210976841831526404" TargetMode="External" /><Relationship Id="rId305" Type="http://schemas.openxmlformats.org/officeDocument/2006/relationships/hyperlink" Target="https://twitter.com/podtweetr/status/1212018104785485825" TargetMode="External" /><Relationship Id="rId306" Type="http://schemas.openxmlformats.org/officeDocument/2006/relationships/hyperlink" Target="https://twitter.com/podtweetr/status/1212018104785485825" TargetMode="External" /><Relationship Id="rId307" Type="http://schemas.openxmlformats.org/officeDocument/2006/relationships/hyperlink" Target="https://twitter.com/podtweetr/status/1212018104785485825" TargetMode="External" /><Relationship Id="rId308" Type="http://schemas.openxmlformats.org/officeDocument/2006/relationships/hyperlink" Target="https://twitter.com/deyrajaye/status/1212108475968434177" TargetMode="External" /><Relationship Id="rId309" Type="http://schemas.openxmlformats.org/officeDocument/2006/relationships/hyperlink" Target="https://twitter.com/smmwconference/status/1211728226483085312" TargetMode="External" /><Relationship Id="rId310" Type="http://schemas.openxmlformats.org/officeDocument/2006/relationships/hyperlink" Target="https://twitter.com/kristin_bush/status/1212114358962130944" TargetMode="External" /><Relationship Id="rId311" Type="http://schemas.openxmlformats.org/officeDocument/2006/relationships/hyperlink" Target="https://twitter.com/smmwconference/status/1211728226483085312" TargetMode="External" /><Relationship Id="rId312" Type="http://schemas.openxmlformats.org/officeDocument/2006/relationships/hyperlink" Target="https://twitter.com/kristin_bush/status/1212114358962130944" TargetMode="External" /><Relationship Id="rId313" Type="http://schemas.openxmlformats.org/officeDocument/2006/relationships/hyperlink" Target="https://twitter.com/smmwconference/status/1211728226483085312" TargetMode="External" /><Relationship Id="rId314" Type="http://schemas.openxmlformats.org/officeDocument/2006/relationships/hyperlink" Target="https://twitter.com/kristin_bush/status/1212114358962130944" TargetMode="External" /><Relationship Id="rId315" Type="http://schemas.openxmlformats.org/officeDocument/2006/relationships/hyperlink" Target="https://twitter.com/smmwconference/status/1211728226483085312" TargetMode="External" /><Relationship Id="rId316" Type="http://schemas.openxmlformats.org/officeDocument/2006/relationships/hyperlink" Target="https://twitter.com/kristin_bush/status/1212114358962130944" TargetMode="External" /><Relationship Id="rId317" Type="http://schemas.openxmlformats.org/officeDocument/2006/relationships/hyperlink" Target="https://twitter.com/smmwconference/status/1211728226483085312" TargetMode="External" /><Relationship Id="rId318" Type="http://schemas.openxmlformats.org/officeDocument/2006/relationships/hyperlink" Target="https://twitter.com/kristin_bush/status/1212114358962130944" TargetMode="External" /><Relationship Id="rId319" Type="http://schemas.openxmlformats.org/officeDocument/2006/relationships/hyperlink" Target="https://twitter.com/kristin_bush/status/1212114358962130944" TargetMode="External" /><Relationship Id="rId320" Type="http://schemas.openxmlformats.org/officeDocument/2006/relationships/hyperlink" Target="https://twitter.com/cgritmon/status/1211025765233561601" TargetMode="External" /><Relationship Id="rId321" Type="http://schemas.openxmlformats.org/officeDocument/2006/relationships/hyperlink" Target="https://twitter.com/cgritmon/status/1211025765233561601" TargetMode="External" /><Relationship Id="rId322" Type="http://schemas.openxmlformats.org/officeDocument/2006/relationships/hyperlink" Target="https://twitter.com/cgritmon/status/1211025765233561601" TargetMode="External" /><Relationship Id="rId323" Type="http://schemas.openxmlformats.org/officeDocument/2006/relationships/hyperlink" Target="https://twitter.com/cgritmon/status/1212146581912379392" TargetMode="External" /><Relationship Id="rId324" Type="http://schemas.openxmlformats.org/officeDocument/2006/relationships/hyperlink" Target="https://twitter.com/cgritmon/status/1212238602677211136" TargetMode="External" /><Relationship Id="rId325" Type="http://schemas.openxmlformats.org/officeDocument/2006/relationships/hyperlink" Target="https://twitter.com/chrisstrub/status/1206201251979026432" TargetMode="External" /><Relationship Id="rId326" Type="http://schemas.openxmlformats.org/officeDocument/2006/relationships/hyperlink" Target="https://twitter.com/chrisstrub/status/1205353472146771969" TargetMode="External" /><Relationship Id="rId327" Type="http://schemas.openxmlformats.org/officeDocument/2006/relationships/hyperlink" Target="https://twitter.com/chrisstrub/status/1191462643636277249" TargetMode="External" /><Relationship Id="rId328" Type="http://schemas.openxmlformats.org/officeDocument/2006/relationships/hyperlink" Target="https://twitter.com/chrisstrub/status/1210216573241348099" TargetMode="External" /><Relationship Id="rId329" Type="http://schemas.openxmlformats.org/officeDocument/2006/relationships/hyperlink" Target="https://twitter.com/chrisstrub/status/1210216573241348099" TargetMode="External" /><Relationship Id="rId330" Type="http://schemas.openxmlformats.org/officeDocument/2006/relationships/hyperlink" Target="https://twitter.com/chrisstrub/status/1210217476635680768" TargetMode="External" /><Relationship Id="rId331" Type="http://schemas.openxmlformats.org/officeDocument/2006/relationships/hyperlink" Target="https://twitter.com/chrisstrub/status/1210393713203130369" TargetMode="External" /><Relationship Id="rId332" Type="http://schemas.openxmlformats.org/officeDocument/2006/relationships/hyperlink" Target="https://twitter.com/chrisstrub/status/1211637066783698944" TargetMode="External" /><Relationship Id="rId333" Type="http://schemas.openxmlformats.org/officeDocument/2006/relationships/hyperlink" Target="https://twitter.com/chrisstrub/status/1211999459711864832" TargetMode="External" /><Relationship Id="rId334" Type="http://schemas.openxmlformats.org/officeDocument/2006/relationships/hyperlink" Target="https://twitter.com/cgritmon/status/1212238602677211136" TargetMode="External" /><Relationship Id="rId335" Type="http://schemas.openxmlformats.org/officeDocument/2006/relationships/hyperlink" Target="https://twitter.com/krommatic/status/1212433696197939200" TargetMode="External" /><Relationship Id="rId336" Type="http://schemas.openxmlformats.org/officeDocument/2006/relationships/hyperlink" Target="https://twitter.com/technicallytroy/status/1212620247141761024" TargetMode="External" /><Relationship Id="rId337" Type="http://schemas.openxmlformats.org/officeDocument/2006/relationships/hyperlink" Target="https://twitter.com/sociallysorted/status/1189240573246488577" TargetMode="External" /><Relationship Id="rId338" Type="http://schemas.openxmlformats.org/officeDocument/2006/relationships/hyperlink" Target="https://twitter.com/sociallysorted/status/1189874771623923713" TargetMode="External" /><Relationship Id="rId339" Type="http://schemas.openxmlformats.org/officeDocument/2006/relationships/hyperlink" Target="https://twitter.com/sociallysorted/status/1190327773665083392" TargetMode="External" /><Relationship Id="rId340" Type="http://schemas.openxmlformats.org/officeDocument/2006/relationships/hyperlink" Target="https://twitter.com/sociallysorted/status/1190961911732543488" TargetMode="External" /><Relationship Id="rId341" Type="http://schemas.openxmlformats.org/officeDocument/2006/relationships/hyperlink" Target="https://twitter.com/sociallysorted/status/1191414928697155585" TargetMode="External" /><Relationship Id="rId342" Type="http://schemas.openxmlformats.org/officeDocument/2006/relationships/hyperlink" Target="https://twitter.com/sociallysorted/status/1210259078569693185" TargetMode="External" /><Relationship Id="rId343" Type="http://schemas.openxmlformats.org/officeDocument/2006/relationships/hyperlink" Target="https://twitter.com/sociallysorted/status/1210530877211590656" TargetMode="External" /><Relationship Id="rId344" Type="http://schemas.openxmlformats.org/officeDocument/2006/relationships/hyperlink" Target="https://twitter.com/sociallysorted/status/1210893233770946561" TargetMode="External" /><Relationship Id="rId345" Type="http://schemas.openxmlformats.org/officeDocument/2006/relationships/hyperlink" Target="https://twitter.com/sociallysorted/status/1211346242644717569" TargetMode="External" /><Relationship Id="rId346" Type="http://schemas.openxmlformats.org/officeDocument/2006/relationships/hyperlink" Target="https://twitter.com/sociallysorted/status/1211618017416749056" TargetMode="External" /><Relationship Id="rId347" Type="http://schemas.openxmlformats.org/officeDocument/2006/relationships/hyperlink" Target="https://twitter.com/sociallysorted/status/1211980426396479488" TargetMode="External" /><Relationship Id="rId348" Type="http://schemas.openxmlformats.org/officeDocument/2006/relationships/hyperlink" Target="https://twitter.com/sociallysorted/status/1212071027670433792" TargetMode="External" /><Relationship Id="rId349" Type="http://schemas.openxmlformats.org/officeDocument/2006/relationships/hyperlink" Target="https://twitter.com/sociallysorted/status/1212433398574264325" TargetMode="External" /><Relationship Id="rId350" Type="http://schemas.openxmlformats.org/officeDocument/2006/relationships/hyperlink" Target="https://twitter.com/sociallysorted/status/1212705201259454465" TargetMode="External" /><Relationship Id="rId351" Type="http://schemas.openxmlformats.org/officeDocument/2006/relationships/hyperlink" Target="https://twitter.com/stldanni/status/1212728677554958336" TargetMode="External" /><Relationship Id="rId352" Type="http://schemas.openxmlformats.org/officeDocument/2006/relationships/hyperlink" Target="https://twitter.com/mllnnlmotivator/status/1212728971059748864" TargetMode="External" /><Relationship Id="rId353" Type="http://schemas.openxmlformats.org/officeDocument/2006/relationships/hyperlink" Target="https://twitter.com/todcordill/status/1212781253520310273" TargetMode="External" /><Relationship Id="rId354" Type="http://schemas.openxmlformats.org/officeDocument/2006/relationships/hyperlink" Target="https://twitter.com/todcordill/status/1212781253520310273" TargetMode="External" /><Relationship Id="rId355" Type="http://schemas.openxmlformats.org/officeDocument/2006/relationships/hyperlink" Target="https://twitter.com/todcordill/status/1212781253520310273" TargetMode="External" /><Relationship Id="rId356" Type="http://schemas.openxmlformats.org/officeDocument/2006/relationships/hyperlink" Target="https://twitter.com/todcordill/status/1212781253520310273" TargetMode="External" /><Relationship Id="rId357" Type="http://schemas.openxmlformats.org/officeDocument/2006/relationships/hyperlink" Target="https://twitter.com/todcordill/status/1212781253520310273" TargetMode="External" /><Relationship Id="rId358" Type="http://schemas.openxmlformats.org/officeDocument/2006/relationships/hyperlink" Target="https://twitter.com/todcordill/status/1212781253520310273" TargetMode="External" /><Relationship Id="rId359" Type="http://schemas.openxmlformats.org/officeDocument/2006/relationships/hyperlink" Target="https://twitter.com/todcordill/status/1212781253520310273" TargetMode="External" /><Relationship Id="rId360" Type="http://schemas.openxmlformats.org/officeDocument/2006/relationships/hyperlink" Target="https://twitter.com/todcordill/status/1212781253520310273" TargetMode="External" /><Relationship Id="rId361" Type="http://schemas.openxmlformats.org/officeDocument/2006/relationships/hyperlink" Target="https://twitter.com/todcordill/status/1212781253520310273" TargetMode="External" /><Relationship Id="rId362" Type="http://schemas.openxmlformats.org/officeDocument/2006/relationships/hyperlink" Target="https://twitter.com/todcordill/status/1212781253520310273" TargetMode="External" /><Relationship Id="rId363" Type="http://schemas.openxmlformats.org/officeDocument/2006/relationships/hyperlink" Target="https://twitter.com/todcordill/status/1212781253520310273" TargetMode="External" /><Relationship Id="rId364" Type="http://schemas.openxmlformats.org/officeDocument/2006/relationships/hyperlink" Target="https://twitter.com/todcordill/status/1212781253520310273" TargetMode="External" /><Relationship Id="rId365" Type="http://schemas.openxmlformats.org/officeDocument/2006/relationships/hyperlink" Target="https://twitter.com/todcordill/status/1212781253520310273" TargetMode="External" /><Relationship Id="rId366" Type="http://schemas.openxmlformats.org/officeDocument/2006/relationships/hyperlink" Target="https://twitter.com/todcordill/status/1212781253520310273" TargetMode="External" /><Relationship Id="rId367" Type="http://schemas.openxmlformats.org/officeDocument/2006/relationships/hyperlink" Target="https://twitter.com/todcordill/status/1212781253520310273" TargetMode="External" /><Relationship Id="rId368" Type="http://schemas.openxmlformats.org/officeDocument/2006/relationships/hyperlink" Target="https://twitter.com/todcordill/status/1212781253520310273" TargetMode="External" /><Relationship Id="rId369" Type="http://schemas.openxmlformats.org/officeDocument/2006/relationships/hyperlink" Target="https://twitter.com/todcordill/status/1212781253520310273" TargetMode="External" /><Relationship Id="rId370" Type="http://schemas.openxmlformats.org/officeDocument/2006/relationships/hyperlink" Target="https://twitter.com/fuhsionmktg/status/1210267317793370112" TargetMode="External" /><Relationship Id="rId371" Type="http://schemas.openxmlformats.org/officeDocument/2006/relationships/hyperlink" Target="https://twitter.com/fuhsionmktg/status/1212811362981818368" TargetMode="External" /><Relationship Id="rId372" Type="http://schemas.openxmlformats.org/officeDocument/2006/relationships/hyperlink" Target="https://twitter.com/fuhsionmktg/status/1212811362981818368" TargetMode="External" /><Relationship Id="rId373" Type="http://schemas.openxmlformats.org/officeDocument/2006/relationships/hyperlink" Target="https://twitter.com/fuhsionmktg/status/1212811362981818368" TargetMode="External" /><Relationship Id="rId374" Type="http://schemas.openxmlformats.org/officeDocument/2006/relationships/hyperlink" Target="https://twitter.com/fuhsionmktg/status/1212811362981818368" TargetMode="External" /><Relationship Id="rId375" Type="http://schemas.openxmlformats.org/officeDocument/2006/relationships/hyperlink" Target="https://twitter.com/fuhsionmktg/status/1212811362981818368" TargetMode="External" /><Relationship Id="rId376" Type="http://schemas.openxmlformats.org/officeDocument/2006/relationships/hyperlink" Target="https://twitter.com/madalynsklar/status/1209843321637609472" TargetMode="External" /><Relationship Id="rId377" Type="http://schemas.openxmlformats.org/officeDocument/2006/relationships/hyperlink" Target="https://twitter.com/madalynsklar/status/1210568081912848384" TargetMode="External" /><Relationship Id="rId378" Type="http://schemas.openxmlformats.org/officeDocument/2006/relationships/hyperlink" Target="https://twitter.com/madalynsklar/status/1211655227444727808" TargetMode="External" /><Relationship Id="rId379" Type="http://schemas.openxmlformats.org/officeDocument/2006/relationships/hyperlink" Target="https://twitter.com/madalynsklar/status/1212380014395695104" TargetMode="External" /><Relationship Id="rId380" Type="http://schemas.openxmlformats.org/officeDocument/2006/relationships/hyperlink" Target="https://twitter.com/fuhsionmktg/status/1212811362981818368" TargetMode="External" /><Relationship Id="rId381" Type="http://schemas.openxmlformats.org/officeDocument/2006/relationships/hyperlink" Target="https://twitter.com/blogginbrandi/status/1211674819747614721" TargetMode="External" /><Relationship Id="rId382" Type="http://schemas.openxmlformats.org/officeDocument/2006/relationships/hyperlink" Target="https://twitter.com/blogginbrandi/status/1210285666745094144" TargetMode="External" /><Relationship Id="rId383" Type="http://schemas.openxmlformats.org/officeDocument/2006/relationships/hyperlink" Target="https://twitter.com/blogginbrandi/status/1212822383674961922" TargetMode="External" /><Relationship Id="rId384" Type="http://schemas.openxmlformats.org/officeDocument/2006/relationships/hyperlink" Target="https://twitter.com/thatchristinag/status/1212824147904155650" TargetMode="External" /><Relationship Id="rId385" Type="http://schemas.openxmlformats.org/officeDocument/2006/relationships/hyperlink" Target="https://twitter.com/andreagribble/status/1212824631939420162" TargetMode="External" /><Relationship Id="rId386" Type="http://schemas.openxmlformats.org/officeDocument/2006/relationships/hyperlink" Target="https://twitter.com/jencoleict/status/1210657355815407621" TargetMode="External" /><Relationship Id="rId387" Type="http://schemas.openxmlformats.org/officeDocument/2006/relationships/hyperlink" Target="https://twitter.com/jencoleict/status/1210657355815407621" TargetMode="External" /><Relationship Id="rId388" Type="http://schemas.openxmlformats.org/officeDocument/2006/relationships/hyperlink" Target="https://twitter.com/jencoleict/status/1210683163418275840" TargetMode="External" /><Relationship Id="rId389" Type="http://schemas.openxmlformats.org/officeDocument/2006/relationships/hyperlink" Target="https://twitter.com/meganpowers/status/1211815201101664256" TargetMode="External" /><Relationship Id="rId390" Type="http://schemas.openxmlformats.org/officeDocument/2006/relationships/hyperlink" Target="https://twitter.com/meganpowers/status/1211815201101664256" TargetMode="External" /><Relationship Id="rId391" Type="http://schemas.openxmlformats.org/officeDocument/2006/relationships/hyperlink" Target="https://twitter.com/meganpowers/status/1211815201101664256" TargetMode="External" /><Relationship Id="rId392" Type="http://schemas.openxmlformats.org/officeDocument/2006/relationships/hyperlink" Target="https://twitter.com/meganpowers/status/1211815201101664256" TargetMode="External" /><Relationship Id="rId393" Type="http://schemas.openxmlformats.org/officeDocument/2006/relationships/hyperlink" Target="https://twitter.com/meganpowers/status/1211815201101664256" TargetMode="External" /><Relationship Id="rId394" Type="http://schemas.openxmlformats.org/officeDocument/2006/relationships/hyperlink" Target="https://twitter.com/meganpowers/status/1211815201101664256" TargetMode="External" /><Relationship Id="rId395" Type="http://schemas.openxmlformats.org/officeDocument/2006/relationships/hyperlink" Target="https://twitter.com/meganpowers/status/1211815201101664256" TargetMode="External" /><Relationship Id="rId396" Type="http://schemas.openxmlformats.org/officeDocument/2006/relationships/hyperlink" Target="https://twitter.com/meganpowers/status/1211815201101664256" TargetMode="External" /><Relationship Id="rId397" Type="http://schemas.openxmlformats.org/officeDocument/2006/relationships/hyperlink" Target="https://twitter.com/meganpowers/status/1211815201101664256" TargetMode="External" /><Relationship Id="rId398" Type="http://schemas.openxmlformats.org/officeDocument/2006/relationships/hyperlink" Target="https://twitter.com/tsp_marketing/status/1210633041611235335" TargetMode="External" /><Relationship Id="rId399" Type="http://schemas.openxmlformats.org/officeDocument/2006/relationships/hyperlink" Target="https://twitter.com/tsp_marketing/status/1212845170657501190" TargetMode="External" /><Relationship Id="rId400" Type="http://schemas.openxmlformats.org/officeDocument/2006/relationships/hyperlink" Target="https://twitter.com/tracycr31982583/status/1212858131564204032" TargetMode="External" /><Relationship Id="rId401" Type="http://schemas.openxmlformats.org/officeDocument/2006/relationships/hyperlink" Target="https://twitter.com/smexaminer/status/1210603679134474242" TargetMode="External" /><Relationship Id="rId402" Type="http://schemas.openxmlformats.org/officeDocument/2006/relationships/hyperlink" Target="https://twitter.com/ravelong/status/1210652601370456064" TargetMode="External" /><Relationship Id="rId403" Type="http://schemas.openxmlformats.org/officeDocument/2006/relationships/hyperlink" Target="https://twitter.com/ravelong/status/1210652601370456064" TargetMode="External" /><Relationship Id="rId404" Type="http://schemas.openxmlformats.org/officeDocument/2006/relationships/hyperlink" Target="https://twitter.com/ravelong/status/1212901818600185857" TargetMode="External" /><Relationship Id="rId405" Type="http://schemas.openxmlformats.org/officeDocument/2006/relationships/hyperlink" Target="https://twitter.com/ravelong/status/1212901818600185857" TargetMode="External" /><Relationship Id="rId406" Type="http://schemas.openxmlformats.org/officeDocument/2006/relationships/hyperlink" Target="https://twitter.com/vivianfrancos/status/1212744897381449730" TargetMode="External" /><Relationship Id="rId407" Type="http://schemas.openxmlformats.org/officeDocument/2006/relationships/hyperlink" Target="https://twitter.com/vivianfrancos/status/1212850845966118912" TargetMode="External" /><Relationship Id="rId408" Type="http://schemas.openxmlformats.org/officeDocument/2006/relationships/hyperlink" Target="https://twitter.com/vivianfrancos/status/1212895150646665217" TargetMode="External" /><Relationship Id="rId409" Type="http://schemas.openxmlformats.org/officeDocument/2006/relationships/hyperlink" Target="https://twitter.com/vivianfrancos/status/1212934609220050945" TargetMode="External" /><Relationship Id="rId410" Type="http://schemas.openxmlformats.org/officeDocument/2006/relationships/hyperlink" Target="https://twitter.com/vivianfrancos/status/1212744897381449730" TargetMode="External" /><Relationship Id="rId411" Type="http://schemas.openxmlformats.org/officeDocument/2006/relationships/hyperlink" Target="https://twitter.com/vivianfrancos/status/1212850845966118912" TargetMode="External" /><Relationship Id="rId412" Type="http://schemas.openxmlformats.org/officeDocument/2006/relationships/hyperlink" Target="https://twitter.com/vivianfrancos/status/1212895150646665217" TargetMode="External" /><Relationship Id="rId413" Type="http://schemas.openxmlformats.org/officeDocument/2006/relationships/hyperlink" Target="https://twitter.com/vivianfrancos/status/1212934609220050945" TargetMode="External" /><Relationship Id="rId414" Type="http://schemas.openxmlformats.org/officeDocument/2006/relationships/hyperlink" Target="https://twitter.com/vivianfrancos/status/1212934609220050945" TargetMode="External" /><Relationship Id="rId415" Type="http://schemas.openxmlformats.org/officeDocument/2006/relationships/hyperlink" Target="https://twitter.com/marismith/status/1205612289656705025" TargetMode="External" /><Relationship Id="rId416" Type="http://schemas.openxmlformats.org/officeDocument/2006/relationships/hyperlink" Target="https://twitter.com/marismith/status/1210628946024374272" TargetMode="External" /><Relationship Id="rId417" Type="http://schemas.openxmlformats.org/officeDocument/2006/relationships/hyperlink" Target="https://twitter.com/marismith/status/1212837740414406656" TargetMode="External" /><Relationship Id="rId418" Type="http://schemas.openxmlformats.org/officeDocument/2006/relationships/hyperlink" Target="https://twitter.com/smexaminer/status/1210642917615980550" TargetMode="External" /><Relationship Id="rId419" Type="http://schemas.openxmlformats.org/officeDocument/2006/relationships/hyperlink" Target="https://twitter.com/smexaminer/status/1210836756578406401" TargetMode="External" /><Relationship Id="rId420" Type="http://schemas.openxmlformats.org/officeDocument/2006/relationships/hyperlink" Target="https://twitter.com/smexaminer/status/1212885929460928512" TargetMode="External" /><Relationship Id="rId421" Type="http://schemas.openxmlformats.org/officeDocument/2006/relationships/hyperlink" Target="https://twitter.com/alitamighela/status/1212943318977413120" TargetMode="External" /><Relationship Id="rId422" Type="http://schemas.openxmlformats.org/officeDocument/2006/relationships/hyperlink" Target="https://twitter.com/alitamighela/status/1212943318977413120" TargetMode="External" /><Relationship Id="rId423" Type="http://schemas.openxmlformats.org/officeDocument/2006/relationships/hyperlink" Target="https://twitter.com/fuhsionmktg/status/1212822029235359744" TargetMode="External" /><Relationship Id="rId424" Type="http://schemas.openxmlformats.org/officeDocument/2006/relationships/hyperlink" Target="https://twitter.com/fuhsionmktg/status/1212822029235359744" TargetMode="External" /><Relationship Id="rId425" Type="http://schemas.openxmlformats.org/officeDocument/2006/relationships/hyperlink" Target="https://twitter.com/meganpowers/status/1212842420884262912" TargetMode="External" /><Relationship Id="rId426" Type="http://schemas.openxmlformats.org/officeDocument/2006/relationships/hyperlink" Target="https://twitter.com/makeamarketer/status/1212973751567933440" TargetMode="External" /><Relationship Id="rId427" Type="http://schemas.openxmlformats.org/officeDocument/2006/relationships/hyperlink" Target="https://twitter.com/meganpowers/status/1211815201101664256" TargetMode="External" /><Relationship Id="rId428" Type="http://schemas.openxmlformats.org/officeDocument/2006/relationships/hyperlink" Target="https://twitter.com/meganpowers/status/1212842420884262912" TargetMode="External" /><Relationship Id="rId429" Type="http://schemas.openxmlformats.org/officeDocument/2006/relationships/hyperlink" Target="https://twitter.com/makeamarketer/status/1212973751567933440" TargetMode="External" /><Relationship Id="rId430" Type="http://schemas.openxmlformats.org/officeDocument/2006/relationships/hyperlink" Target="https://api.twitter.com/1.1/geo/id/f75295144992c8fb.json" TargetMode="External" /><Relationship Id="rId431" Type="http://schemas.openxmlformats.org/officeDocument/2006/relationships/hyperlink" Target="https://api.twitter.com/1.1/geo/id/f75295144992c8fb.json" TargetMode="External" /><Relationship Id="rId432" Type="http://schemas.openxmlformats.org/officeDocument/2006/relationships/hyperlink" Target="https://api.twitter.com/1.1/geo/id/f75295144992c8fb.json" TargetMode="External" /><Relationship Id="rId433" Type="http://schemas.openxmlformats.org/officeDocument/2006/relationships/hyperlink" Target="https://api.twitter.com/1.1/geo/id/f75295144992c8fb.json" TargetMode="External" /><Relationship Id="rId434" Type="http://schemas.openxmlformats.org/officeDocument/2006/relationships/hyperlink" Target="https://api.twitter.com/1.1/geo/id/f75295144992c8fb.json" TargetMode="External" /><Relationship Id="rId435" Type="http://schemas.openxmlformats.org/officeDocument/2006/relationships/hyperlink" Target="https://api.twitter.com/1.1/geo/id/37d3d85288d83e69.json" TargetMode="External" /><Relationship Id="rId436" Type="http://schemas.openxmlformats.org/officeDocument/2006/relationships/hyperlink" Target="https://api.twitter.com/1.1/geo/id/41161b11ee419444.json" TargetMode="External" /><Relationship Id="rId437" Type="http://schemas.openxmlformats.org/officeDocument/2006/relationships/hyperlink" Target="https://api.twitter.com/1.1/geo/id/8eb7d0abedc4817b.json" TargetMode="External" /><Relationship Id="rId438" Type="http://schemas.openxmlformats.org/officeDocument/2006/relationships/hyperlink" Target="https://api.twitter.com/1.1/geo/id/41161b11ee419444.json" TargetMode="External" /><Relationship Id="rId439" Type="http://schemas.openxmlformats.org/officeDocument/2006/relationships/hyperlink" Target="https://api.twitter.com/1.1/geo/id/ac88a4f17a51c7fc.json" TargetMode="External" /><Relationship Id="rId440" Type="http://schemas.openxmlformats.org/officeDocument/2006/relationships/hyperlink" Target="https://api.twitter.com/1.1/geo/id/ac88a4f17a51c7fc.json" TargetMode="External" /><Relationship Id="rId441" Type="http://schemas.openxmlformats.org/officeDocument/2006/relationships/hyperlink" Target="https://api.twitter.com/1.1/geo/id/ac88a4f17a51c7fc.json" TargetMode="External" /><Relationship Id="rId442" Type="http://schemas.openxmlformats.org/officeDocument/2006/relationships/hyperlink" Target="https://api.twitter.com/1.1/geo/id/ac88a4f17a51c7fc.json" TargetMode="External" /><Relationship Id="rId443" Type="http://schemas.openxmlformats.org/officeDocument/2006/relationships/hyperlink" Target="https://api.twitter.com/1.1/geo/id/ac88a4f17a51c7fc.json" TargetMode="External" /><Relationship Id="rId444" Type="http://schemas.openxmlformats.org/officeDocument/2006/relationships/hyperlink" Target="https://api.twitter.com/1.1/geo/id/ac88a4f17a51c7fc.json" TargetMode="External" /><Relationship Id="rId445" Type="http://schemas.openxmlformats.org/officeDocument/2006/relationships/hyperlink" Target="https://api.twitter.com/1.1/geo/id/ac88a4f17a51c7fc.json" TargetMode="External" /><Relationship Id="rId446" Type="http://schemas.openxmlformats.org/officeDocument/2006/relationships/hyperlink" Target="https://api.twitter.com/1.1/geo/id/ac88a4f17a51c7fc.json" TargetMode="External" /><Relationship Id="rId447" Type="http://schemas.openxmlformats.org/officeDocument/2006/relationships/hyperlink" Target="https://api.twitter.com/1.1/geo/id/ac88a4f17a51c7fc.json" TargetMode="External" /><Relationship Id="rId448" Type="http://schemas.openxmlformats.org/officeDocument/2006/relationships/hyperlink" Target="https://api.twitter.com/1.1/geo/id/ac88a4f17a51c7fc.json" TargetMode="External" /><Relationship Id="rId449" Type="http://schemas.openxmlformats.org/officeDocument/2006/relationships/hyperlink" Target="https://api.twitter.com/1.1/geo/id/ac88a4f17a51c7fc.json" TargetMode="External" /><Relationship Id="rId450" Type="http://schemas.openxmlformats.org/officeDocument/2006/relationships/hyperlink" Target="https://api.twitter.com/1.1/geo/id/ac88a4f17a51c7fc.json" TargetMode="External" /><Relationship Id="rId451" Type="http://schemas.openxmlformats.org/officeDocument/2006/relationships/hyperlink" Target="https://api.twitter.com/1.1/geo/id/ac88a4f17a51c7fc.json" TargetMode="External" /><Relationship Id="rId452" Type="http://schemas.openxmlformats.org/officeDocument/2006/relationships/hyperlink" Target="https://api.twitter.com/1.1/geo/id/ac88a4f17a51c7fc.json" TargetMode="External" /><Relationship Id="rId453" Type="http://schemas.openxmlformats.org/officeDocument/2006/relationships/hyperlink" Target="https://api.twitter.com/1.1/geo/id/ac88a4f17a51c7fc.json" TargetMode="External" /><Relationship Id="rId454" Type="http://schemas.openxmlformats.org/officeDocument/2006/relationships/hyperlink" Target="https://api.twitter.com/1.1/geo/id/ac88a4f17a51c7fc.json" TargetMode="External" /><Relationship Id="rId455" Type="http://schemas.openxmlformats.org/officeDocument/2006/relationships/hyperlink" Target="https://api.twitter.com/1.1/geo/id/ac88a4f17a51c7fc.json" TargetMode="External" /><Relationship Id="rId456" Type="http://schemas.openxmlformats.org/officeDocument/2006/relationships/hyperlink" Target="https://api.twitter.com/1.1/geo/id/7142eb97ae21e839.json" TargetMode="External" /><Relationship Id="rId457" Type="http://schemas.openxmlformats.org/officeDocument/2006/relationships/hyperlink" Target="https://api.twitter.com/1.1/geo/id/7142eb97ae21e839.json" TargetMode="External" /><Relationship Id="rId458" Type="http://schemas.openxmlformats.org/officeDocument/2006/relationships/comments" Target="../comments1.xml" /><Relationship Id="rId459" Type="http://schemas.openxmlformats.org/officeDocument/2006/relationships/vmlDrawing" Target="../drawings/vmlDrawing1.vml" /><Relationship Id="rId460" Type="http://schemas.openxmlformats.org/officeDocument/2006/relationships/table" Target="../tables/table1.xml" /><Relationship Id="rId46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p3t6IbgRf" TargetMode="External" /><Relationship Id="rId2" Type="http://schemas.openxmlformats.org/officeDocument/2006/relationships/hyperlink" Target="https://t.co/NzUgKTIxRL" TargetMode="External" /><Relationship Id="rId3" Type="http://schemas.openxmlformats.org/officeDocument/2006/relationships/hyperlink" Target="https://t.co/nJBluNrAdF" TargetMode="External" /><Relationship Id="rId4" Type="http://schemas.openxmlformats.org/officeDocument/2006/relationships/hyperlink" Target="http://t.co/A5NvPjv9jp" TargetMode="External" /><Relationship Id="rId5" Type="http://schemas.openxmlformats.org/officeDocument/2006/relationships/hyperlink" Target="https://t.co/E4StNghpoL" TargetMode="External" /><Relationship Id="rId6" Type="http://schemas.openxmlformats.org/officeDocument/2006/relationships/hyperlink" Target="https://t.co/MVLLkjDW5g" TargetMode="External" /><Relationship Id="rId7" Type="http://schemas.openxmlformats.org/officeDocument/2006/relationships/hyperlink" Target="https://t.co/Oaeqp32FDf" TargetMode="External" /><Relationship Id="rId8" Type="http://schemas.openxmlformats.org/officeDocument/2006/relationships/hyperlink" Target="https://t.co/hvDbMrHWBr" TargetMode="External" /><Relationship Id="rId9" Type="http://schemas.openxmlformats.org/officeDocument/2006/relationships/hyperlink" Target="https://t.co/qiStueZarB" TargetMode="External" /><Relationship Id="rId10" Type="http://schemas.openxmlformats.org/officeDocument/2006/relationships/hyperlink" Target="https://t.co/WabHA6mckg" TargetMode="External" /><Relationship Id="rId11" Type="http://schemas.openxmlformats.org/officeDocument/2006/relationships/hyperlink" Target="http://t.co/t4LXaJyJqj" TargetMode="External" /><Relationship Id="rId12" Type="http://schemas.openxmlformats.org/officeDocument/2006/relationships/hyperlink" Target="https://t.co/HzzyXa0AWS" TargetMode="External" /><Relationship Id="rId13" Type="http://schemas.openxmlformats.org/officeDocument/2006/relationships/hyperlink" Target="https://t.co/YmJL0WafY9" TargetMode="External" /><Relationship Id="rId14" Type="http://schemas.openxmlformats.org/officeDocument/2006/relationships/hyperlink" Target="https://t.co/qU4QdfLof2" TargetMode="External" /><Relationship Id="rId15" Type="http://schemas.openxmlformats.org/officeDocument/2006/relationships/hyperlink" Target="https://t.co/OyHGG8dLuW" TargetMode="External" /><Relationship Id="rId16" Type="http://schemas.openxmlformats.org/officeDocument/2006/relationships/hyperlink" Target="https://t.co/mgC0etnjS1" TargetMode="External" /><Relationship Id="rId17" Type="http://schemas.openxmlformats.org/officeDocument/2006/relationships/hyperlink" Target="https://t.co/aDwRSJQbPh" TargetMode="External" /><Relationship Id="rId18" Type="http://schemas.openxmlformats.org/officeDocument/2006/relationships/hyperlink" Target="https://t.co/GLj37Y2nSY" TargetMode="External" /><Relationship Id="rId19" Type="http://schemas.openxmlformats.org/officeDocument/2006/relationships/hyperlink" Target="https://t.co/ujqYNLUfYR" TargetMode="External" /><Relationship Id="rId20" Type="http://schemas.openxmlformats.org/officeDocument/2006/relationships/hyperlink" Target="https://t.co/svXkFIKFgc" TargetMode="External" /><Relationship Id="rId21" Type="http://schemas.openxmlformats.org/officeDocument/2006/relationships/hyperlink" Target="https://t.co/jgqRAUQOuO" TargetMode="External" /><Relationship Id="rId22" Type="http://schemas.openxmlformats.org/officeDocument/2006/relationships/hyperlink" Target="https://t.co/A3IfhFwb7u" TargetMode="External" /><Relationship Id="rId23" Type="http://schemas.openxmlformats.org/officeDocument/2006/relationships/hyperlink" Target="https://t.co/LZoEyGdTmb" TargetMode="External" /><Relationship Id="rId24" Type="http://schemas.openxmlformats.org/officeDocument/2006/relationships/hyperlink" Target="https://t.co/wnuVenF0dI" TargetMode="External" /><Relationship Id="rId25" Type="http://schemas.openxmlformats.org/officeDocument/2006/relationships/hyperlink" Target="https://t.co/04PA4Ite1z" TargetMode="External" /><Relationship Id="rId26" Type="http://schemas.openxmlformats.org/officeDocument/2006/relationships/hyperlink" Target="https://t.co/3dWLyO33Ig" TargetMode="External" /><Relationship Id="rId27" Type="http://schemas.openxmlformats.org/officeDocument/2006/relationships/hyperlink" Target="https://t.co/FEyqHn0LBv" TargetMode="External" /><Relationship Id="rId28" Type="http://schemas.openxmlformats.org/officeDocument/2006/relationships/hyperlink" Target="https://t.co/ahyxSoCUkE" TargetMode="External" /><Relationship Id="rId29" Type="http://schemas.openxmlformats.org/officeDocument/2006/relationships/hyperlink" Target="https://t.co/CBbWp27lXF" TargetMode="External" /><Relationship Id="rId30" Type="http://schemas.openxmlformats.org/officeDocument/2006/relationships/hyperlink" Target="https://t.co/nliGZ3aNbS" TargetMode="External" /><Relationship Id="rId31" Type="http://schemas.openxmlformats.org/officeDocument/2006/relationships/hyperlink" Target="https://t.co/tdOUkQmWjK" TargetMode="External" /><Relationship Id="rId32" Type="http://schemas.openxmlformats.org/officeDocument/2006/relationships/hyperlink" Target="https://t.co/HutGQ9sylv" TargetMode="External" /><Relationship Id="rId33" Type="http://schemas.openxmlformats.org/officeDocument/2006/relationships/hyperlink" Target="https://t.co/W0Dxt80tjI" TargetMode="External" /><Relationship Id="rId34" Type="http://schemas.openxmlformats.org/officeDocument/2006/relationships/hyperlink" Target="https://t.co/9d34LlW1uL" TargetMode="External" /><Relationship Id="rId35" Type="http://schemas.openxmlformats.org/officeDocument/2006/relationships/hyperlink" Target="https://t.co/RUvgfemybL" TargetMode="External" /><Relationship Id="rId36" Type="http://schemas.openxmlformats.org/officeDocument/2006/relationships/hyperlink" Target="https://t.co/XsdYcqzm2o" TargetMode="External" /><Relationship Id="rId37" Type="http://schemas.openxmlformats.org/officeDocument/2006/relationships/hyperlink" Target="https://t.co/wXuGkQg9rD" TargetMode="External" /><Relationship Id="rId38" Type="http://schemas.openxmlformats.org/officeDocument/2006/relationships/hyperlink" Target="https://t.co/kB707ygyP7" TargetMode="External" /><Relationship Id="rId39" Type="http://schemas.openxmlformats.org/officeDocument/2006/relationships/hyperlink" Target="https://t.co/KjrrVkuc3r" TargetMode="External" /><Relationship Id="rId40" Type="http://schemas.openxmlformats.org/officeDocument/2006/relationships/hyperlink" Target="https://t.co/MveEsPc43O" TargetMode="External" /><Relationship Id="rId41" Type="http://schemas.openxmlformats.org/officeDocument/2006/relationships/hyperlink" Target="https://t.co/LYv04UUqhi" TargetMode="External" /><Relationship Id="rId42" Type="http://schemas.openxmlformats.org/officeDocument/2006/relationships/hyperlink" Target="https://t.co/uUGzdUgYlt" TargetMode="External" /><Relationship Id="rId43" Type="http://schemas.openxmlformats.org/officeDocument/2006/relationships/hyperlink" Target="https://t.co/j62ETQ1gdS" TargetMode="External" /><Relationship Id="rId44" Type="http://schemas.openxmlformats.org/officeDocument/2006/relationships/hyperlink" Target="https://t.co/ITOmYHKoVA" TargetMode="External" /><Relationship Id="rId45" Type="http://schemas.openxmlformats.org/officeDocument/2006/relationships/hyperlink" Target="https://t.co/wsncLzvtXf" TargetMode="External" /><Relationship Id="rId46" Type="http://schemas.openxmlformats.org/officeDocument/2006/relationships/hyperlink" Target="https://t.co/ODItznFYMD" TargetMode="External" /><Relationship Id="rId47" Type="http://schemas.openxmlformats.org/officeDocument/2006/relationships/hyperlink" Target="http://t.co/1QywV45mOV" TargetMode="External" /><Relationship Id="rId48" Type="http://schemas.openxmlformats.org/officeDocument/2006/relationships/hyperlink" Target="https://t.co/65i8Eo8tKY" TargetMode="External" /><Relationship Id="rId49" Type="http://schemas.openxmlformats.org/officeDocument/2006/relationships/hyperlink" Target="https://t.co/gWq94X1Yho" TargetMode="External" /><Relationship Id="rId50" Type="http://schemas.openxmlformats.org/officeDocument/2006/relationships/hyperlink" Target="https://t.co/DrFULBM8YE" TargetMode="External" /><Relationship Id="rId51" Type="http://schemas.openxmlformats.org/officeDocument/2006/relationships/hyperlink" Target="https://t.co/RTHuc9CSaS" TargetMode="External" /><Relationship Id="rId52" Type="http://schemas.openxmlformats.org/officeDocument/2006/relationships/hyperlink" Target="https://t.co/1ZVSCd16Hi" TargetMode="External" /><Relationship Id="rId53" Type="http://schemas.openxmlformats.org/officeDocument/2006/relationships/hyperlink" Target="https://t.co/65i8Eo8tKY" TargetMode="External" /><Relationship Id="rId54" Type="http://schemas.openxmlformats.org/officeDocument/2006/relationships/hyperlink" Target="http://t.co/tAOwjn9Gkw" TargetMode="External" /><Relationship Id="rId55" Type="http://schemas.openxmlformats.org/officeDocument/2006/relationships/hyperlink" Target="https://t.co/6vhoYLEwol" TargetMode="External" /><Relationship Id="rId56" Type="http://schemas.openxmlformats.org/officeDocument/2006/relationships/hyperlink" Target="https://t.co/Fqh718mBMR" TargetMode="External" /><Relationship Id="rId57" Type="http://schemas.openxmlformats.org/officeDocument/2006/relationships/hyperlink" Target="https://t.co/fFYyiLF7al" TargetMode="External" /><Relationship Id="rId58" Type="http://schemas.openxmlformats.org/officeDocument/2006/relationships/hyperlink" Target="https://t.co/LXbBe7muJD" TargetMode="External" /><Relationship Id="rId59" Type="http://schemas.openxmlformats.org/officeDocument/2006/relationships/hyperlink" Target="http://t.co/WUnpQOqr" TargetMode="External" /><Relationship Id="rId60" Type="http://schemas.openxmlformats.org/officeDocument/2006/relationships/hyperlink" Target="https://t.co/DXzqbJO0zO" TargetMode="External" /><Relationship Id="rId61" Type="http://schemas.openxmlformats.org/officeDocument/2006/relationships/hyperlink" Target="https://t.co/ygDgBA99Jl" TargetMode="External" /><Relationship Id="rId62" Type="http://schemas.openxmlformats.org/officeDocument/2006/relationships/hyperlink" Target="https://t.co/fucNg21Cnc" TargetMode="External" /><Relationship Id="rId63" Type="http://schemas.openxmlformats.org/officeDocument/2006/relationships/hyperlink" Target="http://t.co/4rCI0mVEhj" TargetMode="External" /><Relationship Id="rId64" Type="http://schemas.openxmlformats.org/officeDocument/2006/relationships/hyperlink" Target="https://t.co/rnoRCKp4Ba" TargetMode="External" /><Relationship Id="rId65" Type="http://schemas.openxmlformats.org/officeDocument/2006/relationships/hyperlink" Target="https://t.co/5JAgnhADWC" TargetMode="External" /><Relationship Id="rId66" Type="http://schemas.openxmlformats.org/officeDocument/2006/relationships/hyperlink" Target="https://t.co/7Ev5LYkoNy" TargetMode="External" /><Relationship Id="rId67" Type="http://schemas.openxmlformats.org/officeDocument/2006/relationships/hyperlink" Target="https://t.co/BzvUfFH4v8" TargetMode="External" /><Relationship Id="rId68" Type="http://schemas.openxmlformats.org/officeDocument/2006/relationships/hyperlink" Target="https://t.co/NbH4AAkdY1" TargetMode="External" /><Relationship Id="rId69" Type="http://schemas.openxmlformats.org/officeDocument/2006/relationships/hyperlink" Target="https://t.co/eAmHZbOb1P" TargetMode="External" /><Relationship Id="rId70" Type="http://schemas.openxmlformats.org/officeDocument/2006/relationships/hyperlink" Target="https://t.co/AMnKQ3cGSb" TargetMode="External" /><Relationship Id="rId71" Type="http://schemas.openxmlformats.org/officeDocument/2006/relationships/hyperlink" Target="https://t.co/PNjdKb7f3K" TargetMode="External" /><Relationship Id="rId72" Type="http://schemas.openxmlformats.org/officeDocument/2006/relationships/hyperlink" Target="https://t.co/OZHmfCk3SE" TargetMode="External" /><Relationship Id="rId73" Type="http://schemas.openxmlformats.org/officeDocument/2006/relationships/hyperlink" Target="https://t.co/5JcYN5GguM" TargetMode="External" /><Relationship Id="rId74" Type="http://schemas.openxmlformats.org/officeDocument/2006/relationships/hyperlink" Target="https://t.co/zI6mAm1CYU" TargetMode="External" /><Relationship Id="rId75" Type="http://schemas.openxmlformats.org/officeDocument/2006/relationships/hyperlink" Target="https://t.co/8LjpbcfIt1" TargetMode="External" /><Relationship Id="rId76" Type="http://schemas.openxmlformats.org/officeDocument/2006/relationships/hyperlink" Target="https://t.co/5sopy0U1zA" TargetMode="External" /><Relationship Id="rId77" Type="http://schemas.openxmlformats.org/officeDocument/2006/relationships/hyperlink" Target="https://t.co/ngYczUitvG" TargetMode="External" /><Relationship Id="rId78" Type="http://schemas.openxmlformats.org/officeDocument/2006/relationships/hyperlink" Target="https://t.co/Vk8gpu5jq3" TargetMode="External" /><Relationship Id="rId79" Type="http://schemas.openxmlformats.org/officeDocument/2006/relationships/hyperlink" Target="https://t.co/2yzquv98Cb" TargetMode="External" /><Relationship Id="rId80" Type="http://schemas.openxmlformats.org/officeDocument/2006/relationships/hyperlink" Target="https://t.co/lj9bIAxP1C" TargetMode="External" /><Relationship Id="rId81" Type="http://schemas.openxmlformats.org/officeDocument/2006/relationships/hyperlink" Target="https://t.co/b6ey2HY6iZ" TargetMode="External" /><Relationship Id="rId82" Type="http://schemas.openxmlformats.org/officeDocument/2006/relationships/hyperlink" Target="https://t.co/MePQFKuhUU" TargetMode="External" /><Relationship Id="rId83" Type="http://schemas.openxmlformats.org/officeDocument/2006/relationships/hyperlink" Target="https://t.co/OZHmfCk3SE" TargetMode="External" /><Relationship Id="rId84" Type="http://schemas.openxmlformats.org/officeDocument/2006/relationships/hyperlink" Target="https://pbs.twimg.com/profile_banners/14454605/1461714752" TargetMode="External" /><Relationship Id="rId85" Type="http://schemas.openxmlformats.org/officeDocument/2006/relationships/hyperlink" Target="https://pbs.twimg.com/profile_banners/53925101/1399383763" TargetMode="External" /><Relationship Id="rId86" Type="http://schemas.openxmlformats.org/officeDocument/2006/relationships/hyperlink" Target="https://pbs.twimg.com/profile_banners/4759437294/1464930074" TargetMode="External" /><Relationship Id="rId87" Type="http://schemas.openxmlformats.org/officeDocument/2006/relationships/hyperlink" Target="https://pbs.twimg.com/profile_banners/1117503155003117568/1577932252" TargetMode="External" /><Relationship Id="rId88" Type="http://schemas.openxmlformats.org/officeDocument/2006/relationships/hyperlink" Target="https://pbs.twimg.com/profile_banners/580557563/1566270075" TargetMode="External" /><Relationship Id="rId89" Type="http://schemas.openxmlformats.org/officeDocument/2006/relationships/hyperlink" Target="https://pbs.twimg.com/profile_banners/445996563/1577951925" TargetMode="External" /><Relationship Id="rId90" Type="http://schemas.openxmlformats.org/officeDocument/2006/relationships/hyperlink" Target="https://pbs.twimg.com/profile_banners/14164297/1485550174" TargetMode="External" /><Relationship Id="rId91" Type="http://schemas.openxmlformats.org/officeDocument/2006/relationships/hyperlink" Target="https://pbs.twimg.com/profile_banners/21089214/1560874058" TargetMode="External" /><Relationship Id="rId92" Type="http://schemas.openxmlformats.org/officeDocument/2006/relationships/hyperlink" Target="https://pbs.twimg.com/profile_banners/8820652/1563892066" TargetMode="External" /><Relationship Id="rId93" Type="http://schemas.openxmlformats.org/officeDocument/2006/relationships/hyperlink" Target="https://pbs.twimg.com/profile_banners/28188070/1568696231" TargetMode="External" /><Relationship Id="rId94" Type="http://schemas.openxmlformats.org/officeDocument/2006/relationships/hyperlink" Target="https://pbs.twimg.com/profile_banners/41079385/1354271747" TargetMode="External" /><Relationship Id="rId95" Type="http://schemas.openxmlformats.org/officeDocument/2006/relationships/hyperlink" Target="https://pbs.twimg.com/profile_banners/116060961/1546208158" TargetMode="External" /><Relationship Id="rId96" Type="http://schemas.openxmlformats.org/officeDocument/2006/relationships/hyperlink" Target="https://pbs.twimg.com/profile_banners/1552123645/1525828820" TargetMode="External" /><Relationship Id="rId97" Type="http://schemas.openxmlformats.org/officeDocument/2006/relationships/hyperlink" Target="https://pbs.twimg.com/profile_banners/183176215/1574080226" TargetMode="External" /><Relationship Id="rId98" Type="http://schemas.openxmlformats.org/officeDocument/2006/relationships/hyperlink" Target="https://pbs.twimg.com/profile_banners/86239624/1574305853" TargetMode="External" /><Relationship Id="rId99" Type="http://schemas.openxmlformats.org/officeDocument/2006/relationships/hyperlink" Target="https://pbs.twimg.com/profile_banners/362731021/1461054779" TargetMode="External" /><Relationship Id="rId100" Type="http://schemas.openxmlformats.org/officeDocument/2006/relationships/hyperlink" Target="https://pbs.twimg.com/profile_banners/483516782/1568252508" TargetMode="External" /><Relationship Id="rId101" Type="http://schemas.openxmlformats.org/officeDocument/2006/relationships/hyperlink" Target="https://pbs.twimg.com/profile_banners/767898944198377474/1471916901" TargetMode="External" /><Relationship Id="rId102" Type="http://schemas.openxmlformats.org/officeDocument/2006/relationships/hyperlink" Target="https://pbs.twimg.com/profile_banners/19896866/1559693047" TargetMode="External" /><Relationship Id="rId103" Type="http://schemas.openxmlformats.org/officeDocument/2006/relationships/hyperlink" Target="https://pbs.twimg.com/profile_banners/2755291435/1547723078" TargetMode="External" /><Relationship Id="rId104" Type="http://schemas.openxmlformats.org/officeDocument/2006/relationships/hyperlink" Target="https://pbs.twimg.com/profile_banners/33672294/1547241917" TargetMode="External" /><Relationship Id="rId105" Type="http://schemas.openxmlformats.org/officeDocument/2006/relationships/hyperlink" Target="https://pbs.twimg.com/profile_banners/24290529/1546278474" TargetMode="External" /><Relationship Id="rId106" Type="http://schemas.openxmlformats.org/officeDocument/2006/relationships/hyperlink" Target="https://pbs.twimg.com/profile_banners/173950241/1467821576" TargetMode="External" /><Relationship Id="rId107" Type="http://schemas.openxmlformats.org/officeDocument/2006/relationships/hyperlink" Target="https://pbs.twimg.com/profile_banners/42484603/1484511809" TargetMode="External" /><Relationship Id="rId108" Type="http://schemas.openxmlformats.org/officeDocument/2006/relationships/hyperlink" Target="https://pbs.twimg.com/profile_banners/821491186074423296/1577036395" TargetMode="External" /><Relationship Id="rId109" Type="http://schemas.openxmlformats.org/officeDocument/2006/relationships/hyperlink" Target="https://pbs.twimg.com/profile_banners/119480392/1572204199" TargetMode="External" /><Relationship Id="rId110" Type="http://schemas.openxmlformats.org/officeDocument/2006/relationships/hyperlink" Target="https://pbs.twimg.com/profile_banners/76945925/1570049167" TargetMode="External" /><Relationship Id="rId111" Type="http://schemas.openxmlformats.org/officeDocument/2006/relationships/hyperlink" Target="https://pbs.twimg.com/profile_banners/845033956009488385/1490307644" TargetMode="External" /><Relationship Id="rId112" Type="http://schemas.openxmlformats.org/officeDocument/2006/relationships/hyperlink" Target="https://pbs.twimg.com/profile_banners/3436929017/1565805908" TargetMode="External" /><Relationship Id="rId113" Type="http://schemas.openxmlformats.org/officeDocument/2006/relationships/hyperlink" Target="https://pbs.twimg.com/profile_banners/277763860/1568066620" TargetMode="External" /><Relationship Id="rId114" Type="http://schemas.openxmlformats.org/officeDocument/2006/relationships/hyperlink" Target="https://pbs.twimg.com/profile_banners/950404157663563777/1515439784" TargetMode="External" /><Relationship Id="rId115" Type="http://schemas.openxmlformats.org/officeDocument/2006/relationships/hyperlink" Target="https://pbs.twimg.com/profile_banners/14343009/1548771615" TargetMode="External" /><Relationship Id="rId116" Type="http://schemas.openxmlformats.org/officeDocument/2006/relationships/hyperlink" Target="https://pbs.twimg.com/profile_banners/44468515/1513802978" TargetMode="External" /><Relationship Id="rId117" Type="http://schemas.openxmlformats.org/officeDocument/2006/relationships/hyperlink" Target="https://pbs.twimg.com/profile_banners/19028727/1481836039" TargetMode="External" /><Relationship Id="rId118" Type="http://schemas.openxmlformats.org/officeDocument/2006/relationships/hyperlink" Target="https://pbs.twimg.com/profile_banners/26565946/1570485365" TargetMode="External" /><Relationship Id="rId119" Type="http://schemas.openxmlformats.org/officeDocument/2006/relationships/hyperlink" Target="https://pbs.twimg.com/profile_banners/747808659275718657/1557843834" TargetMode="External" /><Relationship Id="rId120" Type="http://schemas.openxmlformats.org/officeDocument/2006/relationships/hyperlink" Target="https://pbs.twimg.com/profile_banners/165759691/1574212232" TargetMode="External" /><Relationship Id="rId121" Type="http://schemas.openxmlformats.org/officeDocument/2006/relationships/hyperlink" Target="https://pbs.twimg.com/profile_banners/3028347113/1577980143" TargetMode="External" /><Relationship Id="rId122" Type="http://schemas.openxmlformats.org/officeDocument/2006/relationships/hyperlink" Target="https://pbs.twimg.com/profile_banners/546190115/1511890286" TargetMode="External" /><Relationship Id="rId123" Type="http://schemas.openxmlformats.org/officeDocument/2006/relationships/hyperlink" Target="https://pbs.twimg.com/profile_banners/1040633774269059072/1557378937" TargetMode="External" /><Relationship Id="rId124" Type="http://schemas.openxmlformats.org/officeDocument/2006/relationships/hyperlink" Target="https://pbs.twimg.com/profile_banners/15518172/1571514110" TargetMode="External" /><Relationship Id="rId125" Type="http://schemas.openxmlformats.org/officeDocument/2006/relationships/hyperlink" Target="https://pbs.twimg.com/profile_banners/17275546/1399051233" TargetMode="External" /><Relationship Id="rId126" Type="http://schemas.openxmlformats.org/officeDocument/2006/relationships/hyperlink" Target="https://pbs.twimg.com/profile_banners/1091459317511974912/1549059404" TargetMode="External" /><Relationship Id="rId127" Type="http://schemas.openxmlformats.org/officeDocument/2006/relationships/hyperlink" Target="https://pbs.twimg.com/profile_banners/378954443/1537760693" TargetMode="External" /><Relationship Id="rId128" Type="http://schemas.openxmlformats.org/officeDocument/2006/relationships/hyperlink" Target="https://pbs.twimg.com/profile_banners/208271692/1534147338" TargetMode="External" /><Relationship Id="rId129" Type="http://schemas.openxmlformats.org/officeDocument/2006/relationships/hyperlink" Target="https://pbs.twimg.com/profile_banners/285118383/1575143597" TargetMode="External" /><Relationship Id="rId130" Type="http://schemas.openxmlformats.org/officeDocument/2006/relationships/hyperlink" Target="https://pbs.twimg.com/profile_banners/944287250/1561140693" TargetMode="External" /><Relationship Id="rId131" Type="http://schemas.openxmlformats.org/officeDocument/2006/relationships/hyperlink" Target="https://pbs.twimg.com/profile_banners/2717945611/1568076216" TargetMode="External" /><Relationship Id="rId132" Type="http://schemas.openxmlformats.org/officeDocument/2006/relationships/hyperlink" Target="https://pbs.twimg.com/profile_banners/224088438/1400795446" TargetMode="External" /><Relationship Id="rId133" Type="http://schemas.openxmlformats.org/officeDocument/2006/relationships/hyperlink" Target="https://pbs.twimg.com/profile_banners/263302342/1522705017" TargetMode="External" /><Relationship Id="rId134" Type="http://schemas.openxmlformats.org/officeDocument/2006/relationships/hyperlink" Target="https://pbs.twimg.com/profile_banners/18149404/1530820479" TargetMode="External" /><Relationship Id="rId135" Type="http://schemas.openxmlformats.org/officeDocument/2006/relationships/hyperlink" Target="https://pbs.twimg.com/profile_banners/181634144/1486829573" TargetMode="External" /><Relationship Id="rId136" Type="http://schemas.openxmlformats.org/officeDocument/2006/relationships/hyperlink" Target="https://pbs.twimg.com/profile_banners/1162023512183398401/1565889059" TargetMode="External" /><Relationship Id="rId137" Type="http://schemas.openxmlformats.org/officeDocument/2006/relationships/hyperlink" Target="https://pbs.twimg.com/profile_banners/8342692/1554169091" TargetMode="External" /><Relationship Id="rId138" Type="http://schemas.openxmlformats.org/officeDocument/2006/relationships/hyperlink" Target="https://pbs.twimg.com/profile_banners/15953652/1543814324" TargetMode="External" /><Relationship Id="rId139" Type="http://schemas.openxmlformats.org/officeDocument/2006/relationships/hyperlink" Target="https://pbs.twimg.com/profile_banners/233610241/1575996255" TargetMode="External" /><Relationship Id="rId140" Type="http://schemas.openxmlformats.org/officeDocument/2006/relationships/hyperlink" Target="https://pbs.twimg.com/profile_banners/1138151629713301507/1560194350" TargetMode="External" /><Relationship Id="rId141" Type="http://schemas.openxmlformats.org/officeDocument/2006/relationships/hyperlink" Target="https://pbs.twimg.com/profile_banners/33927337/1570731399" TargetMode="External" /><Relationship Id="rId142" Type="http://schemas.openxmlformats.org/officeDocument/2006/relationships/hyperlink" Target="https://pbs.twimg.com/profile_banners/124930391/1517629546" TargetMode="External" /><Relationship Id="rId143" Type="http://schemas.openxmlformats.org/officeDocument/2006/relationships/hyperlink" Target="https://pbs.twimg.com/profile_banners/45002755/1517540178" TargetMode="External" /><Relationship Id="rId144" Type="http://schemas.openxmlformats.org/officeDocument/2006/relationships/hyperlink" Target="https://pbs.twimg.com/profile_banners/62709995/1356455460" TargetMode="External" /><Relationship Id="rId145" Type="http://schemas.openxmlformats.org/officeDocument/2006/relationships/hyperlink" Target="https://pbs.twimg.com/profile_banners/29268953/1516208885" TargetMode="External" /><Relationship Id="rId146" Type="http://schemas.openxmlformats.org/officeDocument/2006/relationships/hyperlink" Target="https://pbs.twimg.com/profile_banners/814867594456993793/1483646646" TargetMode="External" /><Relationship Id="rId147" Type="http://schemas.openxmlformats.org/officeDocument/2006/relationships/hyperlink" Target="https://pbs.twimg.com/profile_banners/39250053/1564006864" TargetMode="External" /><Relationship Id="rId148" Type="http://schemas.openxmlformats.org/officeDocument/2006/relationships/hyperlink" Target="https://pbs.twimg.com/profile_banners/733375141707689984/1564226514" TargetMode="External" /><Relationship Id="rId149" Type="http://schemas.openxmlformats.org/officeDocument/2006/relationships/hyperlink" Target="https://pbs.twimg.com/profile_banners/10782182/1575657946" TargetMode="External" /><Relationship Id="rId150" Type="http://schemas.openxmlformats.org/officeDocument/2006/relationships/hyperlink" Target="https://pbs.twimg.com/profile_banners/19612753/1553013734" TargetMode="External" /><Relationship Id="rId151" Type="http://schemas.openxmlformats.org/officeDocument/2006/relationships/hyperlink" Target="https://pbs.twimg.com/profile_banners/476578068/1397557612" TargetMode="External" /><Relationship Id="rId152" Type="http://schemas.openxmlformats.org/officeDocument/2006/relationships/hyperlink" Target="https://pbs.twimg.com/profile_banners/10939532/1508899782" TargetMode="External" /><Relationship Id="rId153" Type="http://schemas.openxmlformats.org/officeDocument/2006/relationships/hyperlink" Target="https://pbs.twimg.com/profile_banners/277595902/1572292662" TargetMode="External" /><Relationship Id="rId154" Type="http://schemas.openxmlformats.org/officeDocument/2006/relationships/hyperlink" Target="https://pbs.twimg.com/profile_banners/17475560/1564639591" TargetMode="External" /><Relationship Id="rId155" Type="http://schemas.openxmlformats.org/officeDocument/2006/relationships/hyperlink" Target="https://pbs.twimg.com/profile_banners/726294419675189248/1576589314" TargetMode="External" /><Relationship Id="rId156" Type="http://schemas.openxmlformats.org/officeDocument/2006/relationships/hyperlink" Target="https://pbs.twimg.com/profile_banners/34079088/1559599059" TargetMode="External" /><Relationship Id="rId157" Type="http://schemas.openxmlformats.org/officeDocument/2006/relationships/hyperlink" Target="https://pbs.twimg.com/profile_banners/725350782497906688/1553548955" TargetMode="External" /><Relationship Id="rId158" Type="http://schemas.openxmlformats.org/officeDocument/2006/relationships/hyperlink" Target="https://pbs.twimg.com/profile_banners/2233369273/1534776271" TargetMode="External" /><Relationship Id="rId159" Type="http://schemas.openxmlformats.org/officeDocument/2006/relationships/hyperlink" Target="https://pbs.twimg.com/profile_banners/14255759/1436563639" TargetMode="External" /><Relationship Id="rId160" Type="http://schemas.openxmlformats.org/officeDocument/2006/relationships/hyperlink" Target="https://pbs.twimg.com/profile_banners/353439433/1572625297" TargetMode="External" /><Relationship Id="rId161" Type="http://schemas.openxmlformats.org/officeDocument/2006/relationships/hyperlink" Target="https://pbs.twimg.com/profile_banners/25863030/1470117449" TargetMode="External" /><Relationship Id="rId162" Type="http://schemas.openxmlformats.org/officeDocument/2006/relationships/hyperlink" Target="https://pbs.twimg.com/profile_banners/2278422067/1405703154" TargetMode="External" /><Relationship Id="rId163" Type="http://schemas.openxmlformats.org/officeDocument/2006/relationships/hyperlink" Target="https://pbs.twimg.com/profile_banners/135250831/1558977596" TargetMode="External" /><Relationship Id="rId164" Type="http://schemas.openxmlformats.org/officeDocument/2006/relationships/hyperlink" Target="https://pbs.twimg.com/profile_banners/17087243/1568655362" TargetMode="External" /><Relationship Id="rId165" Type="http://schemas.openxmlformats.org/officeDocument/2006/relationships/hyperlink" Target="https://pbs.twimg.com/profile_banners/54977849/1573534474" TargetMode="External" /><Relationship Id="rId166" Type="http://schemas.openxmlformats.org/officeDocument/2006/relationships/hyperlink" Target="https://pbs.twimg.com/profile_banners/20721950/1491794795" TargetMode="External" /><Relationship Id="rId167" Type="http://schemas.openxmlformats.org/officeDocument/2006/relationships/hyperlink" Target="https://pbs.twimg.com/profile_banners/44101759/1526042848" TargetMode="External" /><Relationship Id="rId168" Type="http://schemas.openxmlformats.org/officeDocument/2006/relationships/hyperlink" Target="https://pbs.twimg.com/profile_banners/92546328/1370555874" TargetMode="External" /><Relationship Id="rId169" Type="http://schemas.openxmlformats.org/officeDocument/2006/relationships/hyperlink" Target="https://pbs.twimg.com/profile_banners/35057448/1550447465" TargetMode="External" /><Relationship Id="rId170" Type="http://schemas.openxmlformats.org/officeDocument/2006/relationships/hyperlink" Target="https://pbs.twimg.com/profile_banners/76935934/1577944769" TargetMode="External" /><Relationship Id="rId171" Type="http://schemas.openxmlformats.org/officeDocument/2006/relationships/hyperlink" Target="https://pbs.twimg.com/profile_banners/266228055/1485254377" TargetMode="External" /><Relationship Id="rId172" Type="http://schemas.openxmlformats.org/officeDocument/2006/relationships/hyperlink" Target="https://pbs.twimg.com/profile_banners/887767958952398848/1566455763"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4/bg.gif" TargetMode="External" /><Relationship Id="rId180" Type="http://schemas.openxmlformats.org/officeDocument/2006/relationships/hyperlink" Target="http://abs.twimg.com/images/themes/theme10/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5/bg.png" TargetMode="External" /><Relationship Id="rId185" Type="http://schemas.openxmlformats.org/officeDocument/2006/relationships/hyperlink" Target="http://abs.twimg.com/images/themes/theme3/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8/bg.gif" TargetMode="External" /><Relationship Id="rId188" Type="http://schemas.openxmlformats.org/officeDocument/2006/relationships/hyperlink" Target="http://abs.twimg.com/images/themes/theme5/bg.gif" TargetMode="External" /><Relationship Id="rId189" Type="http://schemas.openxmlformats.org/officeDocument/2006/relationships/hyperlink" Target="http://abs.twimg.com/images/themes/theme6/bg.gif" TargetMode="External" /><Relationship Id="rId190" Type="http://schemas.openxmlformats.org/officeDocument/2006/relationships/hyperlink" Target="http://abs.twimg.com/images/themes/theme15/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8/bg.gif"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5/bg.png" TargetMode="External" /><Relationship Id="rId199" Type="http://schemas.openxmlformats.org/officeDocument/2006/relationships/hyperlink" Target="http://abs.twimg.com/images/themes/theme10/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8/bg.gif"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3/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4/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9/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0/bg.gif" TargetMode="External" /><Relationship Id="rId217" Type="http://schemas.openxmlformats.org/officeDocument/2006/relationships/hyperlink" Target="http://abs.twimg.com/images/themes/theme8/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2/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9/bg.gif" TargetMode="External" /><Relationship Id="rId226" Type="http://schemas.openxmlformats.org/officeDocument/2006/relationships/hyperlink" Target="http://abs.twimg.com/images/themes/theme9/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9/bg.gif" TargetMode="External" /><Relationship Id="rId231" Type="http://schemas.openxmlformats.org/officeDocument/2006/relationships/hyperlink" Target="http://abs.twimg.com/images/themes/theme13/bg.gif" TargetMode="External" /><Relationship Id="rId232" Type="http://schemas.openxmlformats.org/officeDocument/2006/relationships/hyperlink" Target="http://abs.twimg.com/images/themes/theme17/bg.gif"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7/bg.gif"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3/bg.gif"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abs.twimg.com/images/themes/theme11/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5/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3/bg.gif" TargetMode="External" /><Relationship Id="rId249" Type="http://schemas.openxmlformats.org/officeDocument/2006/relationships/hyperlink" Target="http://abs.twimg.com/images/themes/theme11/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5/bg.gif"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1/bg.gif"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0/bg.gif" TargetMode="External" /><Relationship Id="rId260" Type="http://schemas.openxmlformats.org/officeDocument/2006/relationships/hyperlink" Target="http://pbs.twimg.com/profile_images/725110260864671744/CtHg6bV-_normal.jpg" TargetMode="External" /><Relationship Id="rId261" Type="http://schemas.openxmlformats.org/officeDocument/2006/relationships/hyperlink" Target="http://pbs.twimg.com/profile_images/463673794716909569/DvZl4mU3_normal.png" TargetMode="External" /><Relationship Id="rId262" Type="http://schemas.openxmlformats.org/officeDocument/2006/relationships/hyperlink" Target="http://pbs.twimg.com/profile_images/687723622631211010/wbNDhRAd_normal.jpg" TargetMode="External" /><Relationship Id="rId263" Type="http://schemas.openxmlformats.org/officeDocument/2006/relationships/hyperlink" Target="http://pbs.twimg.com/profile_images/1122826725/icon-tt_normal.jpg" TargetMode="External" /><Relationship Id="rId264" Type="http://schemas.openxmlformats.org/officeDocument/2006/relationships/hyperlink" Target="http://pbs.twimg.com/profile_images/1204413714406858752/6RCl6tZg_normal.jpg" TargetMode="External" /><Relationship Id="rId265" Type="http://schemas.openxmlformats.org/officeDocument/2006/relationships/hyperlink" Target="http://pbs.twimg.com/profile_images/2219985978/5934_1088142399101_1092660021_30215962_4205833_n_normal.jpg" TargetMode="External" /><Relationship Id="rId266" Type="http://schemas.openxmlformats.org/officeDocument/2006/relationships/hyperlink" Target="http://pbs.twimg.com/profile_images/1212644374951202816/xO1VdYXS_normal.jpg" TargetMode="External" /><Relationship Id="rId267" Type="http://schemas.openxmlformats.org/officeDocument/2006/relationships/hyperlink" Target="http://pbs.twimg.com/profile_images/971518376076984320/eQdX_nIQ_normal.jpg" TargetMode="External" /><Relationship Id="rId268" Type="http://schemas.openxmlformats.org/officeDocument/2006/relationships/hyperlink" Target="http://pbs.twimg.com/profile_images/1004833892992520192/6hgH4UAs_normal.jpg" TargetMode="External" /><Relationship Id="rId269" Type="http://schemas.openxmlformats.org/officeDocument/2006/relationships/hyperlink" Target="http://pbs.twimg.com/profile_images/1148685898608828416/sI8e4qWE_normal.png" TargetMode="External" /><Relationship Id="rId270" Type="http://schemas.openxmlformats.org/officeDocument/2006/relationships/hyperlink" Target="http://pbs.twimg.com/profile_images/1142851071313772546/RLmKLxW-_normal.jpg" TargetMode="External" /><Relationship Id="rId271" Type="http://schemas.openxmlformats.org/officeDocument/2006/relationships/hyperlink" Target="http://pbs.twimg.com/profile_images/248699726/FPcards_normal.jpg" TargetMode="External" /><Relationship Id="rId272" Type="http://schemas.openxmlformats.org/officeDocument/2006/relationships/hyperlink" Target="http://pbs.twimg.com/profile_images/1054396178291400705/p04PkbkX_normal.jpg" TargetMode="External" /><Relationship Id="rId273" Type="http://schemas.openxmlformats.org/officeDocument/2006/relationships/hyperlink" Target="http://pbs.twimg.com/profile_images/1183561541523791874/n4iqLWqZ_normal.jpg" TargetMode="External" /><Relationship Id="rId274" Type="http://schemas.openxmlformats.org/officeDocument/2006/relationships/hyperlink" Target="http://pbs.twimg.com/profile_images/1058911656397365248/VX0_5J9H_normal.jpg" TargetMode="External" /><Relationship Id="rId275" Type="http://schemas.openxmlformats.org/officeDocument/2006/relationships/hyperlink" Target="http://pbs.twimg.com/profile_images/1198501924074639360/D5Wa_Z6G_normal.jpg" TargetMode="External" /><Relationship Id="rId276" Type="http://schemas.openxmlformats.org/officeDocument/2006/relationships/hyperlink" Target="http://pbs.twimg.com/profile_images/587782528246751232/TNRBUYMw_normal.jpg" TargetMode="External" /><Relationship Id="rId277" Type="http://schemas.openxmlformats.org/officeDocument/2006/relationships/hyperlink" Target="http://pbs.twimg.com/profile_images/378800000522771851/0e6bae89f5dc1de5c934c0cb151cab6d_normal.jpeg" TargetMode="External" /><Relationship Id="rId278" Type="http://schemas.openxmlformats.org/officeDocument/2006/relationships/hyperlink" Target="http://pbs.twimg.com/profile_images/344513261576760239/fabc46d44916ba39d1d27c3047c99f18_normal.jpeg" TargetMode="External" /><Relationship Id="rId279" Type="http://schemas.openxmlformats.org/officeDocument/2006/relationships/hyperlink" Target="http://pbs.twimg.com/profile_images/1085327593954435074/igK8Yrua_normal.jpg" TargetMode="External" /><Relationship Id="rId280" Type="http://schemas.openxmlformats.org/officeDocument/2006/relationships/hyperlink" Target="http://pbs.twimg.com/profile_images/767901063718592512/Ea8ylE6-_normal.jpg" TargetMode="External" /><Relationship Id="rId281" Type="http://schemas.openxmlformats.org/officeDocument/2006/relationships/hyperlink" Target="http://pbs.twimg.com/profile_images/1136061094449930241/oDf_Bf9T_normal.jpg" TargetMode="External" /><Relationship Id="rId282" Type="http://schemas.openxmlformats.org/officeDocument/2006/relationships/hyperlink" Target="http://pbs.twimg.com/profile_images/913345286931714048/gP3AC6Wy_normal.jpg" TargetMode="External" /><Relationship Id="rId283" Type="http://schemas.openxmlformats.org/officeDocument/2006/relationships/hyperlink" Target="http://pbs.twimg.com/profile_images/1082111995992780800/Mo5zGwwL_normal.jpg" TargetMode="External" /><Relationship Id="rId284" Type="http://schemas.openxmlformats.org/officeDocument/2006/relationships/hyperlink" Target="http://pbs.twimg.com/profile_images/533259350609891328/yAlSdl0H_normal.jpeg" TargetMode="External" /><Relationship Id="rId285" Type="http://schemas.openxmlformats.org/officeDocument/2006/relationships/hyperlink" Target="http://pbs.twimg.com/profile_images/1211759641237086209/lsj5O6wk_normal.jpg" TargetMode="External" /><Relationship Id="rId286" Type="http://schemas.openxmlformats.org/officeDocument/2006/relationships/hyperlink" Target="http://pbs.twimg.com/profile_images/1132856229712281605/mfQpwIg9_normal.png" TargetMode="External" /><Relationship Id="rId287" Type="http://schemas.openxmlformats.org/officeDocument/2006/relationships/hyperlink" Target="http://pbs.twimg.com/profile_images/893263109229498369/uI4ok6H0_normal.jpg" TargetMode="External" /><Relationship Id="rId288" Type="http://schemas.openxmlformats.org/officeDocument/2006/relationships/hyperlink" Target="http://pbs.twimg.com/profile_images/1206034770360029185/_dj7IBL4_normal.jpg" TargetMode="External" /><Relationship Id="rId289" Type="http://schemas.openxmlformats.org/officeDocument/2006/relationships/hyperlink" Target="http://pbs.twimg.com/profile_images/1026573639460651008/TZXocca5_normal.jpg" TargetMode="External" /><Relationship Id="rId290" Type="http://schemas.openxmlformats.org/officeDocument/2006/relationships/hyperlink" Target="http://pbs.twimg.com/profile_images/1182570578894565376/h3PkEufb_normal.jpg" TargetMode="External" /><Relationship Id="rId291" Type="http://schemas.openxmlformats.org/officeDocument/2006/relationships/hyperlink" Target="http://pbs.twimg.com/profile_images/845037380872499200/Bb-xhHSK_normal.jpg" TargetMode="External" /><Relationship Id="rId292" Type="http://schemas.openxmlformats.org/officeDocument/2006/relationships/hyperlink" Target="http://pbs.twimg.com/profile_images/958017150316351489/SYORuOIa_normal.jpg" TargetMode="External" /><Relationship Id="rId293" Type="http://schemas.openxmlformats.org/officeDocument/2006/relationships/hyperlink" Target="http://pbs.twimg.com/profile_images/1171559187995856897/e0ssvDPc_normal.jpg" TargetMode="External" /><Relationship Id="rId294" Type="http://schemas.openxmlformats.org/officeDocument/2006/relationships/hyperlink" Target="http://pbs.twimg.com/profile_images/950449272985550848/xEBwQ2Rc_normal.jpg" TargetMode="External" /><Relationship Id="rId295" Type="http://schemas.openxmlformats.org/officeDocument/2006/relationships/hyperlink" Target="http://pbs.twimg.com/profile_images/1156700658373763072/XZj7oyc4_normal.jpg" TargetMode="External" /><Relationship Id="rId296" Type="http://schemas.openxmlformats.org/officeDocument/2006/relationships/hyperlink" Target="http://pbs.twimg.com/profile_images/943584306085052416/qYL5QLXO_normal.jpg" TargetMode="External" /><Relationship Id="rId297" Type="http://schemas.openxmlformats.org/officeDocument/2006/relationships/hyperlink" Target="http://pbs.twimg.com/profile_images/733158694016311297/-wrWIler_normal.jpg" TargetMode="External" /><Relationship Id="rId298" Type="http://schemas.openxmlformats.org/officeDocument/2006/relationships/hyperlink" Target="http://pbs.twimg.com/profile_images/1046895903095820289/9iU-AMuM_normal.jpg" TargetMode="External" /><Relationship Id="rId299" Type="http://schemas.openxmlformats.org/officeDocument/2006/relationships/hyperlink" Target="http://pbs.twimg.com/profile_images/1082650712956461061/fqUCJLIm_normal.jpg" TargetMode="External" /><Relationship Id="rId300" Type="http://schemas.openxmlformats.org/officeDocument/2006/relationships/hyperlink" Target="http://pbs.twimg.com/profile_images/1127689598786621440/7EYNtGXE_normal.jpg" TargetMode="External" /><Relationship Id="rId301" Type="http://schemas.openxmlformats.org/officeDocument/2006/relationships/hyperlink" Target="http://pbs.twimg.com/profile_images/1197594688846532609/ZbqOTnCS_normal.jpg" TargetMode="External" /><Relationship Id="rId302" Type="http://schemas.openxmlformats.org/officeDocument/2006/relationships/hyperlink" Target="http://pbs.twimg.com/profile_images/1146478399331848193/5v8xOHNq_normal.jpg" TargetMode="External" /><Relationship Id="rId303" Type="http://schemas.openxmlformats.org/officeDocument/2006/relationships/hyperlink" Target="http://pbs.twimg.com/profile_images/1126544997786869760/Hjg-0AmE_normal.jpg" TargetMode="External" /><Relationship Id="rId304" Type="http://schemas.openxmlformats.org/officeDocument/2006/relationships/hyperlink" Target="http://pbs.twimg.com/profile_images/1203412806076370947/LFFTWsKg_normal.jpg" TargetMode="External" /><Relationship Id="rId305" Type="http://schemas.openxmlformats.org/officeDocument/2006/relationships/hyperlink" Target="http://pbs.twimg.com/profile_images/864182005306605570/OgJLCdX__normal.jpg" TargetMode="External" /><Relationship Id="rId306" Type="http://schemas.openxmlformats.org/officeDocument/2006/relationships/hyperlink" Target="http://pbs.twimg.com/profile_images/838926579308855298/j2n6LVQm_normal.jpg" TargetMode="External" /><Relationship Id="rId307" Type="http://schemas.openxmlformats.org/officeDocument/2006/relationships/hyperlink" Target="http://pbs.twimg.com/profile_images/1091459494264098817/lbdFZJ2__normal.jpg" TargetMode="External" /><Relationship Id="rId308" Type="http://schemas.openxmlformats.org/officeDocument/2006/relationships/hyperlink" Target="http://pbs.twimg.com/profile_images/1830782400/twitter-tt_normal.jpg" TargetMode="External" /><Relationship Id="rId309" Type="http://schemas.openxmlformats.org/officeDocument/2006/relationships/hyperlink" Target="http://pbs.twimg.com/profile_images/1181405207441235973/WSBe_xSV_normal.jpg" TargetMode="External" /><Relationship Id="rId310" Type="http://schemas.openxmlformats.org/officeDocument/2006/relationships/hyperlink" Target="http://pbs.twimg.com/profile_images/1193710578826711041/vyxeAKAs_normal.jpg" TargetMode="External" /><Relationship Id="rId311" Type="http://schemas.openxmlformats.org/officeDocument/2006/relationships/hyperlink" Target="http://pbs.twimg.com/profile_images/1147101435202609152/Ig0Y6sdK_normal.png" TargetMode="External" /><Relationship Id="rId312" Type="http://schemas.openxmlformats.org/officeDocument/2006/relationships/hyperlink" Target="http://pbs.twimg.com/profile_images/1172452625687539713/HL7cQJqp_normal.jpg" TargetMode="External" /><Relationship Id="rId313" Type="http://schemas.openxmlformats.org/officeDocument/2006/relationships/hyperlink" Target="http://pbs.twimg.com/profile_images/1063189952521953280/XyReAJY8_normal.jpg" TargetMode="External" /><Relationship Id="rId314" Type="http://schemas.openxmlformats.org/officeDocument/2006/relationships/hyperlink" Target="http://pbs.twimg.com/profile_images/1664958026/photo_normal.JPG" TargetMode="External" /><Relationship Id="rId315" Type="http://schemas.openxmlformats.org/officeDocument/2006/relationships/hyperlink" Target="http://pbs.twimg.com/profile_images/804808061068177408/depQpn_I_normal.jpg" TargetMode="External" /><Relationship Id="rId316" Type="http://schemas.openxmlformats.org/officeDocument/2006/relationships/hyperlink" Target="http://pbs.twimg.com/profile_images/67545360/0dd8a41_normal.jpg" TargetMode="External" /><Relationship Id="rId317" Type="http://schemas.openxmlformats.org/officeDocument/2006/relationships/hyperlink" Target="http://pbs.twimg.com/profile_images/1046364157656932352/GwYI2C0-_normal.jpg" TargetMode="External" /><Relationship Id="rId318" Type="http://schemas.openxmlformats.org/officeDocument/2006/relationships/hyperlink" Target="http://pbs.twimg.com/profile_images/1162023608711090176/fJk6gG3N_normal.jpg" TargetMode="External" /><Relationship Id="rId319" Type="http://schemas.openxmlformats.org/officeDocument/2006/relationships/hyperlink" Target="http://pbs.twimg.com/profile_images/1112837342228832256/_Xi7UpRO_normal.png" TargetMode="External" /><Relationship Id="rId320" Type="http://schemas.openxmlformats.org/officeDocument/2006/relationships/hyperlink" Target="http://pbs.twimg.com/profile_images/1072145696189382657/ptMf5Vtu_normal.jpg" TargetMode="External" /><Relationship Id="rId321" Type="http://schemas.openxmlformats.org/officeDocument/2006/relationships/hyperlink" Target="http://pbs.twimg.com/profile_images/1136768212094390272/RLSIrxmS_normal.png" TargetMode="External" /><Relationship Id="rId322" Type="http://schemas.openxmlformats.org/officeDocument/2006/relationships/hyperlink" Target="http://pbs.twimg.com/profile_images/921372332240732160/PLvpu90X_normal.jpg" TargetMode="External" /><Relationship Id="rId323" Type="http://schemas.openxmlformats.org/officeDocument/2006/relationships/hyperlink" Target="http://pbs.twimg.com/profile_images/1179139202509934592/dTuga7D8_normal.jpg" TargetMode="External" /><Relationship Id="rId324" Type="http://schemas.openxmlformats.org/officeDocument/2006/relationships/hyperlink" Target="http://pbs.twimg.com/profile_images/1047550320937762821/LaJjQ-rO_normal.jpg" TargetMode="External" /><Relationship Id="rId325" Type="http://schemas.openxmlformats.org/officeDocument/2006/relationships/hyperlink" Target="http://pbs.twimg.com/profile_images/1383657716/DSC07001_edit_normal.jpg" TargetMode="External" /><Relationship Id="rId326" Type="http://schemas.openxmlformats.org/officeDocument/2006/relationships/hyperlink" Target="http://pbs.twimg.com/profile_images/1212460436634787840/nQBIoVOY_normal.jpg" TargetMode="External" /><Relationship Id="rId327" Type="http://schemas.openxmlformats.org/officeDocument/2006/relationships/hyperlink" Target="http://pbs.twimg.com/profile_images/991519008632459264/0YTp8s8I_normal.jpg" TargetMode="External" /><Relationship Id="rId328" Type="http://schemas.openxmlformats.org/officeDocument/2006/relationships/hyperlink" Target="http://pbs.twimg.com/profile_images/971525313896296448/4OAPVwOu_normal.jpg" TargetMode="External" /><Relationship Id="rId329" Type="http://schemas.openxmlformats.org/officeDocument/2006/relationships/hyperlink" Target="http://pbs.twimg.com/profile_images/819963677516304384/FgOonxP1_normal.jpg" TargetMode="External" /><Relationship Id="rId330" Type="http://schemas.openxmlformats.org/officeDocument/2006/relationships/hyperlink" Target="http://pbs.twimg.com/profile_images/1154154554314747904/2HVyZjLb_normal.jpg" TargetMode="External" /><Relationship Id="rId331" Type="http://schemas.openxmlformats.org/officeDocument/2006/relationships/hyperlink" Target="http://pbs.twimg.com/profile_images/939910218204446723/6H_t9Ct1_normal.jpg" TargetMode="External" /><Relationship Id="rId332" Type="http://schemas.openxmlformats.org/officeDocument/2006/relationships/hyperlink" Target="http://pbs.twimg.com/profile_images/1181066638935769088/PV-dRmn6_normal.png" TargetMode="External" /><Relationship Id="rId333" Type="http://schemas.openxmlformats.org/officeDocument/2006/relationships/hyperlink" Target="http://pbs.twimg.com/profile_images/1154880080683905024/0RLIBFet_normal.jpg" TargetMode="External" /><Relationship Id="rId334" Type="http://schemas.openxmlformats.org/officeDocument/2006/relationships/hyperlink" Target="http://pbs.twimg.com/profile_images/581442556841435136/-W5fJVW3_normal.png" TargetMode="External" /><Relationship Id="rId335" Type="http://schemas.openxmlformats.org/officeDocument/2006/relationships/hyperlink" Target="http://pbs.twimg.com/profile_images/674994985448693760/nMmsPBvR_normal.jpg" TargetMode="External" /><Relationship Id="rId336" Type="http://schemas.openxmlformats.org/officeDocument/2006/relationships/hyperlink" Target="http://pbs.twimg.com/profile_images/1188906831898447872/PTTe0Ym__normal.jpg" TargetMode="External" /><Relationship Id="rId337" Type="http://schemas.openxmlformats.org/officeDocument/2006/relationships/hyperlink" Target="http://pbs.twimg.com/profile_images/1149084689581240320/mChWBt3o_normal.png" TargetMode="External" /><Relationship Id="rId338" Type="http://schemas.openxmlformats.org/officeDocument/2006/relationships/hyperlink" Target="http://pbs.twimg.com/profile_images/747211282474995712/Q7a50fxr_normal.jpg" TargetMode="External" /><Relationship Id="rId339" Type="http://schemas.openxmlformats.org/officeDocument/2006/relationships/hyperlink" Target="http://pbs.twimg.com/profile_images/1212181213022212096/0uV7bxib_normal.jpg" TargetMode="External" /><Relationship Id="rId340" Type="http://schemas.openxmlformats.org/officeDocument/2006/relationships/hyperlink" Target="http://pbs.twimg.com/profile_images/1208897086256754691/HWJ0y1oO_normal.jpg" TargetMode="External" /><Relationship Id="rId341" Type="http://schemas.openxmlformats.org/officeDocument/2006/relationships/hyperlink" Target="http://pbs.twimg.com/profile_images/1010277493348143112/sXhetAH3_normal.jpg" TargetMode="External" /><Relationship Id="rId342" Type="http://schemas.openxmlformats.org/officeDocument/2006/relationships/hyperlink" Target="http://pbs.twimg.com/profile_images/378800000411054286/43e797722407c101c60c3f260cd33f68_normal.png" TargetMode="External" /><Relationship Id="rId343" Type="http://schemas.openxmlformats.org/officeDocument/2006/relationships/hyperlink" Target="http://pbs.twimg.com/profile_images/1210655124298829824/W1OipcJ3_normal.jpg" TargetMode="External" /><Relationship Id="rId344" Type="http://schemas.openxmlformats.org/officeDocument/2006/relationships/hyperlink" Target="http://pbs.twimg.com/profile_images/1151663244198572032/ZjX4aWEj_normal.jpg" TargetMode="External" /><Relationship Id="rId345" Type="http://schemas.openxmlformats.org/officeDocument/2006/relationships/hyperlink" Target="http://pbs.twimg.com/profile_images/1055105719035408384/qpxMejmZ_normal.jpg" TargetMode="External" /><Relationship Id="rId346" Type="http://schemas.openxmlformats.org/officeDocument/2006/relationships/hyperlink" Target="http://pbs.twimg.com/profile_images/1181363486019833856/OBeKGZ9g_normal.jpg" TargetMode="External" /><Relationship Id="rId347" Type="http://schemas.openxmlformats.org/officeDocument/2006/relationships/hyperlink" Target="http://pbs.twimg.com/profile_images/1138164643904610305/FnyyG30G_normal.png" TargetMode="External" /><Relationship Id="rId348" Type="http://schemas.openxmlformats.org/officeDocument/2006/relationships/hyperlink" Target="http://pbs.twimg.com/profile_images/1194116246494531584/vHALam3M_normal.jpg" TargetMode="External" /><Relationship Id="rId349" Type="http://schemas.openxmlformats.org/officeDocument/2006/relationships/hyperlink" Target="http://pbs.twimg.com/profile_images/1025221438767226880/D8WjKFCn_normal.jpg" TargetMode="External" /><Relationship Id="rId350" Type="http://schemas.openxmlformats.org/officeDocument/2006/relationships/hyperlink" Target="http://pbs.twimg.com/profile_images/756026429171793920/YpAaSHXi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891422517751144451/2h618Zh__normal.jpg" TargetMode="External" /><Relationship Id="rId353" Type="http://schemas.openxmlformats.org/officeDocument/2006/relationships/hyperlink" Target="http://pbs.twimg.com/profile_images/955096600329809920/vkR68R6L_normal.jpg" TargetMode="External" /><Relationship Id="rId354" Type="http://schemas.openxmlformats.org/officeDocument/2006/relationships/hyperlink" Target="http://pbs.twimg.com/profile_images/1184702192336490499/xiuYhert_normal.jpg" TargetMode="External" /><Relationship Id="rId355" Type="http://schemas.openxmlformats.org/officeDocument/2006/relationships/hyperlink" Target="http://pbs.twimg.com/profile_images/1194484482226569216/lL5l-Wdj_normal.jpg" TargetMode="External" /><Relationship Id="rId356" Type="http://schemas.openxmlformats.org/officeDocument/2006/relationships/hyperlink" Target="http://pbs.twimg.com/profile_images/892131141204942848/ipSHUsUj_normal.jpg" TargetMode="External" /><Relationship Id="rId357" Type="http://schemas.openxmlformats.org/officeDocument/2006/relationships/hyperlink" Target="https://twitter.com/mike_stelzner" TargetMode="External" /><Relationship Id="rId358" Type="http://schemas.openxmlformats.org/officeDocument/2006/relationships/hyperlink" Target="https://twitter.com/smexaminer" TargetMode="External" /><Relationship Id="rId359" Type="http://schemas.openxmlformats.org/officeDocument/2006/relationships/hyperlink" Target="https://twitter.com/scottdavthrive" TargetMode="External" /><Relationship Id="rId360" Type="http://schemas.openxmlformats.org/officeDocument/2006/relationships/hyperlink" Target="https://twitter.com/transformtoday" TargetMode="External" /><Relationship Id="rId361" Type="http://schemas.openxmlformats.org/officeDocument/2006/relationships/hyperlink" Target="https://twitter.com/digitalsargeant" TargetMode="External" /><Relationship Id="rId362" Type="http://schemas.openxmlformats.org/officeDocument/2006/relationships/hyperlink" Target="https://twitter.com/actprhannah" TargetMode="External" /><Relationship Id="rId363" Type="http://schemas.openxmlformats.org/officeDocument/2006/relationships/hyperlink" Target="https://twitter.com/caffreyej" TargetMode="External" /><Relationship Id="rId364" Type="http://schemas.openxmlformats.org/officeDocument/2006/relationships/hyperlink" Target="https://twitter.com/madalynsklar" TargetMode="External" /><Relationship Id="rId365" Type="http://schemas.openxmlformats.org/officeDocument/2006/relationships/hyperlink" Target="https://twitter.com/kerrygorgone" TargetMode="External" /><Relationship Id="rId366" Type="http://schemas.openxmlformats.org/officeDocument/2006/relationships/hyperlink" Target="https://twitter.com/marismith" TargetMode="External" /><Relationship Id="rId367" Type="http://schemas.openxmlformats.org/officeDocument/2006/relationships/hyperlink" Target="https://twitter.com/stellar247" TargetMode="External" /><Relationship Id="rId368" Type="http://schemas.openxmlformats.org/officeDocument/2006/relationships/hyperlink" Target="https://twitter.com/femininepower" TargetMode="External" /><Relationship Id="rId369" Type="http://schemas.openxmlformats.org/officeDocument/2006/relationships/hyperlink" Target="https://twitter.com/tweetingtalya" TargetMode="External" /><Relationship Id="rId370" Type="http://schemas.openxmlformats.org/officeDocument/2006/relationships/hyperlink" Target="https://twitter.com/chrisstrub" TargetMode="External" /><Relationship Id="rId371" Type="http://schemas.openxmlformats.org/officeDocument/2006/relationships/hyperlink" Target="https://twitter.com/theinswe4" TargetMode="External" /><Relationship Id="rId372" Type="http://schemas.openxmlformats.org/officeDocument/2006/relationships/hyperlink" Target="https://twitter.com/ladyeleanora" TargetMode="External" /><Relationship Id="rId373" Type="http://schemas.openxmlformats.org/officeDocument/2006/relationships/hyperlink" Target="https://twitter.com/cadijordan" TargetMode="External" /><Relationship Id="rId374" Type="http://schemas.openxmlformats.org/officeDocument/2006/relationships/hyperlink" Target="https://twitter.com/greggthorpe" TargetMode="External" /><Relationship Id="rId375" Type="http://schemas.openxmlformats.org/officeDocument/2006/relationships/hyperlink" Target="https://twitter.com/hannamiller777" TargetMode="External" /><Relationship Id="rId376" Type="http://schemas.openxmlformats.org/officeDocument/2006/relationships/hyperlink" Target="https://twitter.com/teammarismith" TargetMode="External" /><Relationship Id="rId377" Type="http://schemas.openxmlformats.org/officeDocument/2006/relationships/hyperlink" Target="https://twitter.com/tsp_marketing" TargetMode="External" /><Relationship Id="rId378" Type="http://schemas.openxmlformats.org/officeDocument/2006/relationships/hyperlink" Target="https://twitter.com/rieldeal" TargetMode="External" /><Relationship Id="rId379" Type="http://schemas.openxmlformats.org/officeDocument/2006/relationships/hyperlink" Target="https://twitter.com/johnwaldron_tec" TargetMode="External" /><Relationship Id="rId380" Type="http://schemas.openxmlformats.org/officeDocument/2006/relationships/hyperlink" Target="https://twitter.com/sophiezo" TargetMode="External" /><Relationship Id="rId381" Type="http://schemas.openxmlformats.org/officeDocument/2006/relationships/hyperlink" Target="https://twitter.com/jennykim" TargetMode="External" /><Relationship Id="rId382" Type="http://schemas.openxmlformats.org/officeDocument/2006/relationships/hyperlink" Target="https://twitter.com/coribodeman" TargetMode="External" /><Relationship Id="rId383" Type="http://schemas.openxmlformats.org/officeDocument/2006/relationships/hyperlink" Target="https://twitter.com/coachgabriel_en" TargetMode="External" /><Relationship Id="rId384" Type="http://schemas.openxmlformats.org/officeDocument/2006/relationships/hyperlink" Target="https://twitter.com/phil_mershon" TargetMode="External" /><Relationship Id="rId385" Type="http://schemas.openxmlformats.org/officeDocument/2006/relationships/hyperlink" Target="https://twitter.com/mrockiehq" TargetMode="External" /><Relationship Id="rId386" Type="http://schemas.openxmlformats.org/officeDocument/2006/relationships/hyperlink" Target="https://twitter.com/socialsavvygeek" TargetMode="External" /><Relationship Id="rId387" Type="http://schemas.openxmlformats.org/officeDocument/2006/relationships/hyperlink" Target="https://twitter.com/bizpaul" TargetMode="External" /><Relationship Id="rId388" Type="http://schemas.openxmlformats.org/officeDocument/2006/relationships/hyperlink" Target="https://twitter.com/podtweetr" TargetMode="External" /><Relationship Id="rId389" Type="http://schemas.openxmlformats.org/officeDocument/2006/relationships/hyperlink" Target="https://twitter.com/roberts_ben_m" TargetMode="External" /><Relationship Id="rId390" Type="http://schemas.openxmlformats.org/officeDocument/2006/relationships/hyperlink" Target="https://twitter.com/deyrajaye" TargetMode="External" /><Relationship Id="rId391" Type="http://schemas.openxmlformats.org/officeDocument/2006/relationships/hyperlink" Target="https://twitter.com/smmwconference" TargetMode="External" /><Relationship Id="rId392" Type="http://schemas.openxmlformats.org/officeDocument/2006/relationships/hyperlink" Target="https://twitter.com/duncanjwardle" TargetMode="External" /><Relationship Id="rId393" Type="http://schemas.openxmlformats.org/officeDocument/2006/relationships/hyperlink" Target="https://twitter.com/kristin_bush" TargetMode="External" /><Relationship Id="rId394" Type="http://schemas.openxmlformats.org/officeDocument/2006/relationships/hyperlink" Target="https://twitter.com/ama_marketing" TargetMode="External" /><Relationship Id="rId395" Type="http://schemas.openxmlformats.org/officeDocument/2006/relationships/hyperlink" Target="https://twitter.com/jtimberlake" TargetMode="External" /><Relationship Id="rId396" Type="http://schemas.openxmlformats.org/officeDocument/2006/relationships/hyperlink" Target="https://twitter.com/social_shakeup" TargetMode="External" /><Relationship Id="rId397" Type="http://schemas.openxmlformats.org/officeDocument/2006/relationships/hyperlink" Target="https://twitter.com/ellismbeh" TargetMode="External" /><Relationship Id="rId398" Type="http://schemas.openxmlformats.org/officeDocument/2006/relationships/hyperlink" Target="https://twitter.com/cgritmon" TargetMode="External" /><Relationship Id="rId399" Type="http://schemas.openxmlformats.org/officeDocument/2006/relationships/hyperlink" Target="https://twitter.com/bnevents_hb" TargetMode="External" /><Relationship Id="rId400" Type="http://schemas.openxmlformats.org/officeDocument/2006/relationships/hyperlink" Target="https://twitter.com/ditchtheact" TargetMode="External" /><Relationship Id="rId401" Type="http://schemas.openxmlformats.org/officeDocument/2006/relationships/hyperlink" Target="https://twitter.com/ryanfoland" TargetMode="External" /><Relationship Id="rId402" Type="http://schemas.openxmlformats.org/officeDocument/2006/relationships/hyperlink" Target="https://twitter.com/emilyquestions" TargetMode="External" /><Relationship Id="rId403" Type="http://schemas.openxmlformats.org/officeDocument/2006/relationships/hyperlink" Target="https://twitter.com/50states100days" TargetMode="External" /><Relationship Id="rId404" Type="http://schemas.openxmlformats.org/officeDocument/2006/relationships/hyperlink" Target="https://twitter.com/krommatic" TargetMode="External" /><Relationship Id="rId405" Type="http://schemas.openxmlformats.org/officeDocument/2006/relationships/hyperlink" Target="https://twitter.com/technicallytroy" TargetMode="External" /><Relationship Id="rId406" Type="http://schemas.openxmlformats.org/officeDocument/2006/relationships/hyperlink" Target="https://twitter.com/sociallysorted" TargetMode="External" /><Relationship Id="rId407" Type="http://schemas.openxmlformats.org/officeDocument/2006/relationships/hyperlink" Target="https://twitter.com/stldanni" TargetMode="External" /><Relationship Id="rId408" Type="http://schemas.openxmlformats.org/officeDocument/2006/relationships/hyperlink" Target="https://twitter.com/mllnnlmotivator" TargetMode="External" /><Relationship Id="rId409" Type="http://schemas.openxmlformats.org/officeDocument/2006/relationships/hyperlink" Target="https://twitter.com/findtroy" TargetMode="External" /><Relationship Id="rId410" Type="http://schemas.openxmlformats.org/officeDocument/2006/relationships/hyperlink" Target="https://twitter.com/todcordill" TargetMode="External" /><Relationship Id="rId411" Type="http://schemas.openxmlformats.org/officeDocument/2006/relationships/hyperlink" Target="https://twitter.com/steedmrspeel" TargetMode="External" /><Relationship Id="rId412" Type="http://schemas.openxmlformats.org/officeDocument/2006/relationships/hyperlink" Target="https://twitter.com/al_mercuro" TargetMode="External" /><Relationship Id="rId413" Type="http://schemas.openxmlformats.org/officeDocument/2006/relationships/hyperlink" Target="https://twitter.com/slavaapel" TargetMode="External" /><Relationship Id="rId414" Type="http://schemas.openxmlformats.org/officeDocument/2006/relationships/hyperlink" Target="https://twitter.com/warrenwerbitt" TargetMode="External" /><Relationship Id="rId415" Type="http://schemas.openxmlformats.org/officeDocument/2006/relationships/hyperlink" Target="https://twitter.com/pbanding" TargetMode="External" /><Relationship Id="rId416" Type="http://schemas.openxmlformats.org/officeDocument/2006/relationships/hyperlink" Target="https://twitter.com/whattheythink" TargetMode="External" /><Relationship Id="rId417" Type="http://schemas.openxmlformats.org/officeDocument/2006/relationships/hyperlink" Target="https://twitter.com/scottdraeger" TargetMode="External" /><Relationship Id="rId418" Type="http://schemas.openxmlformats.org/officeDocument/2006/relationships/hyperlink" Target="https://twitter.com/christineerna" TargetMode="External" /><Relationship Id="rId419" Type="http://schemas.openxmlformats.org/officeDocument/2006/relationships/hyperlink" Target="https://twitter.com/roc_softw_assoc" TargetMode="External" /><Relationship Id="rId420" Type="http://schemas.openxmlformats.org/officeDocument/2006/relationships/hyperlink" Target="https://twitter.com/maracleinc" TargetMode="External" /><Relationship Id="rId421" Type="http://schemas.openxmlformats.org/officeDocument/2006/relationships/hyperlink" Target="https://twitter.com/banding" TargetMode="External" /><Relationship Id="rId422" Type="http://schemas.openxmlformats.org/officeDocument/2006/relationships/hyperlink" Target="https://twitter.com/niccrockett" TargetMode="External" /><Relationship Id="rId423" Type="http://schemas.openxmlformats.org/officeDocument/2006/relationships/hyperlink" Target="https://twitter.com/sandyhubbard" TargetMode="External" /><Relationship Id="rId424" Type="http://schemas.openxmlformats.org/officeDocument/2006/relationships/hyperlink" Target="https://twitter.com/paulbobnak" TargetMode="External" /><Relationship Id="rId425" Type="http://schemas.openxmlformats.org/officeDocument/2006/relationships/hyperlink" Target="https://twitter.com/joannegore121" TargetMode="External" /><Relationship Id="rId426" Type="http://schemas.openxmlformats.org/officeDocument/2006/relationships/hyperlink" Target="https://twitter.com/printsurellc" TargetMode="External" /><Relationship Id="rId427" Type="http://schemas.openxmlformats.org/officeDocument/2006/relationships/hyperlink" Target="https://twitter.com/daverosendahl" TargetMode="External" /><Relationship Id="rId428" Type="http://schemas.openxmlformats.org/officeDocument/2006/relationships/hyperlink" Target="https://twitter.com/fuhsionmktg" TargetMode="External" /><Relationship Id="rId429" Type="http://schemas.openxmlformats.org/officeDocument/2006/relationships/hyperlink" Target="https://twitter.com/mitchjackson" TargetMode="External" /><Relationship Id="rId430" Type="http://schemas.openxmlformats.org/officeDocument/2006/relationships/hyperlink" Target="https://twitter.com/joanarssousa" TargetMode="External" /><Relationship Id="rId431" Type="http://schemas.openxmlformats.org/officeDocument/2006/relationships/hyperlink" Target="https://twitter.com/s_narmadhaa" TargetMode="External" /><Relationship Id="rId432" Type="http://schemas.openxmlformats.org/officeDocument/2006/relationships/hyperlink" Target="https://twitter.com/darcydeleon" TargetMode="External" /><Relationship Id="rId433" Type="http://schemas.openxmlformats.org/officeDocument/2006/relationships/hyperlink" Target="https://twitter.com/albermoire" TargetMode="External" /><Relationship Id="rId434" Type="http://schemas.openxmlformats.org/officeDocument/2006/relationships/hyperlink" Target="https://twitter.com/sabrinacadini" TargetMode="External" /><Relationship Id="rId435" Type="http://schemas.openxmlformats.org/officeDocument/2006/relationships/hyperlink" Target="https://twitter.com/blogginbrandi" TargetMode="External" /><Relationship Id="rId436" Type="http://schemas.openxmlformats.org/officeDocument/2006/relationships/hyperlink" Target="https://twitter.com/carlosgil83" TargetMode="External" /><Relationship Id="rId437" Type="http://schemas.openxmlformats.org/officeDocument/2006/relationships/hyperlink" Target="https://twitter.com/thatchristinag" TargetMode="External" /><Relationship Id="rId438" Type="http://schemas.openxmlformats.org/officeDocument/2006/relationships/hyperlink" Target="https://twitter.com/andreagribble" TargetMode="External" /><Relationship Id="rId439" Type="http://schemas.openxmlformats.org/officeDocument/2006/relationships/hyperlink" Target="https://twitter.com/patflynn" TargetMode="External" /><Relationship Id="rId440" Type="http://schemas.openxmlformats.org/officeDocument/2006/relationships/hyperlink" Target="https://twitter.com/jencoleict" TargetMode="External" /><Relationship Id="rId441" Type="http://schemas.openxmlformats.org/officeDocument/2006/relationships/hyperlink" Target="https://twitter.com/meganpowers" TargetMode="External" /><Relationship Id="rId442" Type="http://schemas.openxmlformats.org/officeDocument/2006/relationships/hyperlink" Target="https://twitter.com/stephanrachel" TargetMode="External" /><Relationship Id="rId443" Type="http://schemas.openxmlformats.org/officeDocument/2006/relationships/hyperlink" Target="https://twitter.com/tahiracreates" TargetMode="External" /><Relationship Id="rId444" Type="http://schemas.openxmlformats.org/officeDocument/2006/relationships/hyperlink" Target="https://twitter.com/dahliaelgazzar" TargetMode="External" /><Relationship Id="rId445" Type="http://schemas.openxmlformats.org/officeDocument/2006/relationships/hyperlink" Target="https://twitter.com/jessikaphillips" TargetMode="External" /><Relationship Id="rId446" Type="http://schemas.openxmlformats.org/officeDocument/2006/relationships/hyperlink" Target="https://twitter.com/bellas_pets" TargetMode="External" /><Relationship Id="rId447" Type="http://schemas.openxmlformats.org/officeDocument/2006/relationships/hyperlink" Target="https://twitter.com/mcsquareltd" TargetMode="External" /><Relationship Id="rId448" Type="http://schemas.openxmlformats.org/officeDocument/2006/relationships/hyperlink" Target="https://twitter.com/tracycr31982583" TargetMode="External" /><Relationship Id="rId449" Type="http://schemas.openxmlformats.org/officeDocument/2006/relationships/hyperlink" Target="https://twitter.com/lodewijkhof" TargetMode="External" /><Relationship Id="rId450" Type="http://schemas.openxmlformats.org/officeDocument/2006/relationships/hyperlink" Target="https://twitter.com/ravelong" TargetMode="External" /><Relationship Id="rId451" Type="http://schemas.openxmlformats.org/officeDocument/2006/relationships/hyperlink" Target="https://twitter.com/vivianfrancos" TargetMode="External" /><Relationship Id="rId452" Type="http://schemas.openxmlformats.org/officeDocument/2006/relationships/hyperlink" Target="https://twitter.com/alitamighela" TargetMode="External" /><Relationship Id="rId453" Type="http://schemas.openxmlformats.org/officeDocument/2006/relationships/hyperlink" Target="https://twitter.com/makeamarketer" TargetMode="External" /><Relationship Id="rId454" Type="http://schemas.openxmlformats.org/officeDocument/2006/relationships/comments" Target="../comments2.xml" /><Relationship Id="rId455" Type="http://schemas.openxmlformats.org/officeDocument/2006/relationships/vmlDrawing" Target="../drawings/vmlDrawing2.vml" /><Relationship Id="rId456" Type="http://schemas.openxmlformats.org/officeDocument/2006/relationships/table" Target="../tables/table2.xml" /><Relationship Id="rId457" Type="http://schemas.openxmlformats.org/officeDocument/2006/relationships/drawing" Target="../drawings/drawing1.xml" /><Relationship Id="rId4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ociallysorted.com.au/social-media-marketing-world/" TargetMode="External" /><Relationship Id="rId2" Type="http://schemas.openxmlformats.org/officeDocument/2006/relationships/hyperlink" Target="https://events.socialmediaexaminer.com/amember/aff/go/marismith" TargetMode="External" /><Relationship Id="rId3" Type="http://schemas.openxmlformats.org/officeDocument/2006/relationships/hyperlink" Target="https://www.socialmediaexaminer.com/smmworld/" TargetMode="External" /><Relationship Id="rId4" Type="http://schemas.openxmlformats.org/officeDocument/2006/relationships/hyperlink" Target="https://events.socialmediaexaminer.com/amember/aff/go/donnamoritz?i=1" TargetMode="External" /><Relationship Id="rId5" Type="http://schemas.openxmlformats.org/officeDocument/2006/relationships/hyperlink" Target="https://vivianfrancos.com/top-stories-smmw20-el-mayor-evento-de-marketing-digital/" TargetMode="External" /><Relationship Id="rId6" Type="http://schemas.openxmlformats.org/officeDocument/2006/relationships/hyperlink" Target="https://events.socialmediaexaminer.com/amember/aff/go/madalynsklar?i=2" TargetMode="External" /><Relationship Id="rId7" Type="http://schemas.openxmlformats.org/officeDocument/2006/relationships/hyperlink" Target="https://events.socialmediaexaminer.com/amember/aff/go/blogginbrandi" TargetMode="External" /><Relationship Id="rId8" Type="http://schemas.openxmlformats.org/officeDocument/2006/relationships/hyperlink" Target="https://marketingbuzzword.com/going-live-live-video-with-chris-strub/" TargetMode="External" /><Relationship Id="rId9" Type="http://schemas.openxmlformats.org/officeDocument/2006/relationships/hyperlink" Target="https://medium.com/@ChrisStrub/grind-defined-actionable-steps-to-build-winning-relationships-on-social-media-493325df6bec" TargetMode="External" /><Relationship Id="rId10" Type="http://schemas.openxmlformats.org/officeDocument/2006/relationships/hyperlink" Target="https://events.socialmediaexaminer.com/amember/aff/go/coachlaura" TargetMode="External" /><Relationship Id="rId11" Type="http://schemas.openxmlformats.org/officeDocument/2006/relationships/hyperlink" Target="https://events.socialmediaexaminer.com/amember/aff/go/marismith" TargetMode="External" /><Relationship Id="rId12" Type="http://schemas.openxmlformats.org/officeDocument/2006/relationships/hyperlink" Target="http://www.socialmediaexaminer.com/smmworld/" TargetMode="External" /><Relationship Id="rId13" Type="http://schemas.openxmlformats.org/officeDocument/2006/relationships/hyperlink" Target="https://www.socialmediaexaminer.com/smmworld/" TargetMode="External" /><Relationship Id="rId14" Type="http://schemas.openxmlformats.org/officeDocument/2006/relationships/hyperlink" Target="https://twitter.com/FuhsionMktg/lists/smmw20-speakers" TargetMode="External" /><Relationship Id="rId15" Type="http://schemas.openxmlformats.org/officeDocument/2006/relationships/hyperlink" Target="https://twitter.com/FuhsionMktg/lists/mitch-jackson-collabs" TargetMode="External" /><Relationship Id="rId16" Type="http://schemas.openxmlformats.org/officeDocument/2006/relationships/hyperlink" Target="https://twitter.com/MadalynSklar/status/1210266561459761154" TargetMode="External" /><Relationship Id="rId17" Type="http://schemas.openxmlformats.org/officeDocument/2006/relationships/hyperlink" Target="https://sociallysorted.com.au/social-media-marketing-world/" TargetMode="External" /><Relationship Id="rId18" Type="http://schemas.openxmlformats.org/officeDocument/2006/relationships/hyperlink" Target="https://events.socialmediaexaminer.com/amember/aff/go/donnamoritz?i=1" TargetMode="External" /><Relationship Id="rId19" Type="http://schemas.openxmlformats.org/officeDocument/2006/relationships/hyperlink" Target="https://events.socialmediaexaminer.com/amember/aff/go/coachlaura" TargetMode="External" /><Relationship Id="rId20" Type="http://schemas.openxmlformats.org/officeDocument/2006/relationships/hyperlink" Target="https://www.socialmediaexaminer.com/smmworld/" TargetMode="External" /><Relationship Id="rId21" Type="http://schemas.openxmlformats.org/officeDocument/2006/relationships/hyperlink" Target="https://www.youtube.com/watch?v=7JT-v7bYZAo&amp;feature=youtu.be" TargetMode="External" /><Relationship Id="rId22" Type="http://schemas.openxmlformats.org/officeDocument/2006/relationships/hyperlink" Target="https://events.socialmediaexaminer.com/amember/aff/go/hingstkr?i=2" TargetMode="External" /><Relationship Id="rId23" Type="http://schemas.openxmlformats.org/officeDocument/2006/relationships/hyperlink" Target="https://marketingbuzzword.com/going-live-live-video-with-chris-strub/" TargetMode="External" /><Relationship Id="rId24" Type="http://schemas.openxmlformats.org/officeDocument/2006/relationships/hyperlink" Target="https://medium.com/@ChrisStrub/grind-defined-actionable-steps-to-build-winning-relationships-on-social-media-493325df6bec" TargetMode="External" /><Relationship Id="rId25" Type="http://schemas.openxmlformats.org/officeDocument/2006/relationships/hyperlink" Target="https://medium.com/@ChrisStrub/seven-ways-nonprofits-can-tangibly-raise-money-via-facebook-live-66a3cdc2f932" TargetMode="External" /><Relationship Id="rId26" Type="http://schemas.openxmlformats.org/officeDocument/2006/relationships/hyperlink" Target="https://twitter.com/coachgabriel_en/status/1205873159431282688" TargetMode="External" /><Relationship Id="rId27" Type="http://schemas.openxmlformats.org/officeDocument/2006/relationships/hyperlink" Target="https://twitter.com/mrockieHQ/status/1205385238731378688" TargetMode="External" /><Relationship Id="rId28" Type="http://schemas.openxmlformats.org/officeDocument/2006/relationships/hyperlink" Target="https://brazenracing.com/victory/race-info/" TargetMode="External" /><Relationship Id="rId29" Type="http://schemas.openxmlformats.org/officeDocument/2006/relationships/hyperlink" Target="https://twitter.com/BizPaul/status/1210976072986234880" TargetMode="External" /><Relationship Id="rId30" Type="http://schemas.openxmlformats.org/officeDocument/2006/relationships/hyperlink" Target="https://twitter.com/wongmjane/status/1209250454510559233" TargetMode="External" /><Relationship Id="rId31" Type="http://schemas.openxmlformats.org/officeDocument/2006/relationships/hyperlink" Target="https://vivianfrancos.com/top-stories-smmw20-el-mayor-evento-de-marketing-digital/" TargetMode="External" /><Relationship Id="rId32" Type="http://schemas.openxmlformats.org/officeDocument/2006/relationships/hyperlink" Target="https://events.socialmediaexaminer.com/amember/aff/go/madalynsklar?i=2" TargetMode="External" /><Relationship Id="rId33" Type="http://schemas.openxmlformats.org/officeDocument/2006/relationships/hyperlink" Target="https://events.socialmediaexaminer.com/amember/aff/go/madalynsklar?i=1" TargetMode="External" /><Relationship Id="rId34" Type="http://schemas.openxmlformats.org/officeDocument/2006/relationships/hyperlink" Target="https://www.socialmediaexaminer.com/smmworld/" TargetMode="External" /><Relationship Id="rId35" Type="http://schemas.openxmlformats.org/officeDocument/2006/relationships/hyperlink" Target="https://events.socialmediaexaminer.com/amember/aff/go/blogginbrandi" TargetMode="External" /><Relationship Id="rId36" Type="http://schemas.openxmlformats.org/officeDocument/2006/relationships/hyperlink" Target="https://www.youtube.com/watch?v=vRdznOiJKiY&amp;feature=youtu.be" TargetMode="External" /><Relationship Id="rId37" Type="http://schemas.openxmlformats.org/officeDocument/2006/relationships/table" Target="../tables/table11.xm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1648</v>
      </c>
      <c r="BD2" s="13" t="s">
        <v>1674</v>
      </c>
      <c r="BE2" s="13" t="s">
        <v>1675</v>
      </c>
      <c r="BF2" s="121" t="s">
        <v>2301</v>
      </c>
      <c r="BG2" s="121" t="s">
        <v>2302</v>
      </c>
      <c r="BH2" s="121" t="s">
        <v>2303</v>
      </c>
      <c r="BI2" s="121" t="s">
        <v>2304</v>
      </c>
      <c r="BJ2" s="121" t="s">
        <v>2305</v>
      </c>
      <c r="BK2" s="121" t="s">
        <v>2306</v>
      </c>
      <c r="BL2" s="121" t="s">
        <v>2307</v>
      </c>
      <c r="BM2" s="121" t="s">
        <v>2308</v>
      </c>
      <c r="BN2" s="121" t="s">
        <v>2309</v>
      </c>
    </row>
    <row r="3" spans="1:66" ht="15" customHeight="1">
      <c r="A3" s="64" t="s">
        <v>214</v>
      </c>
      <c r="B3" s="64" t="s">
        <v>257</v>
      </c>
      <c r="C3" s="65" t="s">
        <v>2343</v>
      </c>
      <c r="D3" s="66">
        <v>3</v>
      </c>
      <c r="E3" s="67" t="s">
        <v>132</v>
      </c>
      <c r="F3" s="68">
        <v>32</v>
      </c>
      <c r="G3" s="65"/>
      <c r="H3" s="69"/>
      <c r="I3" s="70"/>
      <c r="J3" s="70"/>
      <c r="K3" s="34" t="s">
        <v>65</v>
      </c>
      <c r="L3" s="71">
        <v>3</v>
      </c>
      <c r="M3" s="71"/>
      <c r="N3" s="72"/>
      <c r="O3" s="78" t="s">
        <v>311</v>
      </c>
      <c r="P3" s="80">
        <v>43823.881319444445</v>
      </c>
      <c r="Q3" s="78" t="s">
        <v>314</v>
      </c>
      <c r="R3" s="82" t="s">
        <v>383</v>
      </c>
      <c r="S3" s="78" t="s">
        <v>405</v>
      </c>
      <c r="T3" s="78" t="s">
        <v>414</v>
      </c>
      <c r="U3" s="82" t="s">
        <v>441</v>
      </c>
      <c r="V3" s="82" t="s">
        <v>441</v>
      </c>
      <c r="W3" s="80">
        <v>43823.881319444445</v>
      </c>
      <c r="X3" s="84">
        <v>43823</v>
      </c>
      <c r="Y3" s="86" t="s">
        <v>515</v>
      </c>
      <c r="Z3" s="82" t="s">
        <v>610</v>
      </c>
      <c r="AA3" s="78"/>
      <c r="AB3" s="78"/>
      <c r="AC3" s="86" t="s">
        <v>709</v>
      </c>
      <c r="AD3" s="78"/>
      <c r="AE3" s="78" t="b">
        <v>0</v>
      </c>
      <c r="AF3" s="78">
        <v>13</v>
      </c>
      <c r="AG3" s="86" t="s">
        <v>822</v>
      </c>
      <c r="AH3" s="78" t="b">
        <v>0</v>
      </c>
      <c r="AI3" s="78" t="s">
        <v>839</v>
      </c>
      <c r="AJ3" s="78"/>
      <c r="AK3" s="86" t="s">
        <v>822</v>
      </c>
      <c r="AL3" s="78" t="b">
        <v>0</v>
      </c>
      <c r="AM3" s="78">
        <v>6</v>
      </c>
      <c r="AN3" s="86" t="s">
        <v>822</v>
      </c>
      <c r="AO3" s="78" t="s">
        <v>846</v>
      </c>
      <c r="AP3" s="78" t="b">
        <v>0</v>
      </c>
      <c r="AQ3" s="86" t="s">
        <v>709</v>
      </c>
      <c r="AR3" s="78" t="s">
        <v>312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11</v>
      </c>
      <c r="BM3" s="49">
        <v>100</v>
      </c>
      <c r="BN3" s="48">
        <v>11</v>
      </c>
    </row>
    <row r="4" spans="1:66" ht="15" customHeight="1">
      <c r="A4" s="64" t="s">
        <v>215</v>
      </c>
      <c r="B4" s="64" t="s">
        <v>214</v>
      </c>
      <c r="C4" s="65" t="s">
        <v>2343</v>
      </c>
      <c r="D4" s="66">
        <v>3</v>
      </c>
      <c r="E4" s="67" t="s">
        <v>132</v>
      </c>
      <c r="F4" s="68">
        <v>32</v>
      </c>
      <c r="G4" s="65"/>
      <c r="H4" s="69"/>
      <c r="I4" s="70"/>
      <c r="J4" s="70"/>
      <c r="K4" s="34" t="s">
        <v>65</v>
      </c>
      <c r="L4" s="77">
        <v>4</v>
      </c>
      <c r="M4" s="77"/>
      <c r="N4" s="72"/>
      <c r="O4" s="79" t="s">
        <v>312</v>
      </c>
      <c r="P4" s="81">
        <v>43825.301932870374</v>
      </c>
      <c r="Q4" s="79" t="s">
        <v>314</v>
      </c>
      <c r="R4" s="83" t="s">
        <v>383</v>
      </c>
      <c r="S4" s="79" t="s">
        <v>405</v>
      </c>
      <c r="T4" s="79" t="s">
        <v>414</v>
      </c>
      <c r="U4" s="79"/>
      <c r="V4" s="83" t="s">
        <v>478</v>
      </c>
      <c r="W4" s="81">
        <v>43825.301932870374</v>
      </c>
      <c r="X4" s="85">
        <v>43825</v>
      </c>
      <c r="Y4" s="87" t="s">
        <v>516</v>
      </c>
      <c r="Z4" s="83" t="s">
        <v>611</v>
      </c>
      <c r="AA4" s="79"/>
      <c r="AB4" s="79"/>
      <c r="AC4" s="87" t="s">
        <v>710</v>
      </c>
      <c r="AD4" s="79"/>
      <c r="AE4" s="79" t="b">
        <v>0</v>
      </c>
      <c r="AF4" s="79">
        <v>0</v>
      </c>
      <c r="AG4" s="87" t="s">
        <v>822</v>
      </c>
      <c r="AH4" s="79" t="b">
        <v>0</v>
      </c>
      <c r="AI4" s="79" t="s">
        <v>839</v>
      </c>
      <c r="AJ4" s="79"/>
      <c r="AK4" s="87" t="s">
        <v>822</v>
      </c>
      <c r="AL4" s="79" t="b">
        <v>0</v>
      </c>
      <c r="AM4" s="79">
        <v>6</v>
      </c>
      <c r="AN4" s="87" t="s">
        <v>709</v>
      </c>
      <c r="AO4" s="79" t="s">
        <v>847</v>
      </c>
      <c r="AP4" s="79" t="b">
        <v>0</v>
      </c>
      <c r="AQ4" s="87" t="s">
        <v>709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215</v>
      </c>
      <c r="B5" s="64" t="s">
        <v>257</v>
      </c>
      <c r="C5" s="65" t="s">
        <v>2343</v>
      </c>
      <c r="D5" s="66">
        <v>3</v>
      </c>
      <c r="E5" s="67" t="s">
        <v>132</v>
      </c>
      <c r="F5" s="68">
        <v>32</v>
      </c>
      <c r="G5" s="65"/>
      <c r="H5" s="69"/>
      <c r="I5" s="70"/>
      <c r="J5" s="70"/>
      <c r="K5" s="34" t="s">
        <v>65</v>
      </c>
      <c r="L5" s="77">
        <v>5</v>
      </c>
      <c r="M5" s="77"/>
      <c r="N5" s="72"/>
      <c r="O5" s="79" t="s">
        <v>311</v>
      </c>
      <c r="P5" s="81">
        <v>43825.301932870374</v>
      </c>
      <c r="Q5" s="79" t="s">
        <v>314</v>
      </c>
      <c r="R5" s="83" t="s">
        <v>383</v>
      </c>
      <c r="S5" s="79" t="s">
        <v>405</v>
      </c>
      <c r="T5" s="79" t="s">
        <v>414</v>
      </c>
      <c r="U5" s="79"/>
      <c r="V5" s="83" t="s">
        <v>478</v>
      </c>
      <c r="W5" s="81">
        <v>43825.301932870374</v>
      </c>
      <c r="X5" s="85">
        <v>43825</v>
      </c>
      <c r="Y5" s="87" t="s">
        <v>516</v>
      </c>
      <c r="Z5" s="83" t="s">
        <v>611</v>
      </c>
      <c r="AA5" s="79"/>
      <c r="AB5" s="79"/>
      <c r="AC5" s="87" t="s">
        <v>710</v>
      </c>
      <c r="AD5" s="79"/>
      <c r="AE5" s="79" t="b">
        <v>0</v>
      </c>
      <c r="AF5" s="79">
        <v>0</v>
      </c>
      <c r="AG5" s="87" t="s">
        <v>822</v>
      </c>
      <c r="AH5" s="79" t="b">
        <v>0</v>
      </c>
      <c r="AI5" s="79" t="s">
        <v>839</v>
      </c>
      <c r="AJ5" s="79"/>
      <c r="AK5" s="87" t="s">
        <v>822</v>
      </c>
      <c r="AL5" s="79" t="b">
        <v>0</v>
      </c>
      <c r="AM5" s="79">
        <v>6</v>
      </c>
      <c r="AN5" s="87" t="s">
        <v>709</v>
      </c>
      <c r="AO5" s="79" t="s">
        <v>847</v>
      </c>
      <c r="AP5" s="79" t="b">
        <v>0</v>
      </c>
      <c r="AQ5" s="87" t="s">
        <v>709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11</v>
      </c>
      <c r="BM5" s="49">
        <v>100</v>
      </c>
      <c r="BN5" s="48">
        <v>11</v>
      </c>
    </row>
    <row r="6" spans="1:66" ht="15">
      <c r="A6" s="64" t="s">
        <v>216</v>
      </c>
      <c r="B6" s="64" t="s">
        <v>216</v>
      </c>
      <c r="C6" s="65" t="s">
        <v>2343</v>
      </c>
      <c r="D6" s="66">
        <v>3</v>
      </c>
      <c r="E6" s="67" t="s">
        <v>132</v>
      </c>
      <c r="F6" s="68">
        <v>32</v>
      </c>
      <c r="G6" s="65"/>
      <c r="H6" s="69"/>
      <c r="I6" s="70"/>
      <c r="J6" s="70"/>
      <c r="K6" s="34" t="s">
        <v>65</v>
      </c>
      <c r="L6" s="77">
        <v>6</v>
      </c>
      <c r="M6" s="77"/>
      <c r="N6" s="72"/>
      <c r="O6" s="79" t="s">
        <v>176</v>
      </c>
      <c r="P6" s="81">
        <v>43826.02782407407</v>
      </c>
      <c r="Q6" s="79" t="s">
        <v>315</v>
      </c>
      <c r="R6" s="83" t="s">
        <v>384</v>
      </c>
      <c r="S6" s="79" t="s">
        <v>405</v>
      </c>
      <c r="T6" s="79" t="s">
        <v>415</v>
      </c>
      <c r="U6" s="83" t="s">
        <v>442</v>
      </c>
      <c r="V6" s="83" t="s">
        <v>442</v>
      </c>
      <c r="W6" s="81">
        <v>43826.02782407407</v>
      </c>
      <c r="X6" s="85">
        <v>43826</v>
      </c>
      <c r="Y6" s="87" t="s">
        <v>517</v>
      </c>
      <c r="Z6" s="83" t="s">
        <v>612</v>
      </c>
      <c r="AA6" s="79"/>
      <c r="AB6" s="79"/>
      <c r="AC6" s="87" t="s">
        <v>711</v>
      </c>
      <c r="AD6" s="79"/>
      <c r="AE6" s="79" t="b">
        <v>0</v>
      </c>
      <c r="AF6" s="79">
        <v>0</v>
      </c>
      <c r="AG6" s="87" t="s">
        <v>822</v>
      </c>
      <c r="AH6" s="79" t="b">
        <v>0</v>
      </c>
      <c r="AI6" s="79" t="s">
        <v>839</v>
      </c>
      <c r="AJ6" s="79"/>
      <c r="AK6" s="87" t="s">
        <v>822</v>
      </c>
      <c r="AL6" s="79" t="b">
        <v>0</v>
      </c>
      <c r="AM6" s="79">
        <v>0</v>
      </c>
      <c r="AN6" s="87" t="s">
        <v>822</v>
      </c>
      <c r="AO6" s="79" t="s">
        <v>848</v>
      </c>
      <c r="AP6" s="79" t="b">
        <v>0</v>
      </c>
      <c r="AQ6" s="87" t="s">
        <v>711</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1</v>
      </c>
      <c r="BG6" s="49">
        <v>3.0303030303030303</v>
      </c>
      <c r="BH6" s="48">
        <v>0</v>
      </c>
      <c r="BI6" s="49">
        <v>0</v>
      </c>
      <c r="BJ6" s="48">
        <v>0</v>
      </c>
      <c r="BK6" s="49">
        <v>0</v>
      </c>
      <c r="BL6" s="48">
        <v>32</v>
      </c>
      <c r="BM6" s="49">
        <v>96.96969696969697</v>
      </c>
      <c r="BN6" s="48">
        <v>33</v>
      </c>
    </row>
    <row r="7" spans="1:66" ht="15">
      <c r="A7" s="64" t="s">
        <v>217</v>
      </c>
      <c r="B7" s="64" t="s">
        <v>257</v>
      </c>
      <c r="C7" s="65" t="s">
        <v>2343</v>
      </c>
      <c r="D7" s="66">
        <v>3</v>
      </c>
      <c r="E7" s="67" t="s">
        <v>132</v>
      </c>
      <c r="F7" s="68">
        <v>32</v>
      </c>
      <c r="G7" s="65"/>
      <c r="H7" s="69"/>
      <c r="I7" s="70"/>
      <c r="J7" s="70"/>
      <c r="K7" s="34" t="s">
        <v>65</v>
      </c>
      <c r="L7" s="77">
        <v>7</v>
      </c>
      <c r="M7" s="77"/>
      <c r="N7" s="72"/>
      <c r="O7" s="79" t="s">
        <v>311</v>
      </c>
      <c r="P7" s="81">
        <v>43826.490277777775</v>
      </c>
      <c r="Q7" s="79" t="s">
        <v>316</v>
      </c>
      <c r="R7" s="79"/>
      <c r="S7" s="79"/>
      <c r="T7" s="79" t="s">
        <v>416</v>
      </c>
      <c r="U7" s="83" t="s">
        <v>443</v>
      </c>
      <c r="V7" s="83" t="s">
        <v>443</v>
      </c>
      <c r="W7" s="81">
        <v>43826.490277777775</v>
      </c>
      <c r="X7" s="85">
        <v>43826</v>
      </c>
      <c r="Y7" s="87" t="s">
        <v>518</v>
      </c>
      <c r="Z7" s="83" t="s">
        <v>613</v>
      </c>
      <c r="AA7" s="79"/>
      <c r="AB7" s="79"/>
      <c r="AC7" s="87" t="s">
        <v>712</v>
      </c>
      <c r="AD7" s="79"/>
      <c r="AE7" s="79" t="b">
        <v>0</v>
      </c>
      <c r="AF7" s="79">
        <v>1</v>
      </c>
      <c r="AG7" s="87" t="s">
        <v>822</v>
      </c>
      <c r="AH7" s="79" t="b">
        <v>0</v>
      </c>
      <c r="AI7" s="79" t="s">
        <v>839</v>
      </c>
      <c r="AJ7" s="79"/>
      <c r="AK7" s="87" t="s">
        <v>822</v>
      </c>
      <c r="AL7" s="79" t="b">
        <v>0</v>
      </c>
      <c r="AM7" s="79">
        <v>0</v>
      </c>
      <c r="AN7" s="87" t="s">
        <v>822</v>
      </c>
      <c r="AO7" s="79" t="s">
        <v>849</v>
      </c>
      <c r="AP7" s="79" t="b">
        <v>0</v>
      </c>
      <c r="AQ7" s="87" t="s">
        <v>712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0</v>
      </c>
      <c r="BI7" s="49">
        <v>0</v>
      </c>
      <c r="BJ7" s="48">
        <v>0</v>
      </c>
      <c r="BK7" s="49">
        <v>0</v>
      </c>
      <c r="BL7" s="48">
        <v>15</v>
      </c>
      <c r="BM7" s="49">
        <v>100</v>
      </c>
      <c r="BN7" s="48">
        <v>15</v>
      </c>
    </row>
    <row r="8" spans="1:66" ht="15">
      <c r="A8" s="64" t="s">
        <v>218</v>
      </c>
      <c r="B8" s="64" t="s">
        <v>218</v>
      </c>
      <c r="C8" s="65" t="s">
        <v>2343</v>
      </c>
      <c r="D8" s="66">
        <v>3</v>
      </c>
      <c r="E8" s="67" t="s">
        <v>132</v>
      </c>
      <c r="F8" s="68">
        <v>32</v>
      </c>
      <c r="G8" s="65"/>
      <c r="H8" s="69"/>
      <c r="I8" s="70"/>
      <c r="J8" s="70"/>
      <c r="K8" s="34" t="s">
        <v>65</v>
      </c>
      <c r="L8" s="77">
        <v>8</v>
      </c>
      <c r="M8" s="77"/>
      <c r="N8" s="72"/>
      <c r="O8" s="79" t="s">
        <v>176</v>
      </c>
      <c r="P8" s="81">
        <v>43826.73815972222</v>
      </c>
      <c r="Q8" s="79" t="s">
        <v>317</v>
      </c>
      <c r="R8" s="79"/>
      <c r="S8" s="79"/>
      <c r="T8" s="79" t="s">
        <v>417</v>
      </c>
      <c r="U8" s="83" t="s">
        <v>444</v>
      </c>
      <c r="V8" s="83" t="s">
        <v>444</v>
      </c>
      <c r="W8" s="81">
        <v>43826.73815972222</v>
      </c>
      <c r="X8" s="85">
        <v>43826</v>
      </c>
      <c r="Y8" s="87" t="s">
        <v>519</v>
      </c>
      <c r="Z8" s="83" t="s">
        <v>614</v>
      </c>
      <c r="AA8" s="79"/>
      <c r="AB8" s="79"/>
      <c r="AC8" s="87" t="s">
        <v>713</v>
      </c>
      <c r="AD8" s="79"/>
      <c r="AE8" s="79" t="b">
        <v>0</v>
      </c>
      <c r="AF8" s="79">
        <v>10</v>
      </c>
      <c r="AG8" s="87" t="s">
        <v>822</v>
      </c>
      <c r="AH8" s="79" t="b">
        <v>0</v>
      </c>
      <c r="AI8" s="79" t="s">
        <v>839</v>
      </c>
      <c r="AJ8" s="79"/>
      <c r="AK8" s="87" t="s">
        <v>822</v>
      </c>
      <c r="AL8" s="79" t="b">
        <v>0</v>
      </c>
      <c r="AM8" s="79">
        <v>0</v>
      </c>
      <c r="AN8" s="87" t="s">
        <v>822</v>
      </c>
      <c r="AO8" s="79" t="s">
        <v>849</v>
      </c>
      <c r="AP8" s="79" t="b">
        <v>0</v>
      </c>
      <c r="AQ8" s="87" t="s">
        <v>713</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v>0</v>
      </c>
      <c r="BG8" s="49">
        <v>0</v>
      </c>
      <c r="BH8" s="48">
        <v>0</v>
      </c>
      <c r="BI8" s="49">
        <v>0</v>
      </c>
      <c r="BJ8" s="48">
        <v>0</v>
      </c>
      <c r="BK8" s="49">
        <v>0</v>
      </c>
      <c r="BL8" s="48">
        <v>16</v>
      </c>
      <c r="BM8" s="49">
        <v>100</v>
      </c>
      <c r="BN8" s="48">
        <v>16</v>
      </c>
    </row>
    <row r="9" spans="1:66" ht="15">
      <c r="A9" s="64" t="s">
        <v>219</v>
      </c>
      <c r="B9" s="64" t="s">
        <v>249</v>
      </c>
      <c r="C9" s="65" t="s">
        <v>2343</v>
      </c>
      <c r="D9" s="66">
        <v>3</v>
      </c>
      <c r="E9" s="67" t="s">
        <v>132</v>
      </c>
      <c r="F9" s="68">
        <v>32</v>
      </c>
      <c r="G9" s="65"/>
      <c r="H9" s="69"/>
      <c r="I9" s="70"/>
      <c r="J9" s="70"/>
      <c r="K9" s="34" t="s">
        <v>65</v>
      </c>
      <c r="L9" s="77">
        <v>9</v>
      </c>
      <c r="M9" s="77"/>
      <c r="N9" s="72"/>
      <c r="O9" s="79" t="s">
        <v>312</v>
      </c>
      <c r="P9" s="81">
        <v>43826.81303240741</v>
      </c>
      <c r="Q9" s="79" t="s">
        <v>318</v>
      </c>
      <c r="R9" s="79"/>
      <c r="S9" s="79"/>
      <c r="T9" s="79"/>
      <c r="U9" s="79"/>
      <c r="V9" s="83" t="s">
        <v>479</v>
      </c>
      <c r="W9" s="81">
        <v>43826.81303240741</v>
      </c>
      <c r="X9" s="85">
        <v>43826</v>
      </c>
      <c r="Y9" s="87" t="s">
        <v>520</v>
      </c>
      <c r="Z9" s="83" t="s">
        <v>615</v>
      </c>
      <c r="AA9" s="79"/>
      <c r="AB9" s="79"/>
      <c r="AC9" s="87" t="s">
        <v>714</v>
      </c>
      <c r="AD9" s="79"/>
      <c r="AE9" s="79" t="b">
        <v>0</v>
      </c>
      <c r="AF9" s="79">
        <v>0</v>
      </c>
      <c r="AG9" s="87" t="s">
        <v>822</v>
      </c>
      <c r="AH9" s="79" t="b">
        <v>0</v>
      </c>
      <c r="AI9" s="79" t="s">
        <v>839</v>
      </c>
      <c r="AJ9" s="79"/>
      <c r="AK9" s="87" t="s">
        <v>822</v>
      </c>
      <c r="AL9" s="79" t="b">
        <v>0</v>
      </c>
      <c r="AM9" s="79">
        <v>1</v>
      </c>
      <c r="AN9" s="87" t="s">
        <v>777</v>
      </c>
      <c r="AO9" s="79" t="s">
        <v>849</v>
      </c>
      <c r="AP9" s="79" t="b">
        <v>0</v>
      </c>
      <c r="AQ9" s="87" t="s">
        <v>777</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8">
        <v>0</v>
      </c>
      <c r="BG9" s="49">
        <v>0</v>
      </c>
      <c r="BH9" s="48">
        <v>1</v>
      </c>
      <c r="BI9" s="49">
        <v>2.5641025641025643</v>
      </c>
      <c r="BJ9" s="48">
        <v>0</v>
      </c>
      <c r="BK9" s="49">
        <v>0</v>
      </c>
      <c r="BL9" s="48">
        <v>38</v>
      </c>
      <c r="BM9" s="49">
        <v>97.43589743589743</v>
      </c>
      <c r="BN9" s="48">
        <v>39</v>
      </c>
    </row>
    <row r="10" spans="1:66" ht="15">
      <c r="A10" s="64" t="s">
        <v>220</v>
      </c>
      <c r="B10" s="64" t="s">
        <v>260</v>
      </c>
      <c r="C10" s="65" t="s">
        <v>2343</v>
      </c>
      <c r="D10" s="66">
        <v>3</v>
      </c>
      <c r="E10" s="67" t="s">
        <v>132</v>
      </c>
      <c r="F10" s="68">
        <v>32</v>
      </c>
      <c r="G10" s="65"/>
      <c r="H10" s="69"/>
      <c r="I10" s="70"/>
      <c r="J10" s="70"/>
      <c r="K10" s="34" t="s">
        <v>65</v>
      </c>
      <c r="L10" s="77">
        <v>10</v>
      </c>
      <c r="M10" s="77"/>
      <c r="N10" s="72"/>
      <c r="O10" s="79" t="s">
        <v>312</v>
      </c>
      <c r="P10" s="81">
        <v>43826.82802083333</v>
      </c>
      <c r="Q10" s="79" t="s">
        <v>319</v>
      </c>
      <c r="R10" s="79"/>
      <c r="S10" s="79"/>
      <c r="T10" s="79" t="s">
        <v>414</v>
      </c>
      <c r="U10" s="79"/>
      <c r="V10" s="83" t="s">
        <v>480</v>
      </c>
      <c r="W10" s="81">
        <v>43826.82802083333</v>
      </c>
      <c r="X10" s="85">
        <v>43826</v>
      </c>
      <c r="Y10" s="87" t="s">
        <v>521</v>
      </c>
      <c r="Z10" s="83" t="s">
        <v>616</v>
      </c>
      <c r="AA10" s="79"/>
      <c r="AB10" s="79"/>
      <c r="AC10" s="87" t="s">
        <v>715</v>
      </c>
      <c r="AD10" s="79"/>
      <c r="AE10" s="79" t="b">
        <v>0</v>
      </c>
      <c r="AF10" s="79">
        <v>0</v>
      </c>
      <c r="AG10" s="87" t="s">
        <v>822</v>
      </c>
      <c r="AH10" s="79" t="b">
        <v>0</v>
      </c>
      <c r="AI10" s="79" t="s">
        <v>839</v>
      </c>
      <c r="AJ10" s="79"/>
      <c r="AK10" s="87" t="s">
        <v>822</v>
      </c>
      <c r="AL10" s="79" t="b">
        <v>0</v>
      </c>
      <c r="AM10" s="79">
        <v>8</v>
      </c>
      <c r="AN10" s="87" t="s">
        <v>799</v>
      </c>
      <c r="AO10" s="79" t="s">
        <v>849</v>
      </c>
      <c r="AP10" s="79" t="b">
        <v>0</v>
      </c>
      <c r="AQ10" s="87" t="s">
        <v>799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3</v>
      </c>
      <c r="BG10" s="49">
        <v>9.375</v>
      </c>
      <c r="BH10" s="48">
        <v>1</v>
      </c>
      <c r="BI10" s="49">
        <v>3.125</v>
      </c>
      <c r="BJ10" s="48">
        <v>0</v>
      </c>
      <c r="BK10" s="49">
        <v>0</v>
      </c>
      <c r="BL10" s="48">
        <v>28</v>
      </c>
      <c r="BM10" s="49">
        <v>87.5</v>
      </c>
      <c r="BN10" s="48">
        <v>32</v>
      </c>
    </row>
    <row r="11" spans="1:66" ht="15">
      <c r="A11" s="64" t="s">
        <v>220</v>
      </c>
      <c r="B11" s="64" t="s">
        <v>257</v>
      </c>
      <c r="C11" s="65" t="s">
        <v>2343</v>
      </c>
      <c r="D11" s="66">
        <v>3</v>
      </c>
      <c r="E11" s="67" t="s">
        <v>132</v>
      </c>
      <c r="F11" s="68">
        <v>32</v>
      </c>
      <c r="G11" s="65"/>
      <c r="H11" s="69"/>
      <c r="I11" s="70"/>
      <c r="J11" s="70"/>
      <c r="K11" s="34" t="s">
        <v>65</v>
      </c>
      <c r="L11" s="77">
        <v>11</v>
      </c>
      <c r="M11" s="77"/>
      <c r="N11" s="72"/>
      <c r="O11" s="79" t="s">
        <v>311</v>
      </c>
      <c r="P11" s="81">
        <v>43826.82802083333</v>
      </c>
      <c r="Q11" s="79" t="s">
        <v>319</v>
      </c>
      <c r="R11" s="79"/>
      <c r="S11" s="79"/>
      <c r="T11" s="79" t="s">
        <v>414</v>
      </c>
      <c r="U11" s="79"/>
      <c r="V11" s="83" t="s">
        <v>480</v>
      </c>
      <c r="W11" s="81">
        <v>43826.82802083333</v>
      </c>
      <c r="X11" s="85">
        <v>43826</v>
      </c>
      <c r="Y11" s="87" t="s">
        <v>521</v>
      </c>
      <c r="Z11" s="83" t="s">
        <v>616</v>
      </c>
      <c r="AA11" s="79"/>
      <c r="AB11" s="79"/>
      <c r="AC11" s="87" t="s">
        <v>715</v>
      </c>
      <c r="AD11" s="79"/>
      <c r="AE11" s="79" t="b">
        <v>0</v>
      </c>
      <c r="AF11" s="79">
        <v>0</v>
      </c>
      <c r="AG11" s="87" t="s">
        <v>822</v>
      </c>
      <c r="AH11" s="79" t="b">
        <v>0</v>
      </c>
      <c r="AI11" s="79" t="s">
        <v>839</v>
      </c>
      <c r="AJ11" s="79"/>
      <c r="AK11" s="87" t="s">
        <v>822</v>
      </c>
      <c r="AL11" s="79" t="b">
        <v>0</v>
      </c>
      <c r="AM11" s="79">
        <v>8</v>
      </c>
      <c r="AN11" s="87" t="s">
        <v>799</v>
      </c>
      <c r="AO11" s="79" t="s">
        <v>849</v>
      </c>
      <c r="AP11" s="79" t="b">
        <v>0</v>
      </c>
      <c r="AQ11" s="87" t="s">
        <v>799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221</v>
      </c>
      <c r="B12" s="64" t="s">
        <v>221</v>
      </c>
      <c r="C12" s="65" t="s">
        <v>2343</v>
      </c>
      <c r="D12" s="66">
        <v>3</v>
      </c>
      <c r="E12" s="67" t="s">
        <v>132</v>
      </c>
      <c r="F12" s="68">
        <v>32</v>
      </c>
      <c r="G12" s="65"/>
      <c r="H12" s="69"/>
      <c r="I12" s="70"/>
      <c r="J12" s="70"/>
      <c r="K12" s="34" t="s">
        <v>65</v>
      </c>
      <c r="L12" s="77">
        <v>12</v>
      </c>
      <c r="M12" s="77"/>
      <c r="N12" s="72"/>
      <c r="O12" s="79" t="s">
        <v>176</v>
      </c>
      <c r="P12" s="81">
        <v>43826.871712962966</v>
      </c>
      <c r="Q12" s="79" t="s">
        <v>320</v>
      </c>
      <c r="R12" s="83" t="s">
        <v>385</v>
      </c>
      <c r="S12" s="79" t="s">
        <v>406</v>
      </c>
      <c r="T12" s="79" t="s">
        <v>414</v>
      </c>
      <c r="U12" s="79"/>
      <c r="V12" s="83" t="s">
        <v>481</v>
      </c>
      <c r="W12" s="81">
        <v>43826.871712962966</v>
      </c>
      <c r="X12" s="85">
        <v>43826</v>
      </c>
      <c r="Y12" s="87" t="s">
        <v>522</v>
      </c>
      <c r="Z12" s="83" t="s">
        <v>617</v>
      </c>
      <c r="AA12" s="79"/>
      <c r="AB12" s="79"/>
      <c r="AC12" s="87" t="s">
        <v>716</v>
      </c>
      <c r="AD12" s="79"/>
      <c r="AE12" s="79" t="b">
        <v>0</v>
      </c>
      <c r="AF12" s="79">
        <v>0</v>
      </c>
      <c r="AG12" s="87" t="s">
        <v>822</v>
      </c>
      <c r="AH12" s="79" t="b">
        <v>0</v>
      </c>
      <c r="AI12" s="79" t="s">
        <v>839</v>
      </c>
      <c r="AJ12" s="79"/>
      <c r="AK12" s="87" t="s">
        <v>822</v>
      </c>
      <c r="AL12" s="79" t="b">
        <v>0</v>
      </c>
      <c r="AM12" s="79">
        <v>0</v>
      </c>
      <c r="AN12" s="87" t="s">
        <v>822</v>
      </c>
      <c r="AO12" s="79" t="s">
        <v>847</v>
      </c>
      <c r="AP12" s="79" t="b">
        <v>0</v>
      </c>
      <c r="AQ12" s="87" t="s">
        <v>716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v>0</v>
      </c>
      <c r="BG12" s="49">
        <v>0</v>
      </c>
      <c r="BH12" s="48">
        <v>0</v>
      </c>
      <c r="BI12" s="49">
        <v>0</v>
      </c>
      <c r="BJ12" s="48">
        <v>0</v>
      </c>
      <c r="BK12" s="49">
        <v>0</v>
      </c>
      <c r="BL12" s="48">
        <v>7</v>
      </c>
      <c r="BM12" s="49">
        <v>100</v>
      </c>
      <c r="BN12" s="48">
        <v>7</v>
      </c>
    </row>
    <row r="13" spans="1:66" ht="15">
      <c r="A13" s="64" t="s">
        <v>222</v>
      </c>
      <c r="B13" s="64" t="s">
        <v>222</v>
      </c>
      <c r="C13" s="65" t="s">
        <v>2343</v>
      </c>
      <c r="D13" s="66">
        <v>3</v>
      </c>
      <c r="E13" s="67" t="s">
        <v>132</v>
      </c>
      <c r="F13" s="68">
        <v>32</v>
      </c>
      <c r="G13" s="65"/>
      <c r="H13" s="69"/>
      <c r="I13" s="70"/>
      <c r="J13" s="70"/>
      <c r="K13" s="34" t="s">
        <v>65</v>
      </c>
      <c r="L13" s="77">
        <v>13</v>
      </c>
      <c r="M13" s="77"/>
      <c r="N13" s="72"/>
      <c r="O13" s="79" t="s">
        <v>176</v>
      </c>
      <c r="P13" s="81">
        <v>43826.878530092596</v>
      </c>
      <c r="Q13" s="79" t="s">
        <v>321</v>
      </c>
      <c r="R13" s="83" t="s">
        <v>384</v>
      </c>
      <c r="S13" s="79" t="s">
        <v>405</v>
      </c>
      <c r="T13" s="79" t="s">
        <v>415</v>
      </c>
      <c r="U13" s="83" t="s">
        <v>445</v>
      </c>
      <c r="V13" s="83" t="s">
        <v>445</v>
      </c>
      <c r="W13" s="81">
        <v>43826.878530092596</v>
      </c>
      <c r="X13" s="85">
        <v>43826</v>
      </c>
      <c r="Y13" s="87" t="s">
        <v>523</v>
      </c>
      <c r="Z13" s="83" t="s">
        <v>618</v>
      </c>
      <c r="AA13" s="79"/>
      <c r="AB13" s="79"/>
      <c r="AC13" s="87" t="s">
        <v>717</v>
      </c>
      <c r="AD13" s="79"/>
      <c r="AE13" s="79" t="b">
        <v>0</v>
      </c>
      <c r="AF13" s="79">
        <v>0</v>
      </c>
      <c r="AG13" s="87" t="s">
        <v>822</v>
      </c>
      <c r="AH13" s="79" t="b">
        <v>0</v>
      </c>
      <c r="AI13" s="79" t="s">
        <v>839</v>
      </c>
      <c r="AJ13" s="79"/>
      <c r="AK13" s="87" t="s">
        <v>822</v>
      </c>
      <c r="AL13" s="79" t="b">
        <v>0</v>
      </c>
      <c r="AM13" s="79">
        <v>0</v>
      </c>
      <c r="AN13" s="87" t="s">
        <v>822</v>
      </c>
      <c r="AO13" s="79" t="s">
        <v>848</v>
      </c>
      <c r="AP13" s="79" t="b">
        <v>0</v>
      </c>
      <c r="AQ13" s="87" t="s">
        <v>717</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v>1</v>
      </c>
      <c r="BG13" s="49">
        <v>3.0303030303030303</v>
      </c>
      <c r="BH13" s="48">
        <v>0</v>
      </c>
      <c r="BI13" s="49">
        <v>0</v>
      </c>
      <c r="BJ13" s="48">
        <v>0</v>
      </c>
      <c r="BK13" s="49">
        <v>0</v>
      </c>
      <c r="BL13" s="48">
        <v>32</v>
      </c>
      <c r="BM13" s="49">
        <v>96.96969696969697</v>
      </c>
      <c r="BN13" s="48">
        <v>33</v>
      </c>
    </row>
    <row r="14" spans="1:66" ht="15">
      <c r="A14" s="64" t="s">
        <v>223</v>
      </c>
      <c r="B14" s="64" t="s">
        <v>236</v>
      </c>
      <c r="C14" s="65" t="s">
        <v>2343</v>
      </c>
      <c r="D14" s="66">
        <v>3</v>
      </c>
      <c r="E14" s="67" t="s">
        <v>132</v>
      </c>
      <c r="F14" s="68">
        <v>32</v>
      </c>
      <c r="G14" s="65"/>
      <c r="H14" s="69"/>
      <c r="I14" s="70"/>
      <c r="J14" s="70"/>
      <c r="K14" s="34" t="s">
        <v>65</v>
      </c>
      <c r="L14" s="77">
        <v>14</v>
      </c>
      <c r="M14" s="77"/>
      <c r="N14" s="72"/>
      <c r="O14" s="79" t="s">
        <v>311</v>
      </c>
      <c r="P14" s="81">
        <v>43827.037511574075</v>
      </c>
      <c r="Q14" s="79" t="s">
        <v>322</v>
      </c>
      <c r="R14" s="83" t="s">
        <v>386</v>
      </c>
      <c r="S14" s="79" t="s">
        <v>407</v>
      </c>
      <c r="T14" s="79" t="s">
        <v>418</v>
      </c>
      <c r="U14" s="79"/>
      <c r="V14" s="83" t="s">
        <v>482</v>
      </c>
      <c r="W14" s="81">
        <v>43827.037511574075</v>
      </c>
      <c r="X14" s="85">
        <v>43827</v>
      </c>
      <c r="Y14" s="87" t="s">
        <v>524</v>
      </c>
      <c r="Z14" s="83" t="s">
        <v>619</v>
      </c>
      <c r="AA14" s="79"/>
      <c r="AB14" s="79"/>
      <c r="AC14" s="87" t="s">
        <v>718</v>
      </c>
      <c r="AD14" s="79"/>
      <c r="AE14" s="79" t="b">
        <v>0</v>
      </c>
      <c r="AF14" s="79">
        <v>1</v>
      </c>
      <c r="AG14" s="87" t="s">
        <v>822</v>
      </c>
      <c r="AH14" s="79" t="b">
        <v>1</v>
      </c>
      <c r="AI14" s="79" t="s">
        <v>839</v>
      </c>
      <c r="AJ14" s="79"/>
      <c r="AK14" s="87" t="s">
        <v>841</v>
      </c>
      <c r="AL14" s="79" t="b">
        <v>0</v>
      </c>
      <c r="AM14" s="79">
        <v>0</v>
      </c>
      <c r="AN14" s="87" t="s">
        <v>822</v>
      </c>
      <c r="AO14" s="79" t="s">
        <v>849</v>
      </c>
      <c r="AP14" s="79" t="b">
        <v>0</v>
      </c>
      <c r="AQ14" s="87" t="s">
        <v>718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v>0</v>
      </c>
      <c r="BG14" s="49">
        <v>0</v>
      </c>
      <c r="BH14" s="48">
        <v>0</v>
      </c>
      <c r="BI14" s="49">
        <v>0</v>
      </c>
      <c r="BJ14" s="48">
        <v>0</v>
      </c>
      <c r="BK14" s="49">
        <v>0</v>
      </c>
      <c r="BL14" s="48">
        <v>33</v>
      </c>
      <c r="BM14" s="49">
        <v>100</v>
      </c>
      <c r="BN14" s="48">
        <v>33</v>
      </c>
    </row>
    <row r="15" spans="1:66" ht="15">
      <c r="A15" s="64" t="s">
        <v>224</v>
      </c>
      <c r="B15" s="64" t="s">
        <v>224</v>
      </c>
      <c r="C15" s="65" t="s">
        <v>2343</v>
      </c>
      <c r="D15" s="66">
        <v>3</v>
      </c>
      <c r="E15" s="67" t="s">
        <v>132</v>
      </c>
      <c r="F15" s="68">
        <v>32</v>
      </c>
      <c r="G15" s="65"/>
      <c r="H15" s="69"/>
      <c r="I15" s="70"/>
      <c r="J15" s="70"/>
      <c r="K15" s="34" t="s">
        <v>65</v>
      </c>
      <c r="L15" s="77">
        <v>15</v>
      </c>
      <c r="M15" s="77"/>
      <c r="N15" s="72"/>
      <c r="O15" s="79" t="s">
        <v>176</v>
      </c>
      <c r="P15" s="81">
        <v>43827.188125</v>
      </c>
      <c r="Q15" s="79" t="s">
        <v>323</v>
      </c>
      <c r="R15" s="83" t="s">
        <v>387</v>
      </c>
      <c r="S15" s="79" t="s">
        <v>405</v>
      </c>
      <c r="T15" s="79" t="s">
        <v>414</v>
      </c>
      <c r="U15" s="79"/>
      <c r="V15" s="83" t="s">
        <v>483</v>
      </c>
      <c r="W15" s="81">
        <v>43827.188125</v>
      </c>
      <c r="X15" s="85">
        <v>43827</v>
      </c>
      <c r="Y15" s="87" t="s">
        <v>525</v>
      </c>
      <c r="Z15" s="83" t="s">
        <v>620</v>
      </c>
      <c r="AA15" s="79"/>
      <c r="AB15" s="79"/>
      <c r="AC15" s="87" t="s">
        <v>719</v>
      </c>
      <c r="AD15" s="79"/>
      <c r="AE15" s="79" t="b">
        <v>0</v>
      </c>
      <c r="AF15" s="79">
        <v>0</v>
      </c>
      <c r="AG15" s="87" t="s">
        <v>822</v>
      </c>
      <c r="AH15" s="79" t="b">
        <v>0</v>
      </c>
      <c r="AI15" s="79" t="s">
        <v>839</v>
      </c>
      <c r="AJ15" s="79"/>
      <c r="AK15" s="87" t="s">
        <v>822</v>
      </c>
      <c r="AL15" s="79" t="b">
        <v>0</v>
      </c>
      <c r="AM15" s="79">
        <v>0</v>
      </c>
      <c r="AN15" s="87" t="s">
        <v>822</v>
      </c>
      <c r="AO15" s="79" t="s">
        <v>847</v>
      </c>
      <c r="AP15" s="79" t="b">
        <v>0</v>
      </c>
      <c r="AQ15" s="87" t="s">
        <v>719</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24</v>
      </c>
      <c r="BM15" s="49">
        <v>100</v>
      </c>
      <c r="BN15" s="48">
        <v>24</v>
      </c>
    </row>
    <row r="16" spans="1:66" ht="15">
      <c r="A16" s="64" t="s">
        <v>224</v>
      </c>
      <c r="B16" s="64" t="s">
        <v>249</v>
      </c>
      <c r="C16" s="65" t="s">
        <v>2343</v>
      </c>
      <c r="D16" s="66">
        <v>3</v>
      </c>
      <c r="E16" s="67" t="s">
        <v>132</v>
      </c>
      <c r="F16" s="68">
        <v>32</v>
      </c>
      <c r="G16" s="65"/>
      <c r="H16" s="69"/>
      <c r="I16" s="70"/>
      <c r="J16" s="70"/>
      <c r="K16" s="34" t="s">
        <v>65</v>
      </c>
      <c r="L16" s="77">
        <v>16</v>
      </c>
      <c r="M16" s="77"/>
      <c r="N16" s="72"/>
      <c r="O16" s="79" t="s">
        <v>312</v>
      </c>
      <c r="P16" s="81">
        <v>43827.18952546296</v>
      </c>
      <c r="Q16" s="79" t="s">
        <v>324</v>
      </c>
      <c r="R16" s="79"/>
      <c r="S16" s="79"/>
      <c r="T16" s="79"/>
      <c r="U16" s="79"/>
      <c r="V16" s="83" t="s">
        <v>483</v>
      </c>
      <c r="W16" s="81">
        <v>43827.18952546296</v>
      </c>
      <c r="X16" s="85">
        <v>43827</v>
      </c>
      <c r="Y16" s="87" t="s">
        <v>526</v>
      </c>
      <c r="Z16" s="83" t="s">
        <v>621</v>
      </c>
      <c r="AA16" s="79"/>
      <c r="AB16" s="79"/>
      <c r="AC16" s="87" t="s">
        <v>720</v>
      </c>
      <c r="AD16" s="79"/>
      <c r="AE16" s="79" t="b">
        <v>0</v>
      </c>
      <c r="AF16" s="79">
        <v>0</v>
      </c>
      <c r="AG16" s="87" t="s">
        <v>822</v>
      </c>
      <c r="AH16" s="79" t="b">
        <v>0</v>
      </c>
      <c r="AI16" s="79" t="s">
        <v>839</v>
      </c>
      <c r="AJ16" s="79"/>
      <c r="AK16" s="87" t="s">
        <v>822</v>
      </c>
      <c r="AL16" s="79" t="b">
        <v>0</v>
      </c>
      <c r="AM16" s="79">
        <v>3</v>
      </c>
      <c r="AN16" s="87" t="s">
        <v>776</v>
      </c>
      <c r="AO16" s="79" t="s">
        <v>847</v>
      </c>
      <c r="AP16" s="79" t="b">
        <v>0</v>
      </c>
      <c r="AQ16" s="87" t="s">
        <v>776</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v>1</v>
      </c>
      <c r="BG16" s="49">
        <v>3.5714285714285716</v>
      </c>
      <c r="BH16" s="48">
        <v>1</v>
      </c>
      <c r="BI16" s="49">
        <v>3.5714285714285716</v>
      </c>
      <c r="BJ16" s="48">
        <v>0</v>
      </c>
      <c r="BK16" s="49">
        <v>0</v>
      </c>
      <c r="BL16" s="48">
        <v>26</v>
      </c>
      <c r="BM16" s="49">
        <v>92.85714285714286</v>
      </c>
      <c r="BN16" s="48">
        <v>28</v>
      </c>
    </row>
    <row r="17" spans="1:66" ht="15">
      <c r="A17" s="64" t="s">
        <v>225</v>
      </c>
      <c r="B17" s="64" t="s">
        <v>260</v>
      </c>
      <c r="C17" s="65" t="s">
        <v>2343</v>
      </c>
      <c r="D17" s="66">
        <v>3</v>
      </c>
      <c r="E17" s="67" t="s">
        <v>132</v>
      </c>
      <c r="F17" s="68">
        <v>32</v>
      </c>
      <c r="G17" s="65"/>
      <c r="H17" s="69"/>
      <c r="I17" s="70"/>
      <c r="J17" s="70"/>
      <c r="K17" s="34" t="s">
        <v>65</v>
      </c>
      <c r="L17" s="77">
        <v>17</v>
      </c>
      <c r="M17" s="77"/>
      <c r="N17" s="72"/>
      <c r="O17" s="79" t="s">
        <v>312</v>
      </c>
      <c r="P17" s="81">
        <v>43827.344675925924</v>
      </c>
      <c r="Q17" s="79" t="s">
        <v>325</v>
      </c>
      <c r="R17" s="79"/>
      <c r="S17" s="79"/>
      <c r="T17" s="79"/>
      <c r="U17" s="79"/>
      <c r="V17" s="83" t="s">
        <v>484</v>
      </c>
      <c r="W17" s="81">
        <v>43827.344675925924</v>
      </c>
      <c r="X17" s="85">
        <v>43827</v>
      </c>
      <c r="Y17" s="87" t="s">
        <v>527</v>
      </c>
      <c r="Z17" s="83" t="s">
        <v>622</v>
      </c>
      <c r="AA17" s="79"/>
      <c r="AB17" s="79"/>
      <c r="AC17" s="87" t="s">
        <v>721</v>
      </c>
      <c r="AD17" s="79"/>
      <c r="AE17" s="79" t="b">
        <v>0</v>
      </c>
      <c r="AF17" s="79">
        <v>0</v>
      </c>
      <c r="AG17" s="87" t="s">
        <v>822</v>
      </c>
      <c r="AH17" s="79" t="b">
        <v>0</v>
      </c>
      <c r="AI17" s="79" t="s">
        <v>839</v>
      </c>
      <c r="AJ17" s="79"/>
      <c r="AK17" s="87" t="s">
        <v>822</v>
      </c>
      <c r="AL17" s="79" t="b">
        <v>0</v>
      </c>
      <c r="AM17" s="79">
        <v>11</v>
      </c>
      <c r="AN17" s="87" t="s">
        <v>798</v>
      </c>
      <c r="AO17" s="79" t="s">
        <v>849</v>
      </c>
      <c r="AP17" s="79" t="b">
        <v>0</v>
      </c>
      <c r="AQ17" s="87" t="s">
        <v>798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225</v>
      </c>
      <c r="B18" s="64" t="s">
        <v>257</v>
      </c>
      <c r="C18" s="65" t="s">
        <v>2343</v>
      </c>
      <c r="D18" s="66">
        <v>3</v>
      </c>
      <c r="E18" s="67" t="s">
        <v>132</v>
      </c>
      <c r="F18" s="68">
        <v>32</v>
      </c>
      <c r="G18" s="65"/>
      <c r="H18" s="69"/>
      <c r="I18" s="70"/>
      <c r="J18" s="70"/>
      <c r="K18" s="34" t="s">
        <v>65</v>
      </c>
      <c r="L18" s="77">
        <v>18</v>
      </c>
      <c r="M18" s="77"/>
      <c r="N18" s="72"/>
      <c r="O18" s="79" t="s">
        <v>311</v>
      </c>
      <c r="P18" s="81">
        <v>43827.344675925924</v>
      </c>
      <c r="Q18" s="79" t="s">
        <v>325</v>
      </c>
      <c r="R18" s="79"/>
      <c r="S18" s="79"/>
      <c r="T18" s="79"/>
      <c r="U18" s="79"/>
      <c r="V18" s="83" t="s">
        <v>484</v>
      </c>
      <c r="W18" s="81">
        <v>43827.344675925924</v>
      </c>
      <c r="X18" s="85">
        <v>43827</v>
      </c>
      <c r="Y18" s="87" t="s">
        <v>527</v>
      </c>
      <c r="Z18" s="83" t="s">
        <v>622</v>
      </c>
      <c r="AA18" s="79"/>
      <c r="AB18" s="79"/>
      <c r="AC18" s="87" t="s">
        <v>721</v>
      </c>
      <c r="AD18" s="79"/>
      <c r="AE18" s="79" t="b">
        <v>0</v>
      </c>
      <c r="AF18" s="79">
        <v>0</v>
      </c>
      <c r="AG18" s="87" t="s">
        <v>822</v>
      </c>
      <c r="AH18" s="79" t="b">
        <v>0</v>
      </c>
      <c r="AI18" s="79" t="s">
        <v>839</v>
      </c>
      <c r="AJ18" s="79"/>
      <c r="AK18" s="87" t="s">
        <v>822</v>
      </c>
      <c r="AL18" s="79" t="b">
        <v>0</v>
      </c>
      <c r="AM18" s="79">
        <v>11</v>
      </c>
      <c r="AN18" s="87" t="s">
        <v>798</v>
      </c>
      <c r="AO18" s="79" t="s">
        <v>849</v>
      </c>
      <c r="AP18" s="79" t="b">
        <v>0</v>
      </c>
      <c r="AQ18" s="87" t="s">
        <v>798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1</v>
      </c>
      <c r="BG18" s="49">
        <v>2.6315789473684212</v>
      </c>
      <c r="BH18" s="48">
        <v>0</v>
      </c>
      <c r="BI18" s="49">
        <v>0</v>
      </c>
      <c r="BJ18" s="48">
        <v>0</v>
      </c>
      <c r="BK18" s="49">
        <v>0</v>
      </c>
      <c r="BL18" s="48">
        <v>37</v>
      </c>
      <c r="BM18" s="49">
        <v>97.36842105263158</v>
      </c>
      <c r="BN18" s="48">
        <v>38</v>
      </c>
    </row>
    <row r="19" spans="1:66" ht="15">
      <c r="A19" s="64" t="s">
        <v>226</v>
      </c>
      <c r="B19" s="64" t="s">
        <v>260</v>
      </c>
      <c r="C19" s="65" t="s">
        <v>2343</v>
      </c>
      <c r="D19" s="66">
        <v>3</v>
      </c>
      <c r="E19" s="67" t="s">
        <v>132</v>
      </c>
      <c r="F19" s="68">
        <v>32</v>
      </c>
      <c r="G19" s="65"/>
      <c r="H19" s="69"/>
      <c r="I19" s="70"/>
      <c r="J19" s="70"/>
      <c r="K19" s="34" t="s">
        <v>65</v>
      </c>
      <c r="L19" s="77">
        <v>19</v>
      </c>
      <c r="M19" s="77"/>
      <c r="N19" s="72"/>
      <c r="O19" s="79" t="s">
        <v>312</v>
      </c>
      <c r="P19" s="81">
        <v>43828.029386574075</v>
      </c>
      <c r="Q19" s="79" t="s">
        <v>325</v>
      </c>
      <c r="R19" s="79"/>
      <c r="S19" s="79"/>
      <c r="T19" s="79"/>
      <c r="U19" s="79"/>
      <c r="V19" s="83" t="s">
        <v>485</v>
      </c>
      <c r="W19" s="81">
        <v>43828.029386574075</v>
      </c>
      <c r="X19" s="85">
        <v>43828</v>
      </c>
      <c r="Y19" s="87" t="s">
        <v>528</v>
      </c>
      <c r="Z19" s="83" t="s">
        <v>623</v>
      </c>
      <c r="AA19" s="79"/>
      <c r="AB19" s="79"/>
      <c r="AC19" s="87" t="s">
        <v>722</v>
      </c>
      <c r="AD19" s="79"/>
      <c r="AE19" s="79" t="b">
        <v>0</v>
      </c>
      <c r="AF19" s="79">
        <v>0</v>
      </c>
      <c r="AG19" s="87" t="s">
        <v>822</v>
      </c>
      <c r="AH19" s="79" t="b">
        <v>0</v>
      </c>
      <c r="AI19" s="79" t="s">
        <v>839</v>
      </c>
      <c r="AJ19" s="79"/>
      <c r="AK19" s="87" t="s">
        <v>822</v>
      </c>
      <c r="AL19" s="79" t="b">
        <v>0</v>
      </c>
      <c r="AM19" s="79">
        <v>11</v>
      </c>
      <c r="AN19" s="87" t="s">
        <v>798</v>
      </c>
      <c r="AO19" s="79" t="s">
        <v>849</v>
      </c>
      <c r="AP19" s="79" t="b">
        <v>0</v>
      </c>
      <c r="AQ19" s="87" t="s">
        <v>798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226</v>
      </c>
      <c r="B20" s="64" t="s">
        <v>257</v>
      </c>
      <c r="C20" s="65" t="s">
        <v>2343</v>
      </c>
      <c r="D20" s="66">
        <v>3</v>
      </c>
      <c r="E20" s="67" t="s">
        <v>132</v>
      </c>
      <c r="F20" s="68">
        <v>32</v>
      </c>
      <c r="G20" s="65"/>
      <c r="H20" s="69"/>
      <c r="I20" s="70"/>
      <c r="J20" s="70"/>
      <c r="K20" s="34" t="s">
        <v>65</v>
      </c>
      <c r="L20" s="77">
        <v>20</v>
      </c>
      <c r="M20" s="77"/>
      <c r="N20" s="72"/>
      <c r="O20" s="79" t="s">
        <v>311</v>
      </c>
      <c r="P20" s="81">
        <v>43828.029386574075</v>
      </c>
      <c r="Q20" s="79" t="s">
        <v>325</v>
      </c>
      <c r="R20" s="79"/>
      <c r="S20" s="79"/>
      <c r="T20" s="79"/>
      <c r="U20" s="79"/>
      <c r="V20" s="83" t="s">
        <v>485</v>
      </c>
      <c r="W20" s="81">
        <v>43828.029386574075</v>
      </c>
      <c r="X20" s="85">
        <v>43828</v>
      </c>
      <c r="Y20" s="87" t="s">
        <v>528</v>
      </c>
      <c r="Z20" s="83" t="s">
        <v>623</v>
      </c>
      <c r="AA20" s="79"/>
      <c r="AB20" s="79"/>
      <c r="AC20" s="87" t="s">
        <v>722</v>
      </c>
      <c r="AD20" s="79"/>
      <c r="AE20" s="79" t="b">
        <v>0</v>
      </c>
      <c r="AF20" s="79">
        <v>0</v>
      </c>
      <c r="AG20" s="87" t="s">
        <v>822</v>
      </c>
      <c r="AH20" s="79" t="b">
        <v>0</v>
      </c>
      <c r="AI20" s="79" t="s">
        <v>839</v>
      </c>
      <c r="AJ20" s="79"/>
      <c r="AK20" s="87" t="s">
        <v>822</v>
      </c>
      <c r="AL20" s="79" t="b">
        <v>0</v>
      </c>
      <c r="AM20" s="79">
        <v>11</v>
      </c>
      <c r="AN20" s="87" t="s">
        <v>798</v>
      </c>
      <c r="AO20" s="79" t="s">
        <v>849</v>
      </c>
      <c r="AP20" s="79" t="b">
        <v>0</v>
      </c>
      <c r="AQ20" s="87" t="s">
        <v>798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1</v>
      </c>
      <c r="BG20" s="49">
        <v>2.6315789473684212</v>
      </c>
      <c r="BH20" s="48">
        <v>0</v>
      </c>
      <c r="BI20" s="49">
        <v>0</v>
      </c>
      <c r="BJ20" s="48">
        <v>0</v>
      </c>
      <c r="BK20" s="49">
        <v>0</v>
      </c>
      <c r="BL20" s="48">
        <v>37</v>
      </c>
      <c r="BM20" s="49">
        <v>97.36842105263158</v>
      </c>
      <c r="BN20" s="48">
        <v>38</v>
      </c>
    </row>
    <row r="21" spans="1:66" ht="15">
      <c r="A21" s="64" t="s">
        <v>227</v>
      </c>
      <c r="B21" s="64" t="s">
        <v>260</v>
      </c>
      <c r="C21" s="65" t="s">
        <v>2344</v>
      </c>
      <c r="D21" s="66">
        <v>5.333333333333334</v>
      </c>
      <c r="E21" s="67" t="s">
        <v>136</v>
      </c>
      <c r="F21" s="68">
        <v>28.75</v>
      </c>
      <c r="G21" s="65"/>
      <c r="H21" s="69"/>
      <c r="I21" s="70"/>
      <c r="J21" s="70"/>
      <c r="K21" s="34" t="s">
        <v>65</v>
      </c>
      <c r="L21" s="77">
        <v>21</v>
      </c>
      <c r="M21" s="77"/>
      <c r="N21" s="72"/>
      <c r="O21" s="79" t="s">
        <v>312</v>
      </c>
      <c r="P21" s="81">
        <v>43827.521157407406</v>
      </c>
      <c r="Q21" s="79" t="s">
        <v>325</v>
      </c>
      <c r="R21" s="79"/>
      <c r="S21" s="79"/>
      <c r="T21" s="79"/>
      <c r="U21" s="79"/>
      <c r="V21" s="83" t="s">
        <v>486</v>
      </c>
      <c r="W21" s="81">
        <v>43827.521157407406</v>
      </c>
      <c r="X21" s="85">
        <v>43827</v>
      </c>
      <c r="Y21" s="87" t="s">
        <v>529</v>
      </c>
      <c r="Z21" s="83" t="s">
        <v>624</v>
      </c>
      <c r="AA21" s="79"/>
      <c r="AB21" s="79"/>
      <c r="AC21" s="87" t="s">
        <v>723</v>
      </c>
      <c r="AD21" s="79"/>
      <c r="AE21" s="79" t="b">
        <v>0</v>
      </c>
      <c r="AF21" s="79">
        <v>0</v>
      </c>
      <c r="AG21" s="87" t="s">
        <v>822</v>
      </c>
      <c r="AH21" s="79" t="b">
        <v>0</v>
      </c>
      <c r="AI21" s="79" t="s">
        <v>839</v>
      </c>
      <c r="AJ21" s="79"/>
      <c r="AK21" s="87" t="s">
        <v>822</v>
      </c>
      <c r="AL21" s="79" t="b">
        <v>0</v>
      </c>
      <c r="AM21" s="79">
        <v>11</v>
      </c>
      <c r="AN21" s="87" t="s">
        <v>798</v>
      </c>
      <c r="AO21" s="79" t="s">
        <v>850</v>
      </c>
      <c r="AP21" s="79" t="b">
        <v>0</v>
      </c>
      <c r="AQ21" s="87" t="s">
        <v>798</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227</v>
      </c>
      <c r="B22" s="64" t="s">
        <v>257</v>
      </c>
      <c r="C22" s="65" t="s">
        <v>2344</v>
      </c>
      <c r="D22" s="66">
        <v>5.333333333333334</v>
      </c>
      <c r="E22" s="67" t="s">
        <v>136</v>
      </c>
      <c r="F22" s="68">
        <v>28.75</v>
      </c>
      <c r="G22" s="65"/>
      <c r="H22" s="69"/>
      <c r="I22" s="70"/>
      <c r="J22" s="70"/>
      <c r="K22" s="34" t="s">
        <v>65</v>
      </c>
      <c r="L22" s="77">
        <v>22</v>
      </c>
      <c r="M22" s="77"/>
      <c r="N22" s="72"/>
      <c r="O22" s="79" t="s">
        <v>311</v>
      </c>
      <c r="P22" s="81">
        <v>43827.521157407406</v>
      </c>
      <c r="Q22" s="79" t="s">
        <v>325</v>
      </c>
      <c r="R22" s="79"/>
      <c r="S22" s="79"/>
      <c r="T22" s="79"/>
      <c r="U22" s="79"/>
      <c r="V22" s="83" t="s">
        <v>486</v>
      </c>
      <c r="W22" s="81">
        <v>43827.521157407406</v>
      </c>
      <c r="X22" s="85">
        <v>43827</v>
      </c>
      <c r="Y22" s="87" t="s">
        <v>529</v>
      </c>
      <c r="Z22" s="83" t="s">
        <v>624</v>
      </c>
      <c r="AA22" s="79"/>
      <c r="AB22" s="79"/>
      <c r="AC22" s="87" t="s">
        <v>723</v>
      </c>
      <c r="AD22" s="79"/>
      <c r="AE22" s="79" t="b">
        <v>0</v>
      </c>
      <c r="AF22" s="79">
        <v>0</v>
      </c>
      <c r="AG22" s="87" t="s">
        <v>822</v>
      </c>
      <c r="AH22" s="79" t="b">
        <v>0</v>
      </c>
      <c r="AI22" s="79" t="s">
        <v>839</v>
      </c>
      <c r="AJ22" s="79"/>
      <c r="AK22" s="87" t="s">
        <v>822</v>
      </c>
      <c r="AL22" s="79" t="b">
        <v>0</v>
      </c>
      <c r="AM22" s="79">
        <v>11</v>
      </c>
      <c r="AN22" s="87" t="s">
        <v>798</v>
      </c>
      <c r="AO22" s="79" t="s">
        <v>850</v>
      </c>
      <c r="AP22" s="79" t="b">
        <v>0</v>
      </c>
      <c r="AQ22" s="87" t="s">
        <v>798</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8">
        <v>1</v>
      </c>
      <c r="BG22" s="49">
        <v>2.6315789473684212</v>
      </c>
      <c r="BH22" s="48">
        <v>0</v>
      </c>
      <c r="BI22" s="49">
        <v>0</v>
      </c>
      <c r="BJ22" s="48">
        <v>0</v>
      </c>
      <c r="BK22" s="49">
        <v>0</v>
      </c>
      <c r="BL22" s="48">
        <v>37</v>
      </c>
      <c r="BM22" s="49">
        <v>97.36842105263158</v>
      </c>
      <c r="BN22" s="48">
        <v>38</v>
      </c>
    </row>
    <row r="23" spans="1:66" ht="15">
      <c r="A23" s="64" t="s">
        <v>227</v>
      </c>
      <c r="B23" s="64" t="s">
        <v>260</v>
      </c>
      <c r="C23" s="65" t="s">
        <v>2344</v>
      </c>
      <c r="D23" s="66">
        <v>5.333333333333334</v>
      </c>
      <c r="E23" s="67" t="s">
        <v>136</v>
      </c>
      <c r="F23" s="68">
        <v>28.75</v>
      </c>
      <c r="G23" s="65"/>
      <c r="H23" s="69"/>
      <c r="I23" s="70"/>
      <c r="J23" s="70"/>
      <c r="K23" s="34" t="s">
        <v>65</v>
      </c>
      <c r="L23" s="77">
        <v>23</v>
      </c>
      <c r="M23" s="77"/>
      <c r="N23" s="72"/>
      <c r="O23" s="79" t="s">
        <v>312</v>
      </c>
      <c r="P23" s="81">
        <v>43828.583391203705</v>
      </c>
      <c r="Q23" s="79" t="s">
        <v>319</v>
      </c>
      <c r="R23" s="79"/>
      <c r="S23" s="79"/>
      <c r="T23" s="79" t="s">
        <v>414</v>
      </c>
      <c r="U23" s="79"/>
      <c r="V23" s="83" t="s">
        <v>486</v>
      </c>
      <c r="W23" s="81">
        <v>43828.583391203705</v>
      </c>
      <c r="X23" s="85">
        <v>43828</v>
      </c>
      <c r="Y23" s="87" t="s">
        <v>530</v>
      </c>
      <c r="Z23" s="83" t="s">
        <v>625</v>
      </c>
      <c r="AA23" s="79"/>
      <c r="AB23" s="79"/>
      <c r="AC23" s="87" t="s">
        <v>724</v>
      </c>
      <c r="AD23" s="79"/>
      <c r="AE23" s="79" t="b">
        <v>0</v>
      </c>
      <c r="AF23" s="79">
        <v>0</v>
      </c>
      <c r="AG23" s="87" t="s">
        <v>822</v>
      </c>
      <c r="AH23" s="79" t="b">
        <v>0</v>
      </c>
      <c r="AI23" s="79" t="s">
        <v>839</v>
      </c>
      <c r="AJ23" s="79"/>
      <c r="AK23" s="87" t="s">
        <v>822</v>
      </c>
      <c r="AL23" s="79" t="b">
        <v>0</v>
      </c>
      <c r="AM23" s="79">
        <v>8</v>
      </c>
      <c r="AN23" s="87" t="s">
        <v>799</v>
      </c>
      <c r="AO23" s="79" t="s">
        <v>850</v>
      </c>
      <c r="AP23" s="79" t="b">
        <v>0</v>
      </c>
      <c r="AQ23" s="87" t="s">
        <v>799</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227</v>
      </c>
      <c r="B24" s="64" t="s">
        <v>257</v>
      </c>
      <c r="C24" s="65" t="s">
        <v>2344</v>
      </c>
      <c r="D24" s="66">
        <v>5.333333333333334</v>
      </c>
      <c r="E24" s="67" t="s">
        <v>136</v>
      </c>
      <c r="F24" s="68">
        <v>28.75</v>
      </c>
      <c r="G24" s="65"/>
      <c r="H24" s="69"/>
      <c r="I24" s="70"/>
      <c r="J24" s="70"/>
      <c r="K24" s="34" t="s">
        <v>65</v>
      </c>
      <c r="L24" s="77">
        <v>24</v>
      </c>
      <c r="M24" s="77"/>
      <c r="N24" s="72"/>
      <c r="O24" s="79" t="s">
        <v>311</v>
      </c>
      <c r="P24" s="81">
        <v>43828.583391203705</v>
      </c>
      <c r="Q24" s="79" t="s">
        <v>319</v>
      </c>
      <c r="R24" s="79"/>
      <c r="S24" s="79"/>
      <c r="T24" s="79" t="s">
        <v>414</v>
      </c>
      <c r="U24" s="79"/>
      <c r="V24" s="83" t="s">
        <v>486</v>
      </c>
      <c r="W24" s="81">
        <v>43828.583391203705</v>
      </c>
      <c r="X24" s="85">
        <v>43828</v>
      </c>
      <c r="Y24" s="87" t="s">
        <v>530</v>
      </c>
      <c r="Z24" s="83" t="s">
        <v>625</v>
      </c>
      <c r="AA24" s="79"/>
      <c r="AB24" s="79"/>
      <c r="AC24" s="87" t="s">
        <v>724</v>
      </c>
      <c r="AD24" s="79"/>
      <c r="AE24" s="79" t="b">
        <v>0</v>
      </c>
      <c r="AF24" s="79">
        <v>0</v>
      </c>
      <c r="AG24" s="87" t="s">
        <v>822</v>
      </c>
      <c r="AH24" s="79" t="b">
        <v>0</v>
      </c>
      <c r="AI24" s="79" t="s">
        <v>839</v>
      </c>
      <c r="AJ24" s="79"/>
      <c r="AK24" s="87" t="s">
        <v>822</v>
      </c>
      <c r="AL24" s="79" t="b">
        <v>0</v>
      </c>
      <c r="AM24" s="79">
        <v>8</v>
      </c>
      <c r="AN24" s="87" t="s">
        <v>799</v>
      </c>
      <c r="AO24" s="79" t="s">
        <v>850</v>
      </c>
      <c r="AP24" s="79" t="b">
        <v>0</v>
      </c>
      <c r="AQ24" s="87" t="s">
        <v>799</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2</v>
      </c>
      <c r="BF24" s="48">
        <v>3</v>
      </c>
      <c r="BG24" s="49">
        <v>9.375</v>
      </c>
      <c r="BH24" s="48">
        <v>1</v>
      </c>
      <c r="BI24" s="49">
        <v>3.125</v>
      </c>
      <c r="BJ24" s="48">
        <v>0</v>
      </c>
      <c r="BK24" s="49">
        <v>0</v>
      </c>
      <c r="BL24" s="48">
        <v>28</v>
      </c>
      <c r="BM24" s="49">
        <v>87.5</v>
      </c>
      <c r="BN24" s="48">
        <v>32</v>
      </c>
    </row>
    <row r="25" spans="1:66" ht="15">
      <c r="A25" s="64" t="s">
        <v>228</v>
      </c>
      <c r="B25" s="64" t="s">
        <v>260</v>
      </c>
      <c r="C25" s="65" t="s">
        <v>2343</v>
      </c>
      <c r="D25" s="66">
        <v>3</v>
      </c>
      <c r="E25" s="67" t="s">
        <v>132</v>
      </c>
      <c r="F25" s="68">
        <v>32</v>
      </c>
      <c r="G25" s="65"/>
      <c r="H25" s="69"/>
      <c r="I25" s="70"/>
      <c r="J25" s="70"/>
      <c r="K25" s="34" t="s">
        <v>65</v>
      </c>
      <c r="L25" s="77">
        <v>25</v>
      </c>
      <c r="M25" s="77"/>
      <c r="N25" s="72"/>
      <c r="O25" s="79" t="s">
        <v>312</v>
      </c>
      <c r="P25" s="81">
        <v>43828.645902777775</v>
      </c>
      <c r="Q25" s="79" t="s">
        <v>319</v>
      </c>
      <c r="R25" s="79"/>
      <c r="S25" s="79"/>
      <c r="T25" s="79" t="s">
        <v>414</v>
      </c>
      <c r="U25" s="79"/>
      <c r="V25" s="83" t="s">
        <v>487</v>
      </c>
      <c r="W25" s="81">
        <v>43828.645902777775</v>
      </c>
      <c r="X25" s="85">
        <v>43828</v>
      </c>
      <c r="Y25" s="87" t="s">
        <v>531</v>
      </c>
      <c r="Z25" s="83" t="s">
        <v>626</v>
      </c>
      <c r="AA25" s="79"/>
      <c r="AB25" s="79"/>
      <c r="AC25" s="87" t="s">
        <v>725</v>
      </c>
      <c r="AD25" s="79"/>
      <c r="AE25" s="79" t="b">
        <v>0</v>
      </c>
      <c r="AF25" s="79">
        <v>0</v>
      </c>
      <c r="AG25" s="87" t="s">
        <v>822</v>
      </c>
      <c r="AH25" s="79" t="b">
        <v>0</v>
      </c>
      <c r="AI25" s="79" t="s">
        <v>839</v>
      </c>
      <c r="AJ25" s="79"/>
      <c r="AK25" s="87" t="s">
        <v>822</v>
      </c>
      <c r="AL25" s="79" t="b">
        <v>0</v>
      </c>
      <c r="AM25" s="79">
        <v>8</v>
      </c>
      <c r="AN25" s="87" t="s">
        <v>799</v>
      </c>
      <c r="AO25" s="79" t="s">
        <v>851</v>
      </c>
      <c r="AP25" s="79" t="b">
        <v>0</v>
      </c>
      <c r="AQ25" s="87" t="s">
        <v>799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228</v>
      </c>
      <c r="B26" s="64" t="s">
        <v>257</v>
      </c>
      <c r="C26" s="65" t="s">
        <v>2343</v>
      </c>
      <c r="D26" s="66">
        <v>3</v>
      </c>
      <c r="E26" s="67" t="s">
        <v>132</v>
      </c>
      <c r="F26" s="68">
        <v>32</v>
      </c>
      <c r="G26" s="65"/>
      <c r="H26" s="69"/>
      <c r="I26" s="70"/>
      <c r="J26" s="70"/>
      <c r="K26" s="34" t="s">
        <v>65</v>
      </c>
      <c r="L26" s="77">
        <v>26</v>
      </c>
      <c r="M26" s="77"/>
      <c r="N26" s="72"/>
      <c r="O26" s="79" t="s">
        <v>311</v>
      </c>
      <c r="P26" s="81">
        <v>43828.645902777775</v>
      </c>
      <c r="Q26" s="79" t="s">
        <v>319</v>
      </c>
      <c r="R26" s="79"/>
      <c r="S26" s="79"/>
      <c r="T26" s="79" t="s">
        <v>414</v>
      </c>
      <c r="U26" s="79"/>
      <c r="V26" s="83" t="s">
        <v>487</v>
      </c>
      <c r="W26" s="81">
        <v>43828.645902777775</v>
      </c>
      <c r="X26" s="85">
        <v>43828</v>
      </c>
      <c r="Y26" s="87" t="s">
        <v>531</v>
      </c>
      <c r="Z26" s="83" t="s">
        <v>626</v>
      </c>
      <c r="AA26" s="79"/>
      <c r="AB26" s="79"/>
      <c r="AC26" s="87" t="s">
        <v>725</v>
      </c>
      <c r="AD26" s="79"/>
      <c r="AE26" s="79" t="b">
        <v>0</v>
      </c>
      <c r="AF26" s="79">
        <v>0</v>
      </c>
      <c r="AG26" s="87" t="s">
        <v>822</v>
      </c>
      <c r="AH26" s="79" t="b">
        <v>0</v>
      </c>
      <c r="AI26" s="79" t="s">
        <v>839</v>
      </c>
      <c r="AJ26" s="79"/>
      <c r="AK26" s="87" t="s">
        <v>822</v>
      </c>
      <c r="AL26" s="79" t="b">
        <v>0</v>
      </c>
      <c r="AM26" s="79">
        <v>8</v>
      </c>
      <c r="AN26" s="87" t="s">
        <v>799</v>
      </c>
      <c r="AO26" s="79" t="s">
        <v>851</v>
      </c>
      <c r="AP26" s="79" t="b">
        <v>0</v>
      </c>
      <c r="AQ26" s="87" t="s">
        <v>799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3</v>
      </c>
      <c r="BG26" s="49">
        <v>9.375</v>
      </c>
      <c r="BH26" s="48">
        <v>1</v>
      </c>
      <c r="BI26" s="49">
        <v>3.125</v>
      </c>
      <c r="BJ26" s="48">
        <v>0</v>
      </c>
      <c r="BK26" s="49">
        <v>0</v>
      </c>
      <c r="BL26" s="48">
        <v>28</v>
      </c>
      <c r="BM26" s="49">
        <v>87.5</v>
      </c>
      <c r="BN26" s="48">
        <v>32</v>
      </c>
    </row>
    <row r="27" spans="1:66" ht="15">
      <c r="A27" s="64" t="s">
        <v>229</v>
      </c>
      <c r="B27" s="64" t="s">
        <v>255</v>
      </c>
      <c r="C27" s="65" t="s">
        <v>2343</v>
      </c>
      <c r="D27" s="66">
        <v>3</v>
      </c>
      <c r="E27" s="67" t="s">
        <v>132</v>
      </c>
      <c r="F27" s="68">
        <v>32</v>
      </c>
      <c r="G27" s="65"/>
      <c r="H27" s="69"/>
      <c r="I27" s="70"/>
      <c r="J27" s="70"/>
      <c r="K27" s="34" t="s">
        <v>65</v>
      </c>
      <c r="L27" s="77">
        <v>27</v>
      </c>
      <c r="M27" s="77"/>
      <c r="N27" s="72"/>
      <c r="O27" s="79" t="s">
        <v>313</v>
      </c>
      <c r="P27" s="81">
        <v>43828.67870370371</v>
      </c>
      <c r="Q27" s="79" t="s">
        <v>326</v>
      </c>
      <c r="R27" s="79"/>
      <c r="S27" s="79"/>
      <c r="T27" s="79" t="s">
        <v>414</v>
      </c>
      <c r="U27" s="79"/>
      <c r="V27" s="83" t="s">
        <v>488</v>
      </c>
      <c r="W27" s="81">
        <v>43828.67870370371</v>
      </c>
      <c r="X27" s="85">
        <v>43828</v>
      </c>
      <c r="Y27" s="87" t="s">
        <v>532</v>
      </c>
      <c r="Z27" s="83" t="s">
        <v>627</v>
      </c>
      <c r="AA27" s="79"/>
      <c r="AB27" s="79"/>
      <c r="AC27" s="87" t="s">
        <v>726</v>
      </c>
      <c r="AD27" s="87" t="s">
        <v>788</v>
      </c>
      <c r="AE27" s="79" t="b">
        <v>0</v>
      </c>
      <c r="AF27" s="79">
        <v>0</v>
      </c>
      <c r="AG27" s="87" t="s">
        <v>823</v>
      </c>
      <c r="AH27" s="79" t="b">
        <v>0</v>
      </c>
      <c r="AI27" s="79" t="s">
        <v>839</v>
      </c>
      <c r="AJ27" s="79"/>
      <c r="AK27" s="87" t="s">
        <v>822</v>
      </c>
      <c r="AL27" s="79" t="b">
        <v>0</v>
      </c>
      <c r="AM27" s="79">
        <v>0</v>
      </c>
      <c r="AN27" s="87" t="s">
        <v>822</v>
      </c>
      <c r="AO27" s="79" t="s">
        <v>852</v>
      </c>
      <c r="AP27" s="79" t="b">
        <v>0</v>
      </c>
      <c r="AQ27" s="87" t="s">
        <v>788</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8">
        <v>0</v>
      </c>
      <c r="BG27" s="49">
        <v>0</v>
      </c>
      <c r="BH27" s="48">
        <v>0</v>
      </c>
      <c r="BI27" s="49">
        <v>0</v>
      </c>
      <c r="BJ27" s="48">
        <v>0</v>
      </c>
      <c r="BK27" s="49">
        <v>0</v>
      </c>
      <c r="BL27" s="48">
        <v>13</v>
      </c>
      <c r="BM27" s="49">
        <v>100</v>
      </c>
      <c r="BN27" s="48">
        <v>13</v>
      </c>
    </row>
    <row r="28" spans="1:66" ht="15">
      <c r="A28" s="64" t="s">
        <v>230</v>
      </c>
      <c r="B28" s="64" t="s">
        <v>230</v>
      </c>
      <c r="C28" s="65" t="s">
        <v>2343</v>
      </c>
      <c r="D28" s="66">
        <v>3</v>
      </c>
      <c r="E28" s="67" t="s">
        <v>132</v>
      </c>
      <c r="F28" s="68">
        <v>32</v>
      </c>
      <c r="G28" s="65"/>
      <c r="H28" s="69"/>
      <c r="I28" s="70"/>
      <c r="J28" s="70"/>
      <c r="K28" s="34" t="s">
        <v>65</v>
      </c>
      <c r="L28" s="77">
        <v>28</v>
      </c>
      <c r="M28" s="77"/>
      <c r="N28" s="72"/>
      <c r="O28" s="79" t="s">
        <v>176</v>
      </c>
      <c r="P28" s="81">
        <v>43828.98131944444</v>
      </c>
      <c r="Q28" s="79" t="s">
        <v>327</v>
      </c>
      <c r="R28" s="79"/>
      <c r="S28" s="79"/>
      <c r="T28" s="79" t="s">
        <v>414</v>
      </c>
      <c r="U28" s="79"/>
      <c r="V28" s="83" t="s">
        <v>489</v>
      </c>
      <c r="W28" s="81">
        <v>43828.98131944444</v>
      </c>
      <c r="X28" s="85">
        <v>43828</v>
      </c>
      <c r="Y28" s="87" t="s">
        <v>533</v>
      </c>
      <c r="Z28" s="83" t="s">
        <v>628</v>
      </c>
      <c r="AA28" s="79"/>
      <c r="AB28" s="79"/>
      <c r="AC28" s="87" t="s">
        <v>727</v>
      </c>
      <c r="AD28" s="79"/>
      <c r="AE28" s="79" t="b">
        <v>0</v>
      </c>
      <c r="AF28" s="79">
        <v>2</v>
      </c>
      <c r="AG28" s="87" t="s">
        <v>822</v>
      </c>
      <c r="AH28" s="79" t="b">
        <v>0</v>
      </c>
      <c r="AI28" s="79" t="s">
        <v>839</v>
      </c>
      <c r="AJ28" s="79"/>
      <c r="AK28" s="87" t="s">
        <v>822</v>
      </c>
      <c r="AL28" s="79" t="b">
        <v>0</v>
      </c>
      <c r="AM28" s="79">
        <v>0</v>
      </c>
      <c r="AN28" s="87" t="s">
        <v>822</v>
      </c>
      <c r="AO28" s="79" t="s">
        <v>849</v>
      </c>
      <c r="AP28" s="79" t="b">
        <v>0</v>
      </c>
      <c r="AQ28" s="87" t="s">
        <v>727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v>1</v>
      </c>
      <c r="BG28" s="49">
        <v>6.25</v>
      </c>
      <c r="BH28" s="48">
        <v>0</v>
      </c>
      <c r="BI28" s="49">
        <v>0</v>
      </c>
      <c r="BJ28" s="48">
        <v>0</v>
      </c>
      <c r="BK28" s="49">
        <v>0</v>
      </c>
      <c r="BL28" s="48">
        <v>15</v>
      </c>
      <c r="BM28" s="49">
        <v>93.75</v>
      </c>
      <c r="BN28" s="48">
        <v>16</v>
      </c>
    </row>
    <row r="29" spans="1:66" ht="15">
      <c r="A29" s="64" t="s">
        <v>231</v>
      </c>
      <c r="B29" s="64" t="s">
        <v>260</v>
      </c>
      <c r="C29" s="65" t="s">
        <v>2343</v>
      </c>
      <c r="D29" s="66">
        <v>3</v>
      </c>
      <c r="E29" s="67" t="s">
        <v>132</v>
      </c>
      <c r="F29" s="68">
        <v>32</v>
      </c>
      <c r="G29" s="65"/>
      <c r="H29" s="69"/>
      <c r="I29" s="70"/>
      <c r="J29" s="70"/>
      <c r="K29" s="34" t="s">
        <v>65</v>
      </c>
      <c r="L29" s="77">
        <v>29</v>
      </c>
      <c r="M29" s="77"/>
      <c r="N29" s="72"/>
      <c r="O29" s="79" t="s">
        <v>312</v>
      </c>
      <c r="P29" s="81">
        <v>43829.44341435185</v>
      </c>
      <c r="Q29" s="79" t="s">
        <v>319</v>
      </c>
      <c r="R29" s="79"/>
      <c r="S29" s="79"/>
      <c r="T29" s="79" t="s">
        <v>414</v>
      </c>
      <c r="U29" s="79"/>
      <c r="V29" s="83" t="s">
        <v>490</v>
      </c>
      <c r="W29" s="81">
        <v>43829.44341435185</v>
      </c>
      <c r="X29" s="85">
        <v>43829</v>
      </c>
      <c r="Y29" s="87" t="s">
        <v>534</v>
      </c>
      <c r="Z29" s="83" t="s">
        <v>629</v>
      </c>
      <c r="AA29" s="79"/>
      <c r="AB29" s="79"/>
      <c r="AC29" s="87" t="s">
        <v>728</v>
      </c>
      <c r="AD29" s="79"/>
      <c r="AE29" s="79" t="b">
        <v>0</v>
      </c>
      <c r="AF29" s="79">
        <v>0</v>
      </c>
      <c r="AG29" s="87" t="s">
        <v>822</v>
      </c>
      <c r="AH29" s="79" t="b">
        <v>0</v>
      </c>
      <c r="AI29" s="79" t="s">
        <v>839</v>
      </c>
      <c r="AJ29" s="79"/>
      <c r="AK29" s="87" t="s">
        <v>822</v>
      </c>
      <c r="AL29" s="79" t="b">
        <v>0</v>
      </c>
      <c r="AM29" s="79">
        <v>8</v>
      </c>
      <c r="AN29" s="87" t="s">
        <v>799</v>
      </c>
      <c r="AO29" s="79" t="s">
        <v>852</v>
      </c>
      <c r="AP29" s="79" t="b">
        <v>0</v>
      </c>
      <c r="AQ29" s="87" t="s">
        <v>799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231</v>
      </c>
      <c r="B30" s="64" t="s">
        <v>257</v>
      </c>
      <c r="C30" s="65" t="s">
        <v>2343</v>
      </c>
      <c r="D30" s="66">
        <v>3</v>
      </c>
      <c r="E30" s="67" t="s">
        <v>132</v>
      </c>
      <c r="F30" s="68">
        <v>32</v>
      </c>
      <c r="G30" s="65"/>
      <c r="H30" s="69"/>
      <c r="I30" s="70"/>
      <c r="J30" s="70"/>
      <c r="K30" s="34" t="s">
        <v>65</v>
      </c>
      <c r="L30" s="77">
        <v>30</v>
      </c>
      <c r="M30" s="77"/>
      <c r="N30" s="72"/>
      <c r="O30" s="79" t="s">
        <v>311</v>
      </c>
      <c r="P30" s="81">
        <v>43829.44341435185</v>
      </c>
      <c r="Q30" s="79" t="s">
        <v>319</v>
      </c>
      <c r="R30" s="79"/>
      <c r="S30" s="79"/>
      <c r="T30" s="79" t="s">
        <v>414</v>
      </c>
      <c r="U30" s="79"/>
      <c r="V30" s="83" t="s">
        <v>490</v>
      </c>
      <c r="W30" s="81">
        <v>43829.44341435185</v>
      </c>
      <c r="X30" s="85">
        <v>43829</v>
      </c>
      <c r="Y30" s="87" t="s">
        <v>534</v>
      </c>
      <c r="Z30" s="83" t="s">
        <v>629</v>
      </c>
      <c r="AA30" s="79"/>
      <c r="AB30" s="79"/>
      <c r="AC30" s="87" t="s">
        <v>728</v>
      </c>
      <c r="AD30" s="79"/>
      <c r="AE30" s="79" t="b">
        <v>0</v>
      </c>
      <c r="AF30" s="79">
        <v>0</v>
      </c>
      <c r="AG30" s="87" t="s">
        <v>822</v>
      </c>
      <c r="AH30" s="79" t="b">
        <v>0</v>
      </c>
      <c r="AI30" s="79" t="s">
        <v>839</v>
      </c>
      <c r="AJ30" s="79"/>
      <c r="AK30" s="87" t="s">
        <v>822</v>
      </c>
      <c r="AL30" s="79" t="b">
        <v>0</v>
      </c>
      <c r="AM30" s="79">
        <v>8</v>
      </c>
      <c r="AN30" s="87" t="s">
        <v>799</v>
      </c>
      <c r="AO30" s="79" t="s">
        <v>852</v>
      </c>
      <c r="AP30" s="79" t="b">
        <v>0</v>
      </c>
      <c r="AQ30" s="87" t="s">
        <v>799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3</v>
      </c>
      <c r="BG30" s="49">
        <v>9.375</v>
      </c>
      <c r="BH30" s="48">
        <v>1</v>
      </c>
      <c r="BI30" s="49">
        <v>3.125</v>
      </c>
      <c r="BJ30" s="48">
        <v>0</v>
      </c>
      <c r="BK30" s="49">
        <v>0</v>
      </c>
      <c r="BL30" s="48">
        <v>28</v>
      </c>
      <c r="BM30" s="49">
        <v>87.5</v>
      </c>
      <c r="BN30" s="48">
        <v>32</v>
      </c>
    </row>
    <row r="31" spans="1:66" ht="15">
      <c r="A31" s="64" t="s">
        <v>232</v>
      </c>
      <c r="B31" s="64" t="s">
        <v>260</v>
      </c>
      <c r="C31" s="65" t="s">
        <v>2343</v>
      </c>
      <c r="D31" s="66">
        <v>3</v>
      </c>
      <c r="E31" s="67" t="s">
        <v>132</v>
      </c>
      <c r="F31" s="68">
        <v>32</v>
      </c>
      <c r="G31" s="65"/>
      <c r="H31" s="69"/>
      <c r="I31" s="70"/>
      <c r="J31" s="70"/>
      <c r="K31" s="34" t="s">
        <v>65</v>
      </c>
      <c r="L31" s="77">
        <v>31</v>
      </c>
      <c r="M31" s="77"/>
      <c r="N31" s="72"/>
      <c r="O31" s="79" t="s">
        <v>312</v>
      </c>
      <c r="P31" s="81">
        <v>43829.515497685185</v>
      </c>
      <c r="Q31" s="79" t="s">
        <v>319</v>
      </c>
      <c r="R31" s="79"/>
      <c r="S31" s="79"/>
      <c r="T31" s="79" t="s">
        <v>414</v>
      </c>
      <c r="U31" s="79"/>
      <c r="V31" s="83" t="s">
        <v>491</v>
      </c>
      <c r="W31" s="81">
        <v>43829.515497685185</v>
      </c>
      <c r="X31" s="85">
        <v>43829</v>
      </c>
      <c r="Y31" s="87" t="s">
        <v>535</v>
      </c>
      <c r="Z31" s="83" t="s">
        <v>630</v>
      </c>
      <c r="AA31" s="79"/>
      <c r="AB31" s="79"/>
      <c r="AC31" s="87" t="s">
        <v>729</v>
      </c>
      <c r="AD31" s="79"/>
      <c r="AE31" s="79" t="b">
        <v>0</v>
      </c>
      <c r="AF31" s="79">
        <v>0</v>
      </c>
      <c r="AG31" s="87" t="s">
        <v>822</v>
      </c>
      <c r="AH31" s="79" t="b">
        <v>0</v>
      </c>
      <c r="AI31" s="79" t="s">
        <v>839</v>
      </c>
      <c r="AJ31" s="79"/>
      <c r="AK31" s="87" t="s">
        <v>822</v>
      </c>
      <c r="AL31" s="79" t="b">
        <v>0</v>
      </c>
      <c r="AM31" s="79">
        <v>8</v>
      </c>
      <c r="AN31" s="87" t="s">
        <v>799</v>
      </c>
      <c r="AO31" s="79" t="s">
        <v>853</v>
      </c>
      <c r="AP31" s="79" t="b">
        <v>0</v>
      </c>
      <c r="AQ31" s="87" t="s">
        <v>799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232</v>
      </c>
      <c r="B32" s="64" t="s">
        <v>257</v>
      </c>
      <c r="C32" s="65" t="s">
        <v>2343</v>
      </c>
      <c r="D32" s="66">
        <v>3</v>
      </c>
      <c r="E32" s="67" t="s">
        <v>132</v>
      </c>
      <c r="F32" s="68">
        <v>32</v>
      </c>
      <c r="G32" s="65"/>
      <c r="H32" s="69"/>
      <c r="I32" s="70"/>
      <c r="J32" s="70"/>
      <c r="K32" s="34" t="s">
        <v>65</v>
      </c>
      <c r="L32" s="77">
        <v>32</v>
      </c>
      <c r="M32" s="77"/>
      <c r="N32" s="72"/>
      <c r="O32" s="79" t="s">
        <v>311</v>
      </c>
      <c r="P32" s="81">
        <v>43829.515497685185</v>
      </c>
      <c r="Q32" s="79" t="s">
        <v>319</v>
      </c>
      <c r="R32" s="79"/>
      <c r="S32" s="79"/>
      <c r="T32" s="79" t="s">
        <v>414</v>
      </c>
      <c r="U32" s="79"/>
      <c r="V32" s="83" t="s">
        <v>491</v>
      </c>
      <c r="W32" s="81">
        <v>43829.515497685185</v>
      </c>
      <c r="X32" s="85">
        <v>43829</v>
      </c>
      <c r="Y32" s="87" t="s">
        <v>535</v>
      </c>
      <c r="Z32" s="83" t="s">
        <v>630</v>
      </c>
      <c r="AA32" s="79"/>
      <c r="AB32" s="79"/>
      <c r="AC32" s="87" t="s">
        <v>729</v>
      </c>
      <c r="AD32" s="79"/>
      <c r="AE32" s="79" t="b">
        <v>0</v>
      </c>
      <c r="AF32" s="79">
        <v>0</v>
      </c>
      <c r="AG32" s="87" t="s">
        <v>822</v>
      </c>
      <c r="AH32" s="79" t="b">
        <v>0</v>
      </c>
      <c r="AI32" s="79" t="s">
        <v>839</v>
      </c>
      <c r="AJ32" s="79"/>
      <c r="AK32" s="87" t="s">
        <v>822</v>
      </c>
      <c r="AL32" s="79" t="b">
        <v>0</v>
      </c>
      <c r="AM32" s="79">
        <v>8</v>
      </c>
      <c r="AN32" s="87" t="s">
        <v>799</v>
      </c>
      <c r="AO32" s="79" t="s">
        <v>853</v>
      </c>
      <c r="AP32" s="79" t="b">
        <v>0</v>
      </c>
      <c r="AQ32" s="87" t="s">
        <v>799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3</v>
      </c>
      <c r="BG32" s="49">
        <v>9.375</v>
      </c>
      <c r="BH32" s="48">
        <v>1</v>
      </c>
      <c r="BI32" s="49">
        <v>3.125</v>
      </c>
      <c r="BJ32" s="48">
        <v>0</v>
      </c>
      <c r="BK32" s="49">
        <v>0</v>
      </c>
      <c r="BL32" s="48">
        <v>28</v>
      </c>
      <c r="BM32" s="49">
        <v>87.5</v>
      </c>
      <c r="BN32" s="48">
        <v>32</v>
      </c>
    </row>
    <row r="33" spans="1:66" ht="15">
      <c r="A33" s="64" t="s">
        <v>233</v>
      </c>
      <c r="B33" s="64" t="s">
        <v>249</v>
      </c>
      <c r="C33" s="65" t="s">
        <v>2343</v>
      </c>
      <c r="D33" s="66">
        <v>3</v>
      </c>
      <c r="E33" s="67" t="s">
        <v>132</v>
      </c>
      <c r="F33" s="68">
        <v>32</v>
      </c>
      <c r="G33" s="65"/>
      <c r="H33" s="69"/>
      <c r="I33" s="70"/>
      <c r="J33" s="70"/>
      <c r="K33" s="34" t="s">
        <v>65</v>
      </c>
      <c r="L33" s="77">
        <v>33</v>
      </c>
      <c r="M33" s="77"/>
      <c r="N33" s="72"/>
      <c r="O33" s="79" t="s">
        <v>312</v>
      </c>
      <c r="P33" s="81">
        <v>43829.633935185186</v>
      </c>
      <c r="Q33" s="79" t="s">
        <v>328</v>
      </c>
      <c r="R33" s="79"/>
      <c r="S33" s="79"/>
      <c r="T33" s="79"/>
      <c r="U33" s="79"/>
      <c r="V33" s="83" t="s">
        <v>492</v>
      </c>
      <c r="W33" s="81">
        <v>43829.633935185186</v>
      </c>
      <c r="X33" s="85">
        <v>43829</v>
      </c>
      <c r="Y33" s="87" t="s">
        <v>536</v>
      </c>
      <c r="Z33" s="83" t="s">
        <v>631</v>
      </c>
      <c r="AA33" s="79"/>
      <c r="AB33" s="79"/>
      <c r="AC33" s="87" t="s">
        <v>730</v>
      </c>
      <c r="AD33" s="79"/>
      <c r="AE33" s="79" t="b">
        <v>0</v>
      </c>
      <c r="AF33" s="79">
        <v>0</v>
      </c>
      <c r="AG33" s="87" t="s">
        <v>822</v>
      </c>
      <c r="AH33" s="79" t="b">
        <v>0</v>
      </c>
      <c r="AI33" s="79" t="s">
        <v>839</v>
      </c>
      <c r="AJ33" s="79"/>
      <c r="AK33" s="87" t="s">
        <v>822</v>
      </c>
      <c r="AL33" s="79" t="b">
        <v>0</v>
      </c>
      <c r="AM33" s="79">
        <v>1</v>
      </c>
      <c r="AN33" s="87" t="s">
        <v>778</v>
      </c>
      <c r="AO33" s="79" t="s">
        <v>852</v>
      </c>
      <c r="AP33" s="79" t="b">
        <v>0</v>
      </c>
      <c r="AQ33" s="87" t="s">
        <v>778</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8">
        <v>0</v>
      </c>
      <c r="BG33" s="49">
        <v>0</v>
      </c>
      <c r="BH33" s="48">
        <v>1</v>
      </c>
      <c r="BI33" s="49">
        <v>4.166666666666667</v>
      </c>
      <c r="BJ33" s="48">
        <v>0</v>
      </c>
      <c r="BK33" s="49">
        <v>0</v>
      </c>
      <c r="BL33" s="48">
        <v>23</v>
      </c>
      <c r="BM33" s="49">
        <v>95.83333333333333</v>
      </c>
      <c r="BN33" s="48">
        <v>24</v>
      </c>
    </row>
    <row r="34" spans="1:66" ht="15">
      <c r="A34" s="64" t="s">
        <v>234</v>
      </c>
      <c r="B34" s="64" t="s">
        <v>234</v>
      </c>
      <c r="C34" s="65" t="s">
        <v>2343</v>
      </c>
      <c r="D34" s="66">
        <v>3</v>
      </c>
      <c r="E34" s="67" t="s">
        <v>132</v>
      </c>
      <c r="F34" s="68">
        <v>32</v>
      </c>
      <c r="G34" s="65"/>
      <c r="H34" s="69"/>
      <c r="I34" s="70"/>
      <c r="J34" s="70"/>
      <c r="K34" s="34" t="s">
        <v>65</v>
      </c>
      <c r="L34" s="77">
        <v>34</v>
      </c>
      <c r="M34" s="77"/>
      <c r="N34" s="72"/>
      <c r="O34" s="79" t="s">
        <v>176</v>
      </c>
      <c r="P34" s="81">
        <v>43829.891863425924</v>
      </c>
      <c r="Q34" s="79" t="s">
        <v>329</v>
      </c>
      <c r="R34" s="79"/>
      <c r="S34" s="79"/>
      <c r="T34" s="79" t="s">
        <v>414</v>
      </c>
      <c r="U34" s="79"/>
      <c r="V34" s="83" t="s">
        <v>493</v>
      </c>
      <c r="W34" s="81">
        <v>43829.891863425924</v>
      </c>
      <c r="X34" s="85">
        <v>43829</v>
      </c>
      <c r="Y34" s="87" t="s">
        <v>537</v>
      </c>
      <c r="Z34" s="83" t="s">
        <v>632</v>
      </c>
      <c r="AA34" s="79"/>
      <c r="AB34" s="79"/>
      <c r="AC34" s="87" t="s">
        <v>731</v>
      </c>
      <c r="AD34" s="79"/>
      <c r="AE34" s="79" t="b">
        <v>0</v>
      </c>
      <c r="AF34" s="79">
        <v>1</v>
      </c>
      <c r="AG34" s="87" t="s">
        <v>822</v>
      </c>
      <c r="AH34" s="79" t="b">
        <v>0</v>
      </c>
      <c r="AI34" s="79" t="s">
        <v>839</v>
      </c>
      <c r="AJ34" s="79"/>
      <c r="AK34" s="87" t="s">
        <v>822</v>
      </c>
      <c r="AL34" s="79" t="b">
        <v>0</v>
      </c>
      <c r="AM34" s="79">
        <v>0</v>
      </c>
      <c r="AN34" s="87" t="s">
        <v>822</v>
      </c>
      <c r="AO34" s="79" t="s">
        <v>849</v>
      </c>
      <c r="AP34" s="79" t="b">
        <v>0</v>
      </c>
      <c r="AQ34" s="87" t="s">
        <v>731</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v>0</v>
      </c>
      <c r="BG34" s="49">
        <v>0</v>
      </c>
      <c r="BH34" s="48">
        <v>0</v>
      </c>
      <c r="BI34" s="49">
        <v>0</v>
      </c>
      <c r="BJ34" s="48">
        <v>0</v>
      </c>
      <c r="BK34" s="49">
        <v>0</v>
      </c>
      <c r="BL34" s="48">
        <v>30</v>
      </c>
      <c r="BM34" s="49">
        <v>100</v>
      </c>
      <c r="BN34" s="48">
        <v>30</v>
      </c>
    </row>
    <row r="35" spans="1:66" ht="15">
      <c r="A35" s="64" t="s">
        <v>235</v>
      </c>
      <c r="B35" s="64" t="s">
        <v>263</v>
      </c>
      <c r="C35" s="65" t="s">
        <v>2343</v>
      </c>
      <c r="D35" s="66">
        <v>3</v>
      </c>
      <c r="E35" s="67" t="s">
        <v>132</v>
      </c>
      <c r="F35" s="68">
        <v>32</v>
      </c>
      <c r="G35" s="65"/>
      <c r="H35" s="69"/>
      <c r="I35" s="70"/>
      <c r="J35" s="70"/>
      <c r="K35" s="34" t="s">
        <v>65</v>
      </c>
      <c r="L35" s="77">
        <v>35</v>
      </c>
      <c r="M35" s="77"/>
      <c r="N35" s="72"/>
      <c r="O35" s="79" t="s">
        <v>313</v>
      </c>
      <c r="P35" s="81">
        <v>43826.00300925926</v>
      </c>
      <c r="Q35" s="79" t="s">
        <v>330</v>
      </c>
      <c r="R35" s="79"/>
      <c r="S35" s="79"/>
      <c r="T35" s="79" t="s">
        <v>414</v>
      </c>
      <c r="U35" s="79"/>
      <c r="V35" s="83" t="s">
        <v>494</v>
      </c>
      <c r="W35" s="81">
        <v>43826.00300925926</v>
      </c>
      <c r="X35" s="85">
        <v>43826</v>
      </c>
      <c r="Y35" s="87" t="s">
        <v>538</v>
      </c>
      <c r="Z35" s="83" t="s">
        <v>633</v>
      </c>
      <c r="AA35" s="79"/>
      <c r="AB35" s="79"/>
      <c r="AC35" s="87" t="s">
        <v>732</v>
      </c>
      <c r="AD35" s="87" t="s">
        <v>808</v>
      </c>
      <c r="AE35" s="79" t="b">
        <v>0</v>
      </c>
      <c r="AF35" s="79">
        <v>1</v>
      </c>
      <c r="AG35" s="87" t="s">
        <v>824</v>
      </c>
      <c r="AH35" s="79" t="b">
        <v>0</v>
      </c>
      <c r="AI35" s="79" t="s">
        <v>839</v>
      </c>
      <c r="AJ35" s="79"/>
      <c r="AK35" s="87" t="s">
        <v>822</v>
      </c>
      <c r="AL35" s="79" t="b">
        <v>0</v>
      </c>
      <c r="AM35" s="79">
        <v>0</v>
      </c>
      <c r="AN35" s="87" t="s">
        <v>822</v>
      </c>
      <c r="AO35" s="79" t="s">
        <v>852</v>
      </c>
      <c r="AP35" s="79" t="b">
        <v>0</v>
      </c>
      <c r="AQ35" s="87" t="s">
        <v>808</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8">
        <v>0</v>
      </c>
      <c r="BG35" s="49">
        <v>0</v>
      </c>
      <c r="BH35" s="48">
        <v>0</v>
      </c>
      <c r="BI35" s="49">
        <v>0</v>
      </c>
      <c r="BJ35" s="48">
        <v>0</v>
      </c>
      <c r="BK35" s="49">
        <v>0</v>
      </c>
      <c r="BL35" s="48">
        <v>4</v>
      </c>
      <c r="BM35" s="49">
        <v>100</v>
      </c>
      <c r="BN35" s="48">
        <v>4</v>
      </c>
    </row>
    <row r="36" spans="1:66" ht="15">
      <c r="A36" s="64" t="s">
        <v>236</v>
      </c>
      <c r="B36" s="64" t="s">
        <v>235</v>
      </c>
      <c r="C36" s="65" t="s">
        <v>2343</v>
      </c>
      <c r="D36" s="66">
        <v>3</v>
      </c>
      <c r="E36" s="67" t="s">
        <v>132</v>
      </c>
      <c r="F36" s="68">
        <v>32</v>
      </c>
      <c r="G36" s="65"/>
      <c r="H36" s="69"/>
      <c r="I36" s="70"/>
      <c r="J36" s="70"/>
      <c r="K36" s="34" t="s">
        <v>65</v>
      </c>
      <c r="L36" s="77">
        <v>36</v>
      </c>
      <c r="M36" s="77"/>
      <c r="N36" s="72"/>
      <c r="O36" s="79" t="s">
        <v>311</v>
      </c>
      <c r="P36" s="81">
        <v>43825.634375</v>
      </c>
      <c r="Q36" s="79" t="s">
        <v>331</v>
      </c>
      <c r="R36" s="83" t="s">
        <v>388</v>
      </c>
      <c r="S36" s="79" t="s">
        <v>407</v>
      </c>
      <c r="T36" s="79" t="s">
        <v>414</v>
      </c>
      <c r="U36" s="79"/>
      <c r="V36" s="83" t="s">
        <v>495</v>
      </c>
      <c r="W36" s="81">
        <v>43825.634375</v>
      </c>
      <c r="X36" s="85">
        <v>43825</v>
      </c>
      <c r="Y36" s="87" t="s">
        <v>539</v>
      </c>
      <c r="Z36" s="83" t="s">
        <v>634</v>
      </c>
      <c r="AA36" s="79"/>
      <c r="AB36" s="79"/>
      <c r="AC36" s="87" t="s">
        <v>733</v>
      </c>
      <c r="AD36" s="79"/>
      <c r="AE36" s="79" t="b">
        <v>0</v>
      </c>
      <c r="AF36" s="79">
        <v>0</v>
      </c>
      <c r="AG36" s="87" t="s">
        <v>822</v>
      </c>
      <c r="AH36" s="79" t="b">
        <v>1</v>
      </c>
      <c r="AI36" s="79" t="s">
        <v>839</v>
      </c>
      <c r="AJ36" s="79"/>
      <c r="AK36" s="87" t="s">
        <v>842</v>
      </c>
      <c r="AL36" s="79" t="b">
        <v>0</v>
      </c>
      <c r="AM36" s="79">
        <v>0</v>
      </c>
      <c r="AN36" s="87" t="s">
        <v>822</v>
      </c>
      <c r="AO36" s="79" t="s">
        <v>849</v>
      </c>
      <c r="AP36" s="79" t="b">
        <v>0</v>
      </c>
      <c r="AQ36" s="87" t="s">
        <v>733</v>
      </c>
      <c r="AR36" s="79" t="s">
        <v>176</v>
      </c>
      <c r="AS36" s="79">
        <v>0</v>
      </c>
      <c r="AT36" s="79">
        <v>0</v>
      </c>
      <c r="AU36" s="79" t="s">
        <v>863</v>
      </c>
      <c r="AV36" s="79" t="s">
        <v>869</v>
      </c>
      <c r="AW36" s="79" t="s">
        <v>870</v>
      </c>
      <c r="AX36" s="79" t="s">
        <v>871</v>
      </c>
      <c r="AY36" s="79" t="s">
        <v>877</v>
      </c>
      <c r="AZ36" s="79" t="s">
        <v>883</v>
      </c>
      <c r="BA36" s="79" t="s">
        <v>889</v>
      </c>
      <c r="BB36" s="83" t="s">
        <v>891</v>
      </c>
      <c r="BC36">
        <v>1</v>
      </c>
      <c r="BD36" s="78" t="str">
        <f>REPLACE(INDEX(GroupVertices[Group],MATCH(Edges[[#This Row],[Vertex 1]],GroupVertices[Vertex],0)),1,1,"")</f>
        <v>5</v>
      </c>
      <c r="BE36" s="78" t="str">
        <f>REPLACE(INDEX(GroupVertices[Group],MATCH(Edges[[#This Row],[Vertex 2]],GroupVertices[Vertex],0)),1,1,"")</f>
        <v>5</v>
      </c>
      <c r="BF36" s="48">
        <v>1</v>
      </c>
      <c r="BG36" s="49">
        <v>5</v>
      </c>
      <c r="BH36" s="48">
        <v>0</v>
      </c>
      <c r="BI36" s="49">
        <v>0</v>
      </c>
      <c r="BJ36" s="48">
        <v>0</v>
      </c>
      <c r="BK36" s="49">
        <v>0</v>
      </c>
      <c r="BL36" s="48">
        <v>19</v>
      </c>
      <c r="BM36" s="49">
        <v>95</v>
      </c>
      <c r="BN36" s="48">
        <v>20</v>
      </c>
    </row>
    <row r="37" spans="1:66" ht="15">
      <c r="A37" s="64" t="s">
        <v>236</v>
      </c>
      <c r="B37" s="64" t="s">
        <v>235</v>
      </c>
      <c r="C37" s="65" t="s">
        <v>2343</v>
      </c>
      <c r="D37" s="66">
        <v>3</v>
      </c>
      <c r="E37" s="67" t="s">
        <v>132</v>
      </c>
      <c r="F37" s="68">
        <v>32</v>
      </c>
      <c r="G37" s="65"/>
      <c r="H37" s="69"/>
      <c r="I37" s="70"/>
      <c r="J37" s="70"/>
      <c r="K37" s="34" t="s">
        <v>65</v>
      </c>
      <c r="L37" s="77">
        <v>37</v>
      </c>
      <c r="M37" s="77"/>
      <c r="N37" s="72"/>
      <c r="O37" s="79" t="s">
        <v>313</v>
      </c>
      <c r="P37" s="81">
        <v>43825.63518518519</v>
      </c>
      <c r="Q37" s="79" t="s">
        <v>332</v>
      </c>
      <c r="R37" s="79"/>
      <c r="S37" s="79"/>
      <c r="T37" s="79" t="s">
        <v>419</v>
      </c>
      <c r="U37" s="79"/>
      <c r="V37" s="83" t="s">
        <v>495</v>
      </c>
      <c r="W37" s="81">
        <v>43825.63518518519</v>
      </c>
      <c r="X37" s="85">
        <v>43825</v>
      </c>
      <c r="Y37" s="87" t="s">
        <v>540</v>
      </c>
      <c r="Z37" s="83" t="s">
        <v>635</v>
      </c>
      <c r="AA37" s="79"/>
      <c r="AB37" s="79"/>
      <c r="AC37" s="87" t="s">
        <v>734</v>
      </c>
      <c r="AD37" s="87" t="s">
        <v>809</v>
      </c>
      <c r="AE37" s="79" t="b">
        <v>0</v>
      </c>
      <c r="AF37" s="79">
        <v>0</v>
      </c>
      <c r="AG37" s="87" t="s">
        <v>825</v>
      </c>
      <c r="AH37" s="79" t="b">
        <v>0</v>
      </c>
      <c r="AI37" s="79" t="s">
        <v>839</v>
      </c>
      <c r="AJ37" s="79"/>
      <c r="AK37" s="87" t="s">
        <v>822</v>
      </c>
      <c r="AL37" s="79" t="b">
        <v>0</v>
      </c>
      <c r="AM37" s="79">
        <v>0</v>
      </c>
      <c r="AN37" s="87" t="s">
        <v>822</v>
      </c>
      <c r="AO37" s="79" t="s">
        <v>849</v>
      </c>
      <c r="AP37" s="79" t="b">
        <v>0</v>
      </c>
      <c r="AQ37" s="87" t="s">
        <v>809</v>
      </c>
      <c r="AR37" s="79" t="s">
        <v>176</v>
      </c>
      <c r="AS37" s="79">
        <v>0</v>
      </c>
      <c r="AT37" s="79">
        <v>0</v>
      </c>
      <c r="AU37" s="79" t="s">
        <v>863</v>
      </c>
      <c r="AV37" s="79" t="s">
        <v>869</v>
      </c>
      <c r="AW37" s="79" t="s">
        <v>870</v>
      </c>
      <c r="AX37" s="79" t="s">
        <v>871</v>
      </c>
      <c r="AY37" s="79" t="s">
        <v>877</v>
      </c>
      <c r="AZ37" s="79" t="s">
        <v>883</v>
      </c>
      <c r="BA37" s="79" t="s">
        <v>889</v>
      </c>
      <c r="BB37" s="83" t="s">
        <v>891</v>
      </c>
      <c r="BC37">
        <v>1</v>
      </c>
      <c r="BD37" s="78" t="str">
        <f>REPLACE(INDEX(GroupVertices[Group],MATCH(Edges[[#This Row],[Vertex 1]],GroupVertices[Vertex],0)),1,1,"")</f>
        <v>5</v>
      </c>
      <c r="BE37" s="78" t="str">
        <f>REPLACE(INDEX(GroupVertices[Group],MATCH(Edges[[#This Row],[Vertex 2]],GroupVertices[Vertex],0)),1,1,"")</f>
        <v>5</v>
      </c>
      <c r="BF37" s="48">
        <v>2</v>
      </c>
      <c r="BG37" s="49">
        <v>4.761904761904762</v>
      </c>
      <c r="BH37" s="48">
        <v>0</v>
      </c>
      <c r="BI37" s="49">
        <v>0</v>
      </c>
      <c r="BJ37" s="48">
        <v>0</v>
      </c>
      <c r="BK37" s="49">
        <v>0</v>
      </c>
      <c r="BL37" s="48">
        <v>40</v>
      </c>
      <c r="BM37" s="49">
        <v>95.23809523809524</v>
      </c>
      <c r="BN37" s="48">
        <v>42</v>
      </c>
    </row>
    <row r="38" spans="1:66" ht="15">
      <c r="A38" s="64" t="s">
        <v>236</v>
      </c>
      <c r="B38" s="64" t="s">
        <v>264</v>
      </c>
      <c r="C38" s="65" t="s">
        <v>2343</v>
      </c>
      <c r="D38" s="66">
        <v>3</v>
      </c>
      <c r="E38" s="67" t="s">
        <v>132</v>
      </c>
      <c r="F38" s="68">
        <v>32</v>
      </c>
      <c r="G38" s="65"/>
      <c r="H38" s="69"/>
      <c r="I38" s="70"/>
      <c r="J38" s="70"/>
      <c r="K38" s="34" t="s">
        <v>65</v>
      </c>
      <c r="L38" s="77">
        <v>38</v>
      </c>
      <c r="M38" s="77"/>
      <c r="N38" s="72"/>
      <c r="O38" s="79" t="s">
        <v>311</v>
      </c>
      <c r="P38" s="81">
        <v>43825.636875</v>
      </c>
      <c r="Q38" s="79" t="s">
        <v>333</v>
      </c>
      <c r="R38" s="83" t="s">
        <v>389</v>
      </c>
      <c r="S38" s="79" t="s">
        <v>407</v>
      </c>
      <c r="T38" s="79" t="s">
        <v>414</v>
      </c>
      <c r="U38" s="79"/>
      <c r="V38" s="83" t="s">
        <v>495</v>
      </c>
      <c r="W38" s="81">
        <v>43825.636875</v>
      </c>
      <c r="X38" s="85">
        <v>43825</v>
      </c>
      <c r="Y38" s="87" t="s">
        <v>541</v>
      </c>
      <c r="Z38" s="83" t="s">
        <v>636</v>
      </c>
      <c r="AA38" s="79"/>
      <c r="AB38" s="79"/>
      <c r="AC38" s="87" t="s">
        <v>735</v>
      </c>
      <c r="AD38" s="79"/>
      <c r="AE38" s="79" t="b">
        <v>0</v>
      </c>
      <c r="AF38" s="79">
        <v>0</v>
      </c>
      <c r="AG38" s="87" t="s">
        <v>822</v>
      </c>
      <c r="AH38" s="79" t="b">
        <v>1</v>
      </c>
      <c r="AI38" s="79" t="s">
        <v>839</v>
      </c>
      <c r="AJ38" s="79"/>
      <c r="AK38" s="87" t="s">
        <v>843</v>
      </c>
      <c r="AL38" s="79" t="b">
        <v>0</v>
      </c>
      <c r="AM38" s="79">
        <v>0</v>
      </c>
      <c r="AN38" s="87" t="s">
        <v>822</v>
      </c>
      <c r="AO38" s="79" t="s">
        <v>849</v>
      </c>
      <c r="AP38" s="79" t="b">
        <v>0</v>
      </c>
      <c r="AQ38" s="87" t="s">
        <v>735</v>
      </c>
      <c r="AR38" s="79" t="s">
        <v>176</v>
      </c>
      <c r="AS38" s="79">
        <v>0</v>
      </c>
      <c r="AT38" s="79">
        <v>0</v>
      </c>
      <c r="AU38" s="79" t="s">
        <v>863</v>
      </c>
      <c r="AV38" s="79" t="s">
        <v>869</v>
      </c>
      <c r="AW38" s="79" t="s">
        <v>870</v>
      </c>
      <c r="AX38" s="79" t="s">
        <v>871</v>
      </c>
      <c r="AY38" s="79" t="s">
        <v>877</v>
      </c>
      <c r="AZ38" s="79" t="s">
        <v>883</v>
      </c>
      <c r="BA38" s="79" t="s">
        <v>889</v>
      </c>
      <c r="BB38" s="83" t="s">
        <v>891</v>
      </c>
      <c r="BC38">
        <v>1</v>
      </c>
      <c r="BD38" s="78" t="str">
        <f>REPLACE(INDEX(GroupVertices[Group],MATCH(Edges[[#This Row],[Vertex 1]],GroupVertices[Vertex],0)),1,1,"")</f>
        <v>5</v>
      </c>
      <c r="BE38" s="78" t="str">
        <f>REPLACE(INDEX(GroupVertices[Group],MATCH(Edges[[#This Row],[Vertex 2]],GroupVertices[Vertex],0)),1,1,"")</f>
        <v>5</v>
      </c>
      <c r="BF38" s="48">
        <v>1</v>
      </c>
      <c r="BG38" s="49">
        <v>4.545454545454546</v>
      </c>
      <c r="BH38" s="48">
        <v>0</v>
      </c>
      <c r="BI38" s="49">
        <v>0</v>
      </c>
      <c r="BJ38" s="48">
        <v>0</v>
      </c>
      <c r="BK38" s="49">
        <v>0</v>
      </c>
      <c r="BL38" s="48">
        <v>21</v>
      </c>
      <c r="BM38" s="49">
        <v>95.45454545454545</v>
      </c>
      <c r="BN38" s="48">
        <v>22</v>
      </c>
    </row>
    <row r="39" spans="1:66" ht="15">
      <c r="A39" s="64" t="s">
        <v>236</v>
      </c>
      <c r="B39" s="64" t="s">
        <v>263</v>
      </c>
      <c r="C39" s="65" t="s">
        <v>2343</v>
      </c>
      <c r="D39" s="66">
        <v>3</v>
      </c>
      <c r="E39" s="67" t="s">
        <v>132</v>
      </c>
      <c r="F39" s="68">
        <v>32</v>
      </c>
      <c r="G39" s="65"/>
      <c r="H39" s="69"/>
      <c r="I39" s="70"/>
      <c r="J39" s="70"/>
      <c r="K39" s="34" t="s">
        <v>65</v>
      </c>
      <c r="L39" s="77">
        <v>39</v>
      </c>
      <c r="M39" s="77"/>
      <c r="N39" s="72"/>
      <c r="O39" s="79" t="s">
        <v>311</v>
      </c>
      <c r="P39" s="81">
        <v>43825.63736111111</v>
      </c>
      <c r="Q39" s="79" t="s">
        <v>334</v>
      </c>
      <c r="R39" s="79"/>
      <c r="S39" s="79"/>
      <c r="T39" s="79" t="s">
        <v>414</v>
      </c>
      <c r="U39" s="79"/>
      <c r="V39" s="83" t="s">
        <v>495</v>
      </c>
      <c r="W39" s="81">
        <v>43825.63736111111</v>
      </c>
      <c r="X39" s="85">
        <v>43825</v>
      </c>
      <c r="Y39" s="87" t="s">
        <v>542</v>
      </c>
      <c r="Z39" s="83" t="s">
        <v>637</v>
      </c>
      <c r="AA39" s="79"/>
      <c r="AB39" s="79"/>
      <c r="AC39" s="87" t="s">
        <v>736</v>
      </c>
      <c r="AD39" s="87" t="s">
        <v>810</v>
      </c>
      <c r="AE39" s="79" t="b">
        <v>0</v>
      </c>
      <c r="AF39" s="79">
        <v>2</v>
      </c>
      <c r="AG39" s="87" t="s">
        <v>826</v>
      </c>
      <c r="AH39" s="79" t="b">
        <v>0</v>
      </c>
      <c r="AI39" s="79" t="s">
        <v>839</v>
      </c>
      <c r="AJ39" s="79"/>
      <c r="AK39" s="87" t="s">
        <v>822</v>
      </c>
      <c r="AL39" s="79" t="b">
        <v>0</v>
      </c>
      <c r="AM39" s="79">
        <v>0</v>
      </c>
      <c r="AN39" s="87" t="s">
        <v>822</v>
      </c>
      <c r="AO39" s="79" t="s">
        <v>849</v>
      </c>
      <c r="AP39" s="79" t="b">
        <v>0</v>
      </c>
      <c r="AQ39" s="87" t="s">
        <v>810</v>
      </c>
      <c r="AR39" s="79" t="s">
        <v>176</v>
      </c>
      <c r="AS39" s="79">
        <v>0</v>
      </c>
      <c r="AT39" s="79">
        <v>0</v>
      </c>
      <c r="AU39" s="79" t="s">
        <v>863</v>
      </c>
      <c r="AV39" s="79" t="s">
        <v>869</v>
      </c>
      <c r="AW39" s="79" t="s">
        <v>870</v>
      </c>
      <c r="AX39" s="79" t="s">
        <v>871</v>
      </c>
      <c r="AY39" s="79" t="s">
        <v>877</v>
      </c>
      <c r="AZ39" s="79" t="s">
        <v>883</v>
      </c>
      <c r="BA39" s="79" t="s">
        <v>889</v>
      </c>
      <c r="BB39" s="83" t="s">
        <v>891</v>
      </c>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236</v>
      </c>
      <c r="B40" s="64" t="s">
        <v>265</v>
      </c>
      <c r="C40" s="65" t="s">
        <v>2343</v>
      </c>
      <c r="D40" s="66">
        <v>3</v>
      </c>
      <c r="E40" s="67" t="s">
        <v>132</v>
      </c>
      <c r="F40" s="68">
        <v>32</v>
      </c>
      <c r="G40" s="65"/>
      <c r="H40" s="69"/>
      <c r="I40" s="70"/>
      <c r="J40" s="70"/>
      <c r="K40" s="34" t="s">
        <v>65</v>
      </c>
      <c r="L40" s="77">
        <v>40</v>
      </c>
      <c r="M40" s="77"/>
      <c r="N40" s="72"/>
      <c r="O40" s="79" t="s">
        <v>313</v>
      </c>
      <c r="P40" s="81">
        <v>43825.63736111111</v>
      </c>
      <c r="Q40" s="79" t="s">
        <v>334</v>
      </c>
      <c r="R40" s="79"/>
      <c r="S40" s="79"/>
      <c r="T40" s="79" t="s">
        <v>414</v>
      </c>
      <c r="U40" s="79"/>
      <c r="V40" s="83" t="s">
        <v>495</v>
      </c>
      <c r="W40" s="81">
        <v>43825.63736111111</v>
      </c>
      <c r="X40" s="85">
        <v>43825</v>
      </c>
      <c r="Y40" s="87" t="s">
        <v>542</v>
      </c>
      <c r="Z40" s="83" t="s">
        <v>637</v>
      </c>
      <c r="AA40" s="79"/>
      <c r="AB40" s="79"/>
      <c r="AC40" s="87" t="s">
        <v>736</v>
      </c>
      <c r="AD40" s="87" t="s">
        <v>810</v>
      </c>
      <c r="AE40" s="79" t="b">
        <v>0</v>
      </c>
      <c r="AF40" s="79">
        <v>2</v>
      </c>
      <c r="AG40" s="87" t="s">
        <v>826</v>
      </c>
      <c r="AH40" s="79" t="b">
        <v>0</v>
      </c>
      <c r="AI40" s="79" t="s">
        <v>839</v>
      </c>
      <c r="AJ40" s="79"/>
      <c r="AK40" s="87" t="s">
        <v>822</v>
      </c>
      <c r="AL40" s="79" t="b">
        <v>0</v>
      </c>
      <c r="AM40" s="79">
        <v>0</v>
      </c>
      <c r="AN40" s="87" t="s">
        <v>822</v>
      </c>
      <c r="AO40" s="79" t="s">
        <v>849</v>
      </c>
      <c r="AP40" s="79" t="b">
        <v>0</v>
      </c>
      <c r="AQ40" s="87" t="s">
        <v>810</v>
      </c>
      <c r="AR40" s="79" t="s">
        <v>176</v>
      </c>
      <c r="AS40" s="79">
        <v>0</v>
      </c>
      <c r="AT40" s="79">
        <v>0</v>
      </c>
      <c r="AU40" s="79" t="s">
        <v>863</v>
      </c>
      <c r="AV40" s="79" t="s">
        <v>869</v>
      </c>
      <c r="AW40" s="79" t="s">
        <v>870</v>
      </c>
      <c r="AX40" s="79" t="s">
        <v>871</v>
      </c>
      <c r="AY40" s="79" t="s">
        <v>877</v>
      </c>
      <c r="AZ40" s="79" t="s">
        <v>883</v>
      </c>
      <c r="BA40" s="79" t="s">
        <v>889</v>
      </c>
      <c r="BB40" s="83" t="s">
        <v>891</v>
      </c>
      <c r="BC40">
        <v>1</v>
      </c>
      <c r="BD40" s="78" t="str">
        <f>REPLACE(INDEX(GroupVertices[Group],MATCH(Edges[[#This Row],[Vertex 1]],GroupVertices[Vertex],0)),1,1,"")</f>
        <v>5</v>
      </c>
      <c r="BE40" s="78" t="str">
        <f>REPLACE(INDEX(GroupVertices[Group],MATCH(Edges[[#This Row],[Vertex 2]],GroupVertices[Vertex],0)),1,1,"")</f>
        <v>5</v>
      </c>
      <c r="BF40" s="48">
        <v>1</v>
      </c>
      <c r="BG40" s="49">
        <v>3.3333333333333335</v>
      </c>
      <c r="BH40" s="48">
        <v>0</v>
      </c>
      <c r="BI40" s="49">
        <v>0</v>
      </c>
      <c r="BJ40" s="48">
        <v>0</v>
      </c>
      <c r="BK40" s="49">
        <v>0</v>
      </c>
      <c r="BL40" s="48">
        <v>29</v>
      </c>
      <c r="BM40" s="49">
        <v>96.66666666666667</v>
      </c>
      <c r="BN40" s="48">
        <v>30</v>
      </c>
    </row>
    <row r="41" spans="1:66" ht="15">
      <c r="A41" s="64" t="s">
        <v>236</v>
      </c>
      <c r="B41" s="64" t="s">
        <v>266</v>
      </c>
      <c r="C41" s="65" t="s">
        <v>2344</v>
      </c>
      <c r="D41" s="66">
        <v>5.333333333333334</v>
      </c>
      <c r="E41" s="67" t="s">
        <v>136</v>
      </c>
      <c r="F41" s="68">
        <v>28.75</v>
      </c>
      <c r="G41" s="65"/>
      <c r="H41" s="69"/>
      <c r="I41" s="70"/>
      <c r="J41" s="70"/>
      <c r="K41" s="34" t="s">
        <v>65</v>
      </c>
      <c r="L41" s="77">
        <v>41</v>
      </c>
      <c r="M41" s="77"/>
      <c r="N41" s="72"/>
      <c r="O41" s="79" t="s">
        <v>311</v>
      </c>
      <c r="P41" s="81">
        <v>43827.71761574074</v>
      </c>
      <c r="Q41" s="79" t="s">
        <v>335</v>
      </c>
      <c r="R41" s="79"/>
      <c r="S41" s="79"/>
      <c r="T41" s="79" t="s">
        <v>414</v>
      </c>
      <c r="U41" s="79"/>
      <c r="V41" s="83" t="s">
        <v>495</v>
      </c>
      <c r="W41" s="81">
        <v>43827.71761574074</v>
      </c>
      <c r="X41" s="85">
        <v>43827</v>
      </c>
      <c r="Y41" s="87" t="s">
        <v>543</v>
      </c>
      <c r="Z41" s="83" t="s">
        <v>638</v>
      </c>
      <c r="AA41" s="79"/>
      <c r="AB41" s="79"/>
      <c r="AC41" s="87" t="s">
        <v>737</v>
      </c>
      <c r="AD41" s="79"/>
      <c r="AE41" s="79" t="b">
        <v>0</v>
      </c>
      <c r="AF41" s="79">
        <v>1</v>
      </c>
      <c r="AG41" s="87" t="s">
        <v>822</v>
      </c>
      <c r="AH41" s="79" t="b">
        <v>0</v>
      </c>
      <c r="AI41" s="79" t="s">
        <v>839</v>
      </c>
      <c r="AJ41" s="79"/>
      <c r="AK41" s="87" t="s">
        <v>822</v>
      </c>
      <c r="AL41" s="79" t="b">
        <v>0</v>
      </c>
      <c r="AM41" s="79">
        <v>0</v>
      </c>
      <c r="AN41" s="87" t="s">
        <v>822</v>
      </c>
      <c r="AO41" s="79" t="s">
        <v>854</v>
      </c>
      <c r="AP41" s="79" t="b">
        <v>0</v>
      </c>
      <c r="AQ41" s="87" t="s">
        <v>737</v>
      </c>
      <c r="AR41" s="79" t="s">
        <v>176</v>
      </c>
      <c r="AS41" s="79">
        <v>0</v>
      </c>
      <c r="AT41" s="79">
        <v>0</v>
      </c>
      <c r="AU41" s="79"/>
      <c r="AV41" s="79"/>
      <c r="AW41" s="79"/>
      <c r="AX41" s="79"/>
      <c r="AY41" s="79"/>
      <c r="AZ41" s="79"/>
      <c r="BA41" s="79"/>
      <c r="BB41" s="79"/>
      <c r="BC41">
        <v>2</v>
      </c>
      <c r="BD41" s="78" t="str">
        <f>REPLACE(INDEX(GroupVertices[Group],MATCH(Edges[[#This Row],[Vertex 1]],GroupVertices[Vertex],0)),1,1,"")</f>
        <v>5</v>
      </c>
      <c r="BE41" s="78" t="str">
        <f>REPLACE(INDEX(GroupVertices[Group],MATCH(Edges[[#This Row],[Vertex 2]],GroupVertices[Vertex],0)),1,1,"")</f>
        <v>5</v>
      </c>
      <c r="BF41" s="48">
        <v>1</v>
      </c>
      <c r="BG41" s="49">
        <v>2.0833333333333335</v>
      </c>
      <c r="BH41" s="48">
        <v>0</v>
      </c>
      <c r="BI41" s="49">
        <v>0</v>
      </c>
      <c r="BJ41" s="48">
        <v>0</v>
      </c>
      <c r="BK41" s="49">
        <v>0</v>
      </c>
      <c r="BL41" s="48">
        <v>47</v>
      </c>
      <c r="BM41" s="49">
        <v>97.91666666666667</v>
      </c>
      <c r="BN41" s="48">
        <v>48</v>
      </c>
    </row>
    <row r="42" spans="1:66" ht="15">
      <c r="A42" s="64" t="s">
        <v>236</v>
      </c>
      <c r="B42" s="64" t="s">
        <v>266</v>
      </c>
      <c r="C42" s="65" t="s">
        <v>2343</v>
      </c>
      <c r="D42" s="66">
        <v>3</v>
      </c>
      <c r="E42" s="67" t="s">
        <v>132</v>
      </c>
      <c r="F42" s="68">
        <v>32</v>
      </c>
      <c r="G42" s="65"/>
      <c r="H42" s="69"/>
      <c r="I42" s="70"/>
      <c r="J42" s="70"/>
      <c r="K42" s="34" t="s">
        <v>65</v>
      </c>
      <c r="L42" s="77">
        <v>42</v>
      </c>
      <c r="M42" s="77"/>
      <c r="N42" s="72"/>
      <c r="O42" s="79" t="s">
        <v>313</v>
      </c>
      <c r="P42" s="81">
        <v>43827.71869212963</v>
      </c>
      <c r="Q42" s="79" t="s">
        <v>336</v>
      </c>
      <c r="R42" s="83" t="s">
        <v>390</v>
      </c>
      <c r="S42" s="79" t="s">
        <v>408</v>
      </c>
      <c r="T42" s="79" t="s">
        <v>414</v>
      </c>
      <c r="U42" s="79"/>
      <c r="V42" s="83" t="s">
        <v>495</v>
      </c>
      <c r="W42" s="81">
        <v>43827.71869212963</v>
      </c>
      <c r="X42" s="85">
        <v>43827</v>
      </c>
      <c r="Y42" s="87" t="s">
        <v>544</v>
      </c>
      <c r="Z42" s="83" t="s">
        <v>639</v>
      </c>
      <c r="AA42" s="79"/>
      <c r="AB42" s="79"/>
      <c r="AC42" s="87" t="s">
        <v>738</v>
      </c>
      <c r="AD42" s="87" t="s">
        <v>737</v>
      </c>
      <c r="AE42" s="79" t="b">
        <v>0</v>
      </c>
      <c r="AF42" s="79">
        <v>1</v>
      </c>
      <c r="AG42" s="87" t="s">
        <v>827</v>
      </c>
      <c r="AH42" s="79" t="b">
        <v>0</v>
      </c>
      <c r="AI42" s="79" t="s">
        <v>839</v>
      </c>
      <c r="AJ42" s="79"/>
      <c r="AK42" s="87" t="s">
        <v>822</v>
      </c>
      <c r="AL42" s="79" t="b">
        <v>0</v>
      </c>
      <c r="AM42" s="79">
        <v>0</v>
      </c>
      <c r="AN42" s="87" t="s">
        <v>822</v>
      </c>
      <c r="AO42" s="79" t="s">
        <v>854</v>
      </c>
      <c r="AP42" s="79" t="b">
        <v>0</v>
      </c>
      <c r="AQ42" s="87" t="s">
        <v>737</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v>0</v>
      </c>
      <c r="BG42" s="49">
        <v>0</v>
      </c>
      <c r="BH42" s="48">
        <v>0</v>
      </c>
      <c r="BI42" s="49">
        <v>0</v>
      </c>
      <c r="BJ42" s="48">
        <v>0</v>
      </c>
      <c r="BK42" s="49">
        <v>0</v>
      </c>
      <c r="BL42" s="48">
        <v>44</v>
      </c>
      <c r="BM42" s="49">
        <v>100</v>
      </c>
      <c r="BN42" s="48">
        <v>44</v>
      </c>
    </row>
    <row r="43" spans="1:66" ht="15">
      <c r="A43" s="64" t="s">
        <v>236</v>
      </c>
      <c r="B43" s="64" t="s">
        <v>266</v>
      </c>
      <c r="C43" s="65" t="s">
        <v>2344</v>
      </c>
      <c r="D43" s="66">
        <v>5.333333333333334</v>
      </c>
      <c r="E43" s="67" t="s">
        <v>136</v>
      </c>
      <c r="F43" s="68">
        <v>28.75</v>
      </c>
      <c r="G43" s="65"/>
      <c r="H43" s="69"/>
      <c r="I43" s="70"/>
      <c r="J43" s="70"/>
      <c r="K43" s="34" t="s">
        <v>65</v>
      </c>
      <c r="L43" s="77">
        <v>43</v>
      </c>
      <c r="M43" s="77"/>
      <c r="N43" s="72"/>
      <c r="O43" s="79" t="s">
        <v>311</v>
      </c>
      <c r="P43" s="81">
        <v>43827.73092592593</v>
      </c>
      <c r="Q43" s="79" t="s">
        <v>337</v>
      </c>
      <c r="R43" s="83" t="s">
        <v>391</v>
      </c>
      <c r="S43" s="79" t="s">
        <v>407</v>
      </c>
      <c r="T43" s="79" t="s">
        <v>414</v>
      </c>
      <c r="U43" s="79"/>
      <c r="V43" s="83" t="s">
        <v>495</v>
      </c>
      <c r="W43" s="81">
        <v>43827.73092592593</v>
      </c>
      <c r="X43" s="85">
        <v>43827</v>
      </c>
      <c r="Y43" s="87" t="s">
        <v>545</v>
      </c>
      <c r="Z43" s="83" t="s">
        <v>640</v>
      </c>
      <c r="AA43" s="79"/>
      <c r="AB43" s="79"/>
      <c r="AC43" s="87" t="s">
        <v>739</v>
      </c>
      <c r="AD43" s="79"/>
      <c r="AE43" s="79" t="b">
        <v>0</v>
      </c>
      <c r="AF43" s="79">
        <v>0</v>
      </c>
      <c r="AG43" s="87" t="s">
        <v>822</v>
      </c>
      <c r="AH43" s="79" t="b">
        <v>1</v>
      </c>
      <c r="AI43" s="79" t="s">
        <v>839</v>
      </c>
      <c r="AJ43" s="79"/>
      <c r="AK43" s="87" t="s">
        <v>844</v>
      </c>
      <c r="AL43" s="79" t="b">
        <v>0</v>
      </c>
      <c r="AM43" s="79">
        <v>0</v>
      </c>
      <c r="AN43" s="87" t="s">
        <v>822</v>
      </c>
      <c r="AO43" s="79" t="s">
        <v>849</v>
      </c>
      <c r="AP43" s="79" t="b">
        <v>0</v>
      </c>
      <c r="AQ43" s="87" t="s">
        <v>739</v>
      </c>
      <c r="AR43" s="79" t="s">
        <v>176</v>
      </c>
      <c r="AS43" s="79">
        <v>0</v>
      </c>
      <c r="AT43" s="79">
        <v>0</v>
      </c>
      <c r="AU43" s="79" t="s">
        <v>864</v>
      </c>
      <c r="AV43" s="79" t="s">
        <v>869</v>
      </c>
      <c r="AW43" s="79" t="s">
        <v>870</v>
      </c>
      <c r="AX43" s="79" t="s">
        <v>872</v>
      </c>
      <c r="AY43" s="79" t="s">
        <v>878</v>
      </c>
      <c r="AZ43" s="79" t="s">
        <v>884</v>
      </c>
      <c r="BA43" s="79" t="s">
        <v>889</v>
      </c>
      <c r="BB43" s="83" t="s">
        <v>892</v>
      </c>
      <c r="BC43">
        <v>2</v>
      </c>
      <c r="BD43" s="78" t="str">
        <f>REPLACE(INDEX(GroupVertices[Group],MATCH(Edges[[#This Row],[Vertex 1]],GroupVertices[Vertex],0)),1,1,"")</f>
        <v>5</v>
      </c>
      <c r="BE43" s="78" t="str">
        <f>REPLACE(INDEX(GroupVertices[Group],MATCH(Edges[[#This Row],[Vertex 2]],GroupVertices[Vertex],0)),1,1,"")</f>
        <v>5</v>
      </c>
      <c r="BF43" s="48">
        <v>2</v>
      </c>
      <c r="BG43" s="49">
        <v>7.407407407407407</v>
      </c>
      <c r="BH43" s="48">
        <v>3</v>
      </c>
      <c r="BI43" s="49">
        <v>11.11111111111111</v>
      </c>
      <c r="BJ43" s="48">
        <v>0</v>
      </c>
      <c r="BK43" s="49">
        <v>0</v>
      </c>
      <c r="BL43" s="48">
        <v>22</v>
      </c>
      <c r="BM43" s="49">
        <v>81.48148148148148</v>
      </c>
      <c r="BN43" s="48">
        <v>27</v>
      </c>
    </row>
    <row r="44" spans="1:66" ht="15">
      <c r="A44" s="64" t="s">
        <v>237</v>
      </c>
      <c r="B44" s="64" t="s">
        <v>236</v>
      </c>
      <c r="C44" s="65" t="s">
        <v>2343</v>
      </c>
      <c r="D44" s="66">
        <v>3</v>
      </c>
      <c r="E44" s="67" t="s">
        <v>132</v>
      </c>
      <c r="F44" s="68">
        <v>32</v>
      </c>
      <c r="G44" s="65"/>
      <c r="H44" s="69"/>
      <c r="I44" s="70"/>
      <c r="J44" s="70"/>
      <c r="K44" s="34" t="s">
        <v>65</v>
      </c>
      <c r="L44" s="77">
        <v>44</v>
      </c>
      <c r="M44" s="77"/>
      <c r="N44" s="72"/>
      <c r="O44" s="79" t="s">
        <v>312</v>
      </c>
      <c r="P44" s="81">
        <v>43830.60427083333</v>
      </c>
      <c r="Q44" s="79" t="s">
        <v>338</v>
      </c>
      <c r="R44" s="79"/>
      <c r="S44" s="79"/>
      <c r="T44" s="79"/>
      <c r="U44" s="79"/>
      <c r="V44" s="83" t="s">
        <v>496</v>
      </c>
      <c r="W44" s="81">
        <v>43830.60427083333</v>
      </c>
      <c r="X44" s="85">
        <v>43830</v>
      </c>
      <c r="Y44" s="87" t="s">
        <v>546</v>
      </c>
      <c r="Z44" s="83" t="s">
        <v>641</v>
      </c>
      <c r="AA44" s="79"/>
      <c r="AB44" s="79"/>
      <c r="AC44" s="87" t="s">
        <v>740</v>
      </c>
      <c r="AD44" s="79"/>
      <c r="AE44" s="79" t="b">
        <v>0</v>
      </c>
      <c r="AF44" s="79">
        <v>0</v>
      </c>
      <c r="AG44" s="87" t="s">
        <v>822</v>
      </c>
      <c r="AH44" s="79" t="b">
        <v>0</v>
      </c>
      <c r="AI44" s="79" t="s">
        <v>839</v>
      </c>
      <c r="AJ44" s="79"/>
      <c r="AK44" s="87" t="s">
        <v>822</v>
      </c>
      <c r="AL44" s="79" t="b">
        <v>0</v>
      </c>
      <c r="AM44" s="79">
        <v>1</v>
      </c>
      <c r="AN44" s="87" t="s">
        <v>754</v>
      </c>
      <c r="AO44" s="79" t="s">
        <v>855</v>
      </c>
      <c r="AP44" s="79" t="b">
        <v>0</v>
      </c>
      <c r="AQ44" s="87" t="s">
        <v>754</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c r="BG44" s="49"/>
      <c r="BH44" s="48"/>
      <c r="BI44" s="49"/>
      <c r="BJ44" s="48"/>
      <c r="BK44" s="49"/>
      <c r="BL44" s="48"/>
      <c r="BM44" s="49"/>
      <c r="BN44" s="48"/>
    </row>
    <row r="45" spans="1:66" ht="15">
      <c r="A45" s="64" t="s">
        <v>237</v>
      </c>
      <c r="B45" s="64" t="s">
        <v>236</v>
      </c>
      <c r="C45" s="65" t="s">
        <v>2343</v>
      </c>
      <c r="D45" s="66">
        <v>3</v>
      </c>
      <c r="E45" s="67" t="s">
        <v>132</v>
      </c>
      <c r="F45" s="68">
        <v>32</v>
      </c>
      <c r="G45" s="65"/>
      <c r="H45" s="69"/>
      <c r="I45" s="70"/>
      <c r="J45" s="70"/>
      <c r="K45" s="34" t="s">
        <v>65</v>
      </c>
      <c r="L45" s="77">
        <v>45</v>
      </c>
      <c r="M45" s="77"/>
      <c r="N45" s="72"/>
      <c r="O45" s="79" t="s">
        <v>311</v>
      </c>
      <c r="P45" s="81">
        <v>43830.60427083333</v>
      </c>
      <c r="Q45" s="79" t="s">
        <v>338</v>
      </c>
      <c r="R45" s="79"/>
      <c r="S45" s="79"/>
      <c r="T45" s="79"/>
      <c r="U45" s="79"/>
      <c r="V45" s="83" t="s">
        <v>496</v>
      </c>
      <c r="W45" s="81">
        <v>43830.60427083333</v>
      </c>
      <c r="X45" s="85">
        <v>43830</v>
      </c>
      <c r="Y45" s="87" t="s">
        <v>546</v>
      </c>
      <c r="Z45" s="83" t="s">
        <v>641</v>
      </c>
      <c r="AA45" s="79"/>
      <c r="AB45" s="79"/>
      <c r="AC45" s="87" t="s">
        <v>740</v>
      </c>
      <c r="AD45" s="79"/>
      <c r="AE45" s="79" t="b">
        <v>0</v>
      </c>
      <c r="AF45" s="79">
        <v>0</v>
      </c>
      <c r="AG45" s="87" t="s">
        <v>822</v>
      </c>
      <c r="AH45" s="79" t="b">
        <v>0</v>
      </c>
      <c r="AI45" s="79" t="s">
        <v>839</v>
      </c>
      <c r="AJ45" s="79"/>
      <c r="AK45" s="87" t="s">
        <v>822</v>
      </c>
      <c r="AL45" s="79" t="b">
        <v>0</v>
      </c>
      <c r="AM45" s="79">
        <v>1</v>
      </c>
      <c r="AN45" s="87" t="s">
        <v>754</v>
      </c>
      <c r="AO45" s="79" t="s">
        <v>855</v>
      </c>
      <c r="AP45" s="79" t="b">
        <v>0</v>
      </c>
      <c r="AQ45" s="87" t="s">
        <v>754</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237</v>
      </c>
      <c r="B46" s="64" t="s">
        <v>267</v>
      </c>
      <c r="C46" s="65" t="s">
        <v>2343</v>
      </c>
      <c r="D46" s="66">
        <v>3</v>
      </c>
      <c r="E46" s="67" t="s">
        <v>132</v>
      </c>
      <c r="F46" s="68">
        <v>32</v>
      </c>
      <c r="G46" s="65"/>
      <c r="H46" s="69"/>
      <c r="I46" s="70"/>
      <c r="J46" s="70"/>
      <c r="K46" s="34" t="s">
        <v>65</v>
      </c>
      <c r="L46" s="77">
        <v>46</v>
      </c>
      <c r="M46" s="77"/>
      <c r="N46" s="72"/>
      <c r="O46" s="79" t="s">
        <v>311</v>
      </c>
      <c r="P46" s="81">
        <v>43830.60427083333</v>
      </c>
      <c r="Q46" s="79" t="s">
        <v>338</v>
      </c>
      <c r="R46" s="79"/>
      <c r="S46" s="79"/>
      <c r="T46" s="79"/>
      <c r="U46" s="79"/>
      <c r="V46" s="83" t="s">
        <v>496</v>
      </c>
      <c r="W46" s="81">
        <v>43830.60427083333</v>
      </c>
      <c r="X46" s="85">
        <v>43830</v>
      </c>
      <c r="Y46" s="87" t="s">
        <v>546</v>
      </c>
      <c r="Z46" s="83" t="s">
        <v>641</v>
      </c>
      <c r="AA46" s="79"/>
      <c r="AB46" s="79"/>
      <c r="AC46" s="87" t="s">
        <v>740</v>
      </c>
      <c r="AD46" s="79"/>
      <c r="AE46" s="79" t="b">
        <v>0</v>
      </c>
      <c r="AF46" s="79">
        <v>0</v>
      </c>
      <c r="AG46" s="87" t="s">
        <v>822</v>
      </c>
      <c r="AH46" s="79" t="b">
        <v>0</v>
      </c>
      <c r="AI46" s="79" t="s">
        <v>839</v>
      </c>
      <c r="AJ46" s="79"/>
      <c r="AK46" s="87" t="s">
        <v>822</v>
      </c>
      <c r="AL46" s="79" t="b">
        <v>0</v>
      </c>
      <c r="AM46" s="79">
        <v>1</v>
      </c>
      <c r="AN46" s="87" t="s">
        <v>754</v>
      </c>
      <c r="AO46" s="79" t="s">
        <v>855</v>
      </c>
      <c r="AP46" s="79" t="b">
        <v>0</v>
      </c>
      <c r="AQ46" s="87" t="s">
        <v>754</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v>0</v>
      </c>
      <c r="BG46" s="49">
        <v>0</v>
      </c>
      <c r="BH46" s="48">
        <v>0</v>
      </c>
      <c r="BI46" s="49">
        <v>0</v>
      </c>
      <c r="BJ46" s="48">
        <v>0</v>
      </c>
      <c r="BK46" s="49">
        <v>0</v>
      </c>
      <c r="BL46" s="48">
        <v>17</v>
      </c>
      <c r="BM46" s="49">
        <v>100</v>
      </c>
      <c r="BN46" s="48">
        <v>17</v>
      </c>
    </row>
    <row r="47" spans="1:66" ht="15">
      <c r="A47" s="64" t="s">
        <v>238</v>
      </c>
      <c r="B47" s="64" t="s">
        <v>238</v>
      </c>
      <c r="C47" s="65" t="s">
        <v>2343</v>
      </c>
      <c r="D47" s="66">
        <v>3</v>
      </c>
      <c r="E47" s="67" t="s">
        <v>132</v>
      </c>
      <c r="F47" s="68">
        <v>32</v>
      </c>
      <c r="G47" s="65"/>
      <c r="H47" s="69"/>
      <c r="I47" s="70"/>
      <c r="J47" s="70"/>
      <c r="K47" s="34" t="s">
        <v>65</v>
      </c>
      <c r="L47" s="77">
        <v>47</v>
      </c>
      <c r="M47" s="77"/>
      <c r="N47" s="72"/>
      <c r="O47" s="79" t="s">
        <v>176</v>
      </c>
      <c r="P47" s="81">
        <v>43830.85364583333</v>
      </c>
      <c r="Q47" s="79" t="s">
        <v>339</v>
      </c>
      <c r="R47" s="79"/>
      <c r="S47" s="79"/>
      <c r="T47" s="79" t="s">
        <v>414</v>
      </c>
      <c r="U47" s="79"/>
      <c r="V47" s="83" t="s">
        <v>497</v>
      </c>
      <c r="W47" s="81">
        <v>43830.85364583333</v>
      </c>
      <c r="X47" s="85">
        <v>43830</v>
      </c>
      <c r="Y47" s="87" t="s">
        <v>547</v>
      </c>
      <c r="Z47" s="83" t="s">
        <v>642</v>
      </c>
      <c r="AA47" s="79"/>
      <c r="AB47" s="79"/>
      <c r="AC47" s="87" t="s">
        <v>741</v>
      </c>
      <c r="AD47" s="79"/>
      <c r="AE47" s="79" t="b">
        <v>0</v>
      </c>
      <c r="AF47" s="79">
        <v>1</v>
      </c>
      <c r="AG47" s="87" t="s">
        <v>822</v>
      </c>
      <c r="AH47" s="79" t="b">
        <v>0</v>
      </c>
      <c r="AI47" s="79" t="s">
        <v>839</v>
      </c>
      <c r="AJ47" s="79"/>
      <c r="AK47" s="87" t="s">
        <v>822</v>
      </c>
      <c r="AL47" s="79" t="b">
        <v>0</v>
      </c>
      <c r="AM47" s="79">
        <v>0</v>
      </c>
      <c r="AN47" s="87" t="s">
        <v>822</v>
      </c>
      <c r="AO47" s="79" t="s">
        <v>849</v>
      </c>
      <c r="AP47" s="79" t="b">
        <v>0</v>
      </c>
      <c r="AQ47" s="87" t="s">
        <v>741</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8">
        <v>0</v>
      </c>
      <c r="BG47" s="49">
        <v>0</v>
      </c>
      <c r="BH47" s="48">
        <v>2</v>
      </c>
      <c r="BI47" s="49">
        <v>5.555555555555555</v>
      </c>
      <c r="BJ47" s="48">
        <v>0</v>
      </c>
      <c r="BK47" s="49">
        <v>0</v>
      </c>
      <c r="BL47" s="48">
        <v>34</v>
      </c>
      <c r="BM47" s="49">
        <v>94.44444444444444</v>
      </c>
      <c r="BN47" s="48">
        <v>36</v>
      </c>
    </row>
    <row r="48" spans="1:66" ht="15">
      <c r="A48" s="64" t="s">
        <v>239</v>
      </c>
      <c r="B48" s="64" t="s">
        <v>268</v>
      </c>
      <c r="C48" s="65" t="s">
        <v>2343</v>
      </c>
      <c r="D48" s="66">
        <v>3</v>
      </c>
      <c r="E48" s="67" t="s">
        <v>132</v>
      </c>
      <c r="F48" s="68">
        <v>32</v>
      </c>
      <c r="G48" s="65"/>
      <c r="H48" s="69"/>
      <c r="I48" s="70"/>
      <c r="J48" s="70"/>
      <c r="K48" s="34" t="s">
        <v>65</v>
      </c>
      <c r="L48" s="77">
        <v>48</v>
      </c>
      <c r="M48" s="77"/>
      <c r="N48" s="72"/>
      <c r="O48" s="79" t="s">
        <v>311</v>
      </c>
      <c r="P48" s="81">
        <v>43829.80435185185</v>
      </c>
      <c r="Q48" s="79" t="s">
        <v>340</v>
      </c>
      <c r="R48" s="79"/>
      <c r="S48" s="79"/>
      <c r="T48" s="79" t="s">
        <v>414</v>
      </c>
      <c r="U48" s="79"/>
      <c r="V48" s="83" t="s">
        <v>498</v>
      </c>
      <c r="W48" s="81">
        <v>43829.80435185185</v>
      </c>
      <c r="X48" s="85">
        <v>43829</v>
      </c>
      <c r="Y48" s="87" t="s">
        <v>548</v>
      </c>
      <c r="Z48" s="83" t="s">
        <v>643</v>
      </c>
      <c r="AA48" s="79"/>
      <c r="AB48" s="79"/>
      <c r="AC48" s="87" t="s">
        <v>742</v>
      </c>
      <c r="AD48" s="87" t="s">
        <v>811</v>
      </c>
      <c r="AE48" s="79" t="b">
        <v>0</v>
      </c>
      <c r="AF48" s="79">
        <v>1</v>
      </c>
      <c r="AG48" s="87" t="s">
        <v>828</v>
      </c>
      <c r="AH48" s="79" t="b">
        <v>0</v>
      </c>
      <c r="AI48" s="79" t="s">
        <v>839</v>
      </c>
      <c r="AJ48" s="79"/>
      <c r="AK48" s="87" t="s">
        <v>822</v>
      </c>
      <c r="AL48" s="79" t="b">
        <v>0</v>
      </c>
      <c r="AM48" s="79">
        <v>0</v>
      </c>
      <c r="AN48" s="87" t="s">
        <v>822</v>
      </c>
      <c r="AO48" s="79" t="s">
        <v>856</v>
      </c>
      <c r="AP48" s="79" t="b">
        <v>0</v>
      </c>
      <c r="AQ48" s="87" t="s">
        <v>811</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c r="BG48" s="49"/>
      <c r="BH48" s="48"/>
      <c r="BI48" s="49"/>
      <c r="BJ48" s="48"/>
      <c r="BK48" s="49"/>
      <c r="BL48" s="48"/>
      <c r="BM48" s="49"/>
      <c r="BN48" s="48"/>
    </row>
    <row r="49" spans="1:66" ht="15">
      <c r="A49" s="64" t="s">
        <v>240</v>
      </c>
      <c r="B49" s="64" t="s">
        <v>268</v>
      </c>
      <c r="C49" s="65" t="s">
        <v>2343</v>
      </c>
      <c r="D49" s="66">
        <v>3</v>
      </c>
      <c r="E49" s="67" t="s">
        <v>132</v>
      </c>
      <c r="F49" s="68">
        <v>32</v>
      </c>
      <c r="G49" s="65"/>
      <c r="H49" s="69"/>
      <c r="I49" s="70"/>
      <c r="J49" s="70"/>
      <c r="K49" s="34" t="s">
        <v>65</v>
      </c>
      <c r="L49" s="77">
        <v>49</v>
      </c>
      <c r="M49" s="77"/>
      <c r="N49" s="72"/>
      <c r="O49" s="79" t="s">
        <v>311</v>
      </c>
      <c r="P49" s="81">
        <v>43830.86987268519</v>
      </c>
      <c r="Q49" s="79" t="s">
        <v>341</v>
      </c>
      <c r="R49" s="79"/>
      <c r="S49" s="79"/>
      <c r="T49" s="79" t="s">
        <v>414</v>
      </c>
      <c r="U49" s="79"/>
      <c r="V49" s="83" t="s">
        <v>499</v>
      </c>
      <c r="W49" s="81">
        <v>43830.86987268519</v>
      </c>
      <c r="X49" s="85">
        <v>43830</v>
      </c>
      <c r="Y49" s="87" t="s">
        <v>549</v>
      </c>
      <c r="Z49" s="83" t="s">
        <v>644</v>
      </c>
      <c r="AA49" s="79"/>
      <c r="AB49" s="79"/>
      <c r="AC49" s="87" t="s">
        <v>743</v>
      </c>
      <c r="AD49" s="87" t="s">
        <v>811</v>
      </c>
      <c r="AE49" s="79" t="b">
        <v>0</v>
      </c>
      <c r="AF49" s="79">
        <v>2</v>
      </c>
      <c r="AG49" s="87" t="s">
        <v>828</v>
      </c>
      <c r="AH49" s="79" t="b">
        <v>0</v>
      </c>
      <c r="AI49" s="79" t="s">
        <v>839</v>
      </c>
      <c r="AJ49" s="79"/>
      <c r="AK49" s="87" t="s">
        <v>822</v>
      </c>
      <c r="AL49" s="79" t="b">
        <v>0</v>
      </c>
      <c r="AM49" s="79">
        <v>0</v>
      </c>
      <c r="AN49" s="87" t="s">
        <v>822</v>
      </c>
      <c r="AO49" s="79" t="s">
        <v>848</v>
      </c>
      <c r="AP49" s="79" t="b">
        <v>0</v>
      </c>
      <c r="AQ49" s="87" t="s">
        <v>811</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8"/>
      <c r="BG49" s="49"/>
      <c r="BH49" s="48"/>
      <c r="BI49" s="49"/>
      <c r="BJ49" s="48"/>
      <c r="BK49" s="49"/>
      <c r="BL49" s="48"/>
      <c r="BM49" s="49"/>
      <c r="BN49" s="48"/>
    </row>
    <row r="50" spans="1:66" ht="15">
      <c r="A50" s="64" t="s">
        <v>239</v>
      </c>
      <c r="B50" s="64" t="s">
        <v>269</v>
      </c>
      <c r="C50" s="65" t="s">
        <v>2343</v>
      </c>
      <c r="D50" s="66">
        <v>3</v>
      </c>
      <c r="E50" s="67" t="s">
        <v>132</v>
      </c>
      <c r="F50" s="68">
        <v>32</v>
      </c>
      <c r="G50" s="65"/>
      <c r="H50" s="69"/>
      <c r="I50" s="70"/>
      <c r="J50" s="70"/>
      <c r="K50" s="34" t="s">
        <v>65</v>
      </c>
      <c r="L50" s="77">
        <v>50</v>
      </c>
      <c r="M50" s="77"/>
      <c r="N50" s="72"/>
      <c r="O50" s="79" t="s">
        <v>311</v>
      </c>
      <c r="P50" s="81">
        <v>43829.80435185185</v>
      </c>
      <c r="Q50" s="79" t="s">
        <v>340</v>
      </c>
      <c r="R50" s="79"/>
      <c r="S50" s="79"/>
      <c r="T50" s="79" t="s">
        <v>414</v>
      </c>
      <c r="U50" s="79"/>
      <c r="V50" s="83" t="s">
        <v>498</v>
      </c>
      <c r="W50" s="81">
        <v>43829.80435185185</v>
      </c>
      <c r="X50" s="85">
        <v>43829</v>
      </c>
      <c r="Y50" s="87" t="s">
        <v>548</v>
      </c>
      <c r="Z50" s="83" t="s">
        <v>643</v>
      </c>
      <c r="AA50" s="79"/>
      <c r="AB50" s="79"/>
      <c r="AC50" s="87" t="s">
        <v>742</v>
      </c>
      <c r="AD50" s="87" t="s">
        <v>811</v>
      </c>
      <c r="AE50" s="79" t="b">
        <v>0</v>
      </c>
      <c r="AF50" s="79">
        <v>1</v>
      </c>
      <c r="AG50" s="87" t="s">
        <v>828</v>
      </c>
      <c r="AH50" s="79" t="b">
        <v>0</v>
      </c>
      <c r="AI50" s="79" t="s">
        <v>839</v>
      </c>
      <c r="AJ50" s="79"/>
      <c r="AK50" s="87" t="s">
        <v>822</v>
      </c>
      <c r="AL50" s="79" t="b">
        <v>0</v>
      </c>
      <c r="AM50" s="79">
        <v>0</v>
      </c>
      <c r="AN50" s="87" t="s">
        <v>822</v>
      </c>
      <c r="AO50" s="79" t="s">
        <v>856</v>
      </c>
      <c r="AP50" s="79" t="b">
        <v>0</v>
      </c>
      <c r="AQ50" s="87" t="s">
        <v>811</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8"/>
      <c r="BG50" s="49"/>
      <c r="BH50" s="48"/>
      <c r="BI50" s="49"/>
      <c r="BJ50" s="48"/>
      <c r="BK50" s="49"/>
      <c r="BL50" s="48"/>
      <c r="BM50" s="49"/>
      <c r="BN50" s="48"/>
    </row>
    <row r="51" spans="1:66" ht="15">
      <c r="A51" s="64" t="s">
        <v>240</v>
      </c>
      <c r="B51" s="64" t="s">
        <v>269</v>
      </c>
      <c r="C51" s="65" t="s">
        <v>2343</v>
      </c>
      <c r="D51" s="66">
        <v>3</v>
      </c>
      <c r="E51" s="67" t="s">
        <v>132</v>
      </c>
      <c r="F51" s="68">
        <v>32</v>
      </c>
      <c r="G51" s="65"/>
      <c r="H51" s="69"/>
      <c r="I51" s="70"/>
      <c r="J51" s="70"/>
      <c r="K51" s="34" t="s">
        <v>65</v>
      </c>
      <c r="L51" s="77">
        <v>51</v>
      </c>
      <c r="M51" s="77"/>
      <c r="N51" s="72"/>
      <c r="O51" s="79" t="s">
        <v>311</v>
      </c>
      <c r="P51" s="81">
        <v>43830.86987268519</v>
      </c>
      <c r="Q51" s="79" t="s">
        <v>341</v>
      </c>
      <c r="R51" s="79"/>
      <c r="S51" s="79"/>
      <c r="T51" s="79" t="s">
        <v>414</v>
      </c>
      <c r="U51" s="79"/>
      <c r="V51" s="83" t="s">
        <v>499</v>
      </c>
      <c r="W51" s="81">
        <v>43830.86987268519</v>
      </c>
      <c r="X51" s="85">
        <v>43830</v>
      </c>
      <c r="Y51" s="87" t="s">
        <v>549</v>
      </c>
      <c r="Z51" s="83" t="s">
        <v>644</v>
      </c>
      <c r="AA51" s="79"/>
      <c r="AB51" s="79"/>
      <c r="AC51" s="87" t="s">
        <v>743</v>
      </c>
      <c r="AD51" s="87" t="s">
        <v>811</v>
      </c>
      <c r="AE51" s="79" t="b">
        <v>0</v>
      </c>
      <c r="AF51" s="79">
        <v>2</v>
      </c>
      <c r="AG51" s="87" t="s">
        <v>828</v>
      </c>
      <c r="AH51" s="79" t="b">
        <v>0</v>
      </c>
      <c r="AI51" s="79" t="s">
        <v>839</v>
      </c>
      <c r="AJ51" s="79"/>
      <c r="AK51" s="87" t="s">
        <v>822</v>
      </c>
      <c r="AL51" s="79" t="b">
        <v>0</v>
      </c>
      <c r="AM51" s="79">
        <v>0</v>
      </c>
      <c r="AN51" s="87" t="s">
        <v>822</v>
      </c>
      <c r="AO51" s="79" t="s">
        <v>848</v>
      </c>
      <c r="AP51" s="79" t="b">
        <v>0</v>
      </c>
      <c r="AQ51" s="87" t="s">
        <v>811</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c r="BG51" s="49"/>
      <c r="BH51" s="48"/>
      <c r="BI51" s="49"/>
      <c r="BJ51" s="48"/>
      <c r="BK51" s="49"/>
      <c r="BL51" s="48"/>
      <c r="BM51" s="49"/>
      <c r="BN51" s="48"/>
    </row>
    <row r="52" spans="1:66" ht="15">
      <c r="A52" s="64" t="s">
        <v>239</v>
      </c>
      <c r="B52" s="64" t="s">
        <v>270</v>
      </c>
      <c r="C52" s="65" t="s">
        <v>2343</v>
      </c>
      <c r="D52" s="66">
        <v>3</v>
      </c>
      <c r="E52" s="67" t="s">
        <v>132</v>
      </c>
      <c r="F52" s="68">
        <v>32</v>
      </c>
      <c r="G52" s="65"/>
      <c r="H52" s="69"/>
      <c r="I52" s="70"/>
      <c r="J52" s="70"/>
      <c r="K52" s="34" t="s">
        <v>65</v>
      </c>
      <c r="L52" s="77">
        <v>52</v>
      </c>
      <c r="M52" s="77"/>
      <c r="N52" s="72"/>
      <c r="O52" s="79" t="s">
        <v>311</v>
      </c>
      <c r="P52" s="81">
        <v>43829.80435185185</v>
      </c>
      <c r="Q52" s="79" t="s">
        <v>340</v>
      </c>
      <c r="R52" s="79"/>
      <c r="S52" s="79"/>
      <c r="T52" s="79" t="s">
        <v>414</v>
      </c>
      <c r="U52" s="79"/>
      <c r="V52" s="83" t="s">
        <v>498</v>
      </c>
      <c r="W52" s="81">
        <v>43829.80435185185</v>
      </c>
      <c r="X52" s="85">
        <v>43829</v>
      </c>
      <c r="Y52" s="87" t="s">
        <v>548</v>
      </c>
      <c r="Z52" s="83" t="s">
        <v>643</v>
      </c>
      <c r="AA52" s="79"/>
      <c r="AB52" s="79"/>
      <c r="AC52" s="87" t="s">
        <v>742</v>
      </c>
      <c r="AD52" s="87" t="s">
        <v>811</v>
      </c>
      <c r="AE52" s="79" t="b">
        <v>0</v>
      </c>
      <c r="AF52" s="79">
        <v>1</v>
      </c>
      <c r="AG52" s="87" t="s">
        <v>828</v>
      </c>
      <c r="AH52" s="79" t="b">
        <v>0</v>
      </c>
      <c r="AI52" s="79" t="s">
        <v>839</v>
      </c>
      <c r="AJ52" s="79"/>
      <c r="AK52" s="87" t="s">
        <v>822</v>
      </c>
      <c r="AL52" s="79" t="b">
        <v>0</v>
      </c>
      <c r="AM52" s="79">
        <v>0</v>
      </c>
      <c r="AN52" s="87" t="s">
        <v>822</v>
      </c>
      <c r="AO52" s="79" t="s">
        <v>856</v>
      </c>
      <c r="AP52" s="79" t="b">
        <v>0</v>
      </c>
      <c r="AQ52" s="87" t="s">
        <v>811</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c r="BG52" s="49"/>
      <c r="BH52" s="48"/>
      <c r="BI52" s="49"/>
      <c r="BJ52" s="48"/>
      <c r="BK52" s="49"/>
      <c r="BL52" s="48"/>
      <c r="BM52" s="49"/>
      <c r="BN52" s="48"/>
    </row>
    <row r="53" spans="1:66" ht="15">
      <c r="A53" s="64" t="s">
        <v>240</v>
      </c>
      <c r="B53" s="64" t="s">
        <v>270</v>
      </c>
      <c r="C53" s="65" t="s">
        <v>2343</v>
      </c>
      <c r="D53" s="66">
        <v>3</v>
      </c>
      <c r="E53" s="67" t="s">
        <v>132</v>
      </c>
      <c r="F53" s="68">
        <v>32</v>
      </c>
      <c r="G53" s="65"/>
      <c r="H53" s="69"/>
      <c r="I53" s="70"/>
      <c r="J53" s="70"/>
      <c r="K53" s="34" t="s">
        <v>65</v>
      </c>
      <c r="L53" s="77">
        <v>53</v>
      </c>
      <c r="M53" s="77"/>
      <c r="N53" s="72"/>
      <c r="O53" s="79" t="s">
        <v>311</v>
      </c>
      <c r="P53" s="81">
        <v>43830.86987268519</v>
      </c>
      <c r="Q53" s="79" t="s">
        <v>341</v>
      </c>
      <c r="R53" s="79"/>
      <c r="S53" s="79"/>
      <c r="T53" s="79" t="s">
        <v>414</v>
      </c>
      <c r="U53" s="79"/>
      <c r="V53" s="83" t="s">
        <v>499</v>
      </c>
      <c r="W53" s="81">
        <v>43830.86987268519</v>
      </c>
      <c r="X53" s="85">
        <v>43830</v>
      </c>
      <c r="Y53" s="87" t="s">
        <v>549</v>
      </c>
      <c r="Z53" s="83" t="s">
        <v>644</v>
      </c>
      <c r="AA53" s="79"/>
      <c r="AB53" s="79"/>
      <c r="AC53" s="87" t="s">
        <v>743</v>
      </c>
      <c r="AD53" s="87" t="s">
        <v>811</v>
      </c>
      <c r="AE53" s="79" t="b">
        <v>0</v>
      </c>
      <c r="AF53" s="79">
        <v>2</v>
      </c>
      <c r="AG53" s="87" t="s">
        <v>828</v>
      </c>
      <c r="AH53" s="79" t="b">
        <v>0</v>
      </c>
      <c r="AI53" s="79" t="s">
        <v>839</v>
      </c>
      <c r="AJ53" s="79"/>
      <c r="AK53" s="87" t="s">
        <v>822</v>
      </c>
      <c r="AL53" s="79" t="b">
        <v>0</v>
      </c>
      <c r="AM53" s="79">
        <v>0</v>
      </c>
      <c r="AN53" s="87" t="s">
        <v>822</v>
      </c>
      <c r="AO53" s="79" t="s">
        <v>848</v>
      </c>
      <c r="AP53" s="79" t="b">
        <v>0</v>
      </c>
      <c r="AQ53" s="87" t="s">
        <v>811</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8"/>
      <c r="BG53" s="49"/>
      <c r="BH53" s="48"/>
      <c r="BI53" s="49"/>
      <c r="BJ53" s="48"/>
      <c r="BK53" s="49"/>
      <c r="BL53" s="48"/>
      <c r="BM53" s="49"/>
      <c r="BN53" s="48"/>
    </row>
    <row r="54" spans="1:66" ht="15">
      <c r="A54" s="64" t="s">
        <v>239</v>
      </c>
      <c r="B54" s="64" t="s">
        <v>271</v>
      </c>
      <c r="C54" s="65" t="s">
        <v>2343</v>
      </c>
      <c r="D54" s="66">
        <v>3</v>
      </c>
      <c r="E54" s="67" t="s">
        <v>132</v>
      </c>
      <c r="F54" s="68">
        <v>32</v>
      </c>
      <c r="G54" s="65"/>
      <c r="H54" s="69"/>
      <c r="I54" s="70"/>
      <c r="J54" s="70"/>
      <c r="K54" s="34" t="s">
        <v>65</v>
      </c>
      <c r="L54" s="77">
        <v>54</v>
      </c>
      <c r="M54" s="77"/>
      <c r="N54" s="72"/>
      <c r="O54" s="79" t="s">
        <v>311</v>
      </c>
      <c r="P54" s="81">
        <v>43829.80435185185</v>
      </c>
      <c r="Q54" s="79" t="s">
        <v>340</v>
      </c>
      <c r="R54" s="79"/>
      <c r="S54" s="79"/>
      <c r="T54" s="79" t="s">
        <v>414</v>
      </c>
      <c r="U54" s="79"/>
      <c r="V54" s="83" t="s">
        <v>498</v>
      </c>
      <c r="W54" s="81">
        <v>43829.80435185185</v>
      </c>
      <c r="X54" s="85">
        <v>43829</v>
      </c>
      <c r="Y54" s="87" t="s">
        <v>548</v>
      </c>
      <c r="Z54" s="83" t="s">
        <v>643</v>
      </c>
      <c r="AA54" s="79"/>
      <c r="AB54" s="79"/>
      <c r="AC54" s="87" t="s">
        <v>742</v>
      </c>
      <c r="AD54" s="87" t="s">
        <v>811</v>
      </c>
      <c r="AE54" s="79" t="b">
        <v>0</v>
      </c>
      <c r="AF54" s="79">
        <v>1</v>
      </c>
      <c r="AG54" s="87" t="s">
        <v>828</v>
      </c>
      <c r="AH54" s="79" t="b">
        <v>0</v>
      </c>
      <c r="AI54" s="79" t="s">
        <v>839</v>
      </c>
      <c r="AJ54" s="79"/>
      <c r="AK54" s="87" t="s">
        <v>822</v>
      </c>
      <c r="AL54" s="79" t="b">
        <v>0</v>
      </c>
      <c r="AM54" s="79">
        <v>0</v>
      </c>
      <c r="AN54" s="87" t="s">
        <v>822</v>
      </c>
      <c r="AO54" s="79" t="s">
        <v>856</v>
      </c>
      <c r="AP54" s="79" t="b">
        <v>0</v>
      </c>
      <c r="AQ54" s="87" t="s">
        <v>811</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8"/>
      <c r="BG54" s="49"/>
      <c r="BH54" s="48"/>
      <c r="BI54" s="49"/>
      <c r="BJ54" s="48"/>
      <c r="BK54" s="49"/>
      <c r="BL54" s="48"/>
      <c r="BM54" s="49"/>
      <c r="BN54" s="48"/>
    </row>
    <row r="55" spans="1:66" ht="15">
      <c r="A55" s="64" t="s">
        <v>240</v>
      </c>
      <c r="B55" s="64" t="s">
        <v>271</v>
      </c>
      <c r="C55" s="65" t="s">
        <v>2343</v>
      </c>
      <c r="D55" s="66">
        <v>3</v>
      </c>
      <c r="E55" s="67" t="s">
        <v>132</v>
      </c>
      <c r="F55" s="68">
        <v>32</v>
      </c>
      <c r="G55" s="65"/>
      <c r="H55" s="69"/>
      <c r="I55" s="70"/>
      <c r="J55" s="70"/>
      <c r="K55" s="34" t="s">
        <v>65</v>
      </c>
      <c r="L55" s="77">
        <v>55</v>
      </c>
      <c r="M55" s="77"/>
      <c r="N55" s="72"/>
      <c r="O55" s="79" t="s">
        <v>311</v>
      </c>
      <c r="P55" s="81">
        <v>43830.86987268519</v>
      </c>
      <c r="Q55" s="79" t="s">
        <v>341</v>
      </c>
      <c r="R55" s="79"/>
      <c r="S55" s="79"/>
      <c r="T55" s="79" t="s">
        <v>414</v>
      </c>
      <c r="U55" s="79"/>
      <c r="V55" s="83" t="s">
        <v>499</v>
      </c>
      <c r="W55" s="81">
        <v>43830.86987268519</v>
      </c>
      <c r="X55" s="85">
        <v>43830</v>
      </c>
      <c r="Y55" s="87" t="s">
        <v>549</v>
      </c>
      <c r="Z55" s="83" t="s">
        <v>644</v>
      </c>
      <c r="AA55" s="79"/>
      <c r="AB55" s="79"/>
      <c r="AC55" s="87" t="s">
        <v>743</v>
      </c>
      <c r="AD55" s="87" t="s">
        <v>811</v>
      </c>
      <c r="AE55" s="79" t="b">
        <v>0</v>
      </c>
      <c r="AF55" s="79">
        <v>2</v>
      </c>
      <c r="AG55" s="87" t="s">
        <v>828</v>
      </c>
      <c r="AH55" s="79" t="b">
        <v>0</v>
      </c>
      <c r="AI55" s="79" t="s">
        <v>839</v>
      </c>
      <c r="AJ55" s="79"/>
      <c r="AK55" s="87" t="s">
        <v>822</v>
      </c>
      <c r="AL55" s="79" t="b">
        <v>0</v>
      </c>
      <c r="AM55" s="79">
        <v>0</v>
      </c>
      <c r="AN55" s="87" t="s">
        <v>822</v>
      </c>
      <c r="AO55" s="79" t="s">
        <v>848</v>
      </c>
      <c r="AP55" s="79" t="b">
        <v>0</v>
      </c>
      <c r="AQ55" s="87" t="s">
        <v>811</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8"/>
      <c r="BG55" s="49"/>
      <c r="BH55" s="48"/>
      <c r="BI55" s="49"/>
      <c r="BJ55" s="48"/>
      <c r="BK55" s="49"/>
      <c r="BL55" s="48"/>
      <c r="BM55" s="49"/>
      <c r="BN55" s="48"/>
    </row>
    <row r="56" spans="1:66" ht="15">
      <c r="A56" s="64" t="s">
        <v>239</v>
      </c>
      <c r="B56" s="64" t="s">
        <v>272</v>
      </c>
      <c r="C56" s="65" t="s">
        <v>2343</v>
      </c>
      <c r="D56" s="66">
        <v>3</v>
      </c>
      <c r="E56" s="67" t="s">
        <v>132</v>
      </c>
      <c r="F56" s="68">
        <v>32</v>
      </c>
      <c r="G56" s="65"/>
      <c r="H56" s="69"/>
      <c r="I56" s="70"/>
      <c r="J56" s="70"/>
      <c r="K56" s="34" t="s">
        <v>65</v>
      </c>
      <c r="L56" s="77">
        <v>56</v>
      </c>
      <c r="M56" s="77"/>
      <c r="N56" s="72"/>
      <c r="O56" s="79" t="s">
        <v>313</v>
      </c>
      <c r="P56" s="81">
        <v>43829.80435185185</v>
      </c>
      <c r="Q56" s="79" t="s">
        <v>340</v>
      </c>
      <c r="R56" s="79"/>
      <c r="S56" s="79"/>
      <c r="T56" s="79" t="s">
        <v>414</v>
      </c>
      <c r="U56" s="79"/>
      <c r="V56" s="83" t="s">
        <v>498</v>
      </c>
      <c r="W56" s="81">
        <v>43829.80435185185</v>
      </c>
      <c r="X56" s="85">
        <v>43829</v>
      </c>
      <c r="Y56" s="87" t="s">
        <v>548</v>
      </c>
      <c r="Z56" s="83" t="s">
        <v>643</v>
      </c>
      <c r="AA56" s="79"/>
      <c r="AB56" s="79"/>
      <c r="AC56" s="87" t="s">
        <v>742</v>
      </c>
      <c r="AD56" s="87" t="s">
        <v>811</v>
      </c>
      <c r="AE56" s="79" t="b">
        <v>0</v>
      </c>
      <c r="AF56" s="79">
        <v>1</v>
      </c>
      <c r="AG56" s="87" t="s">
        <v>828</v>
      </c>
      <c r="AH56" s="79" t="b">
        <v>0</v>
      </c>
      <c r="AI56" s="79" t="s">
        <v>839</v>
      </c>
      <c r="AJ56" s="79"/>
      <c r="AK56" s="87" t="s">
        <v>822</v>
      </c>
      <c r="AL56" s="79" t="b">
        <v>0</v>
      </c>
      <c r="AM56" s="79">
        <v>0</v>
      </c>
      <c r="AN56" s="87" t="s">
        <v>822</v>
      </c>
      <c r="AO56" s="79" t="s">
        <v>856</v>
      </c>
      <c r="AP56" s="79" t="b">
        <v>0</v>
      </c>
      <c r="AQ56" s="87" t="s">
        <v>811</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8">
        <v>1</v>
      </c>
      <c r="BG56" s="49">
        <v>4.761904761904762</v>
      </c>
      <c r="BH56" s="48">
        <v>0</v>
      </c>
      <c r="BI56" s="49">
        <v>0</v>
      </c>
      <c r="BJ56" s="48">
        <v>0</v>
      </c>
      <c r="BK56" s="49">
        <v>0</v>
      </c>
      <c r="BL56" s="48">
        <v>20</v>
      </c>
      <c r="BM56" s="49">
        <v>95.23809523809524</v>
      </c>
      <c r="BN56" s="48">
        <v>21</v>
      </c>
    </row>
    <row r="57" spans="1:66" ht="15">
      <c r="A57" s="64" t="s">
        <v>240</v>
      </c>
      <c r="B57" s="64" t="s">
        <v>272</v>
      </c>
      <c r="C57" s="65" t="s">
        <v>2343</v>
      </c>
      <c r="D57" s="66">
        <v>3</v>
      </c>
      <c r="E57" s="67" t="s">
        <v>132</v>
      </c>
      <c r="F57" s="68">
        <v>32</v>
      </c>
      <c r="G57" s="65"/>
      <c r="H57" s="69"/>
      <c r="I57" s="70"/>
      <c r="J57" s="70"/>
      <c r="K57" s="34" t="s">
        <v>65</v>
      </c>
      <c r="L57" s="77">
        <v>57</v>
      </c>
      <c r="M57" s="77"/>
      <c r="N57" s="72"/>
      <c r="O57" s="79" t="s">
        <v>313</v>
      </c>
      <c r="P57" s="81">
        <v>43830.86987268519</v>
      </c>
      <c r="Q57" s="79" t="s">
        <v>341</v>
      </c>
      <c r="R57" s="79"/>
      <c r="S57" s="79"/>
      <c r="T57" s="79" t="s">
        <v>414</v>
      </c>
      <c r="U57" s="79"/>
      <c r="V57" s="83" t="s">
        <v>499</v>
      </c>
      <c r="W57" s="81">
        <v>43830.86987268519</v>
      </c>
      <c r="X57" s="85">
        <v>43830</v>
      </c>
      <c r="Y57" s="87" t="s">
        <v>549</v>
      </c>
      <c r="Z57" s="83" t="s">
        <v>644</v>
      </c>
      <c r="AA57" s="79"/>
      <c r="AB57" s="79"/>
      <c r="AC57" s="87" t="s">
        <v>743</v>
      </c>
      <c r="AD57" s="87" t="s">
        <v>811</v>
      </c>
      <c r="AE57" s="79" t="b">
        <v>0</v>
      </c>
      <c r="AF57" s="79">
        <v>2</v>
      </c>
      <c r="AG57" s="87" t="s">
        <v>828</v>
      </c>
      <c r="AH57" s="79" t="b">
        <v>0</v>
      </c>
      <c r="AI57" s="79" t="s">
        <v>839</v>
      </c>
      <c r="AJ57" s="79"/>
      <c r="AK57" s="87" t="s">
        <v>822</v>
      </c>
      <c r="AL57" s="79" t="b">
        <v>0</v>
      </c>
      <c r="AM57" s="79">
        <v>0</v>
      </c>
      <c r="AN57" s="87" t="s">
        <v>822</v>
      </c>
      <c r="AO57" s="79" t="s">
        <v>848</v>
      </c>
      <c r="AP57" s="79" t="b">
        <v>0</v>
      </c>
      <c r="AQ57" s="87" t="s">
        <v>811</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8">
        <v>1</v>
      </c>
      <c r="BG57" s="49">
        <v>6.25</v>
      </c>
      <c r="BH57" s="48">
        <v>0</v>
      </c>
      <c r="BI57" s="49">
        <v>0</v>
      </c>
      <c r="BJ57" s="48">
        <v>0</v>
      </c>
      <c r="BK57" s="49">
        <v>0</v>
      </c>
      <c r="BL57" s="48">
        <v>15</v>
      </c>
      <c r="BM57" s="49">
        <v>93.75</v>
      </c>
      <c r="BN57" s="48">
        <v>16</v>
      </c>
    </row>
    <row r="58" spans="1:66" ht="15">
      <c r="A58" s="64" t="s">
        <v>240</v>
      </c>
      <c r="B58" s="64" t="s">
        <v>239</v>
      </c>
      <c r="C58" s="65" t="s">
        <v>2343</v>
      </c>
      <c r="D58" s="66">
        <v>3</v>
      </c>
      <c r="E58" s="67" t="s">
        <v>132</v>
      </c>
      <c r="F58" s="68">
        <v>32</v>
      </c>
      <c r="G58" s="65"/>
      <c r="H58" s="69"/>
      <c r="I58" s="70"/>
      <c r="J58" s="70"/>
      <c r="K58" s="34" t="s">
        <v>65</v>
      </c>
      <c r="L58" s="77">
        <v>58</v>
      </c>
      <c r="M58" s="77"/>
      <c r="N58" s="72"/>
      <c r="O58" s="79" t="s">
        <v>311</v>
      </c>
      <c r="P58" s="81">
        <v>43830.86987268519</v>
      </c>
      <c r="Q58" s="79" t="s">
        <v>341</v>
      </c>
      <c r="R58" s="79"/>
      <c r="S58" s="79"/>
      <c r="T58" s="79" t="s">
        <v>414</v>
      </c>
      <c r="U58" s="79"/>
      <c r="V58" s="83" t="s">
        <v>499</v>
      </c>
      <c r="W58" s="81">
        <v>43830.86987268519</v>
      </c>
      <c r="X58" s="85">
        <v>43830</v>
      </c>
      <c r="Y58" s="87" t="s">
        <v>549</v>
      </c>
      <c r="Z58" s="83" t="s">
        <v>644</v>
      </c>
      <c r="AA58" s="79"/>
      <c r="AB58" s="79"/>
      <c r="AC58" s="87" t="s">
        <v>743</v>
      </c>
      <c r="AD58" s="87" t="s">
        <v>811</v>
      </c>
      <c r="AE58" s="79" t="b">
        <v>0</v>
      </c>
      <c r="AF58" s="79">
        <v>2</v>
      </c>
      <c r="AG58" s="87" t="s">
        <v>828</v>
      </c>
      <c r="AH58" s="79" t="b">
        <v>0</v>
      </c>
      <c r="AI58" s="79" t="s">
        <v>839</v>
      </c>
      <c r="AJ58" s="79"/>
      <c r="AK58" s="87" t="s">
        <v>822</v>
      </c>
      <c r="AL58" s="79" t="b">
        <v>0</v>
      </c>
      <c r="AM58" s="79">
        <v>0</v>
      </c>
      <c r="AN58" s="87" t="s">
        <v>822</v>
      </c>
      <c r="AO58" s="79" t="s">
        <v>848</v>
      </c>
      <c r="AP58" s="79" t="b">
        <v>0</v>
      </c>
      <c r="AQ58" s="87" t="s">
        <v>811</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c r="BG58" s="49"/>
      <c r="BH58" s="48"/>
      <c r="BI58" s="49"/>
      <c r="BJ58" s="48"/>
      <c r="BK58" s="49"/>
      <c r="BL58" s="48"/>
      <c r="BM58" s="49"/>
      <c r="BN58" s="48"/>
    </row>
    <row r="59" spans="1:66" ht="15">
      <c r="A59" s="64" t="s">
        <v>241</v>
      </c>
      <c r="B59" s="64" t="s">
        <v>273</v>
      </c>
      <c r="C59" s="65" t="s">
        <v>2343</v>
      </c>
      <c r="D59" s="66">
        <v>3</v>
      </c>
      <c r="E59" s="67" t="s">
        <v>132</v>
      </c>
      <c r="F59" s="68">
        <v>32</v>
      </c>
      <c r="G59" s="65"/>
      <c r="H59" s="69"/>
      <c r="I59" s="70"/>
      <c r="J59" s="70"/>
      <c r="K59" s="34" t="s">
        <v>65</v>
      </c>
      <c r="L59" s="77">
        <v>59</v>
      </c>
      <c r="M59" s="77"/>
      <c r="N59" s="72"/>
      <c r="O59" s="79" t="s">
        <v>311</v>
      </c>
      <c r="P59" s="81">
        <v>43827.86592592593</v>
      </c>
      <c r="Q59" s="79" t="s">
        <v>342</v>
      </c>
      <c r="R59" s="79"/>
      <c r="S59" s="79"/>
      <c r="T59" s="79" t="s">
        <v>414</v>
      </c>
      <c r="U59" s="79"/>
      <c r="V59" s="83" t="s">
        <v>500</v>
      </c>
      <c r="W59" s="81">
        <v>43827.86592592593</v>
      </c>
      <c r="X59" s="85">
        <v>43827</v>
      </c>
      <c r="Y59" s="87" t="s">
        <v>550</v>
      </c>
      <c r="Z59" s="83" t="s">
        <v>645</v>
      </c>
      <c r="AA59" s="79"/>
      <c r="AB59" s="79"/>
      <c r="AC59" s="87" t="s">
        <v>744</v>
      </c>
      <c r="AD59" s="87" t="s">
        <v>812</v>
      </c>
      <c r="AE59" s="79" t="b">
        <v>0</v>
      </c>
      <c r="AF59" s="79">
        <v>1</v>
      </c>
      <c r="AG59" s="87" t="s">
        <v>829</v>
      </c>
      <c r="AH59" s="79" t="b">
        <v>0</v>
      </c>
      <c r="AI59" s="79" t="s">
        <v>839</v>
      </c>
      <c r="AJ59" s="79"/>
      <c r="AK59" s="87" t="s">
        <v>822</v>
      </c>
      <c r="AL59" s="79" t="b">
        <v>0</v>
      </c>
      <c r="AM59" s="79">
        <v>0</v>
      </c>
      <c r="AN59" s="87" t="s">
        <v>822</v>
      </c>
      <c r="AO59" s="79" t="s">
        <v>849</v>
      </c>
      <c r="AP59" s="79" t="b">
        <v>0</v>
      </c>
      <c r="AQ59" s="87" t="s">
        <v>812</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8"/>
      <c r="BG59" s="49"/>
      <c r="BH59" s="48"/>
      <c r="BI59" s="49"/>
      <c r="BJ59" s="48"/>
      <c r="BK59" s="49"/>
      <c r="BL59" s="48"/>
      <c r="BM59" s="49"/>
      <c r="BN59" s="48"/>
    </row>
    <row r="60" spans="1:66" ht="15">
      <c r="A60" s="64" t="s">
        <v>241</v>
      </c>
      <c r="B60" s="64" t="s">
        <v>274</v>
      </c>
      <c r="C60" s="65" t="s">
        <v>2343</v>
      </c>
      <c r="D60" s="66">
        <v>3</v>
      </c>
      <c r="E60" s="67" t="s">
        <v>132</v>
      </c>
      <c r="F60" s="68">
        <v>32</v>
      </c>
      <c r="G60" s="65"/>
      <c r="H60" s="69"/>
      <c r="I60" s="70"/>
      <c r="J60" s="70"/>
      <c r="K60" s="34" t="s">
        <v>65</v>
      </c>
      <c r="L60" s="77">
        <v>60</v>
      </c>
      <c r="M60" s="77"/>
      <c r="N60" s="72"/>
      <c r="O60" s="79" t="s">
        <v>311</v>
      </c>
      <c r="P60" s="81">
        <v>43827.86592592593</v>
      </c>
      <c r="Q60" s="79" t="s">
        <v>342</v>
      </c>
      <c r="R60" s="79"/>
      <c r="S60" s="79"/>
      <c r="T60" s="79" t="s">
        <v>414</v>
      </c>
      <c r="U60" s="79"/>
      <c r="V60" s="83" t="s">
        <v>500</v>
      </c>
      <c r="W60" s="81">
        <v>43827.86592592593</v>
      </c>
      <c r="X60" s="85">
        <v>43827</v>
      </c>
      <c r="Y60" s="87" t="s">
        <v>550</v>
      </c>
      <c r="Z60" s="83" t="s">
        <v>645</v>
      </c>
      <c r="AA60" s="79"/>
      <c r="AB60" s="79"/>
      <c r="AC60" s="87" t="s">
        <v>744</v>
      </c>
      <c r="AD60" s="87" t="s">
        <v>812</v>
      </c>
      <c r="AE60" s="79" t="b">
        <v>0</v>
      </c>
      <c r="AF60" s="79">
        <v>1</v>
      </c>
      <c r="AG60" s="87" t="s">
        <v>829</v>
      </c>
      <c r="AH60" s="79" t="b">
        <v>0</v>
      </c>
      <c r="AI60" s="79" t="s">
        <v>839</v>
      </c>
      <c r="AJ60" s="79"/>
      <c r="AK60" s="87" t="s">
        <v>822</v>
      </c>
      <c r="AL60" s="79" t="b">
        <v>0</v>
      </c>
      <c r="AM60" s="79">
        <v>0</v>
      </c>
      <c r="AN60" s="87" t="s">
        <v>822</v>
      </c>
      <c r="AO60" s="79" t="s">
        <v>849</v>
      </c>
      <c r="AP60" s="79" t="b">
        <v>0</v>
      </c>
      <c r="AQ60" s="87" t="s">
        <v>812</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8"/>
      <c r="BG60" s="49"/>
      <c r="BH60" s="48"/>
      <c r="BI60" s="49"/>
      <c r="BJ60" s="48"/>
      <c r="BK60" s="49"/>
      <c r="BL60" s="48"/>
      <c r="BM60" s="49"/>
      <c r="BN60" s="48"/>
    </row>
    <row r="61" spans="1:66" ht="15">
      <c r="A61" s="64" t="s">
        <v>241</v>
      </c>
      <c r="B61" s="64" t="s">
        <v>275</v>
      </c>
      <c r="C61" s="65" t="s">
        <v>2343</v>
      </c>
      <c r="D61" s="66">
        <v>3</v>
      </c>
      <c r="E61" s="67" t="s">
        <v>132</v>
      </c>
      <c r="F61" s="68">
        <v>32</v>
      </c>
      <c r="G61" s="65"/>
      <c r="H61" s="69"/>
      <c r="I61" s="70"/>
      <c r="J61" s="70"/>
      <c r="K61" s="34" t="s">
        <v>65</v>
      </c>
      <c r="L61" s="77">
        <v>61</v>
      </c>
      <c r="M61" s="77"/>
      <c r="N61" s="72"/>
      <c r="O61" s="79" t="s">
        <v>313</v>
      </c>
      <c r="P61" s="81">
        <v>43827.86592592593</v>
      </c>
      <c r="Q61" s="79" t="s">
        <v>342</v>
      </c>
      <c r="R61" s="79"/>
      <c r="S61" s="79"/>
      <c r="T61" s="79" t="s">
        <v>414</v>
      </c>
      <c r="U61" s="79"/>
      <c r="V61" s="83" t="s">
        <v>500</v>
      </c>
      <c r="W61" s="81">
        <v>43827.86592592593</v>
      </c>
      <c r="X61" s="85">
        <v>43827</v>
      </c>
      <c r="Y61" s="87" t="s">
        <v>550</v>
      </c>
      <c r="Z61" s="83" t="s">
        <v>645</v>
      </c>
      <c r="AA61" s="79"/>
      <c r="AB61" s="79"/>
      <c r="AC61" s="87" t="s">
        <v>744</v>
      </c>
      <c r="AD61" s="87" t="s">
        <v>812</v>
      </c>
      <c r="AE61" s="79" t="b">
        <v>0</v>
      </c>
      <c r="AF61" s="79">
        <v>1</v>
      </c>
      <c r="AG61" s="87" t="s">
        <v>829</v>
      </c>
      <c r="AH61" s="79" t="b">
        <v>0</v>
      </c>
      <c r="AI61" s="79" t="s">
        <v>839</v>
      </c>
      <c r="AJ61" s="79"/>
      <c r="AK61" s="87" t="s">
        <v>822</v>
      </c>
      <c r="AL61" s="79" t="b">
        <v>0</v>
      </c>
      <c r="AM61" s="79">
        <v>0</v>
      </c>
      <c r="AN61" s="87" t="s">
        <v>822</v>
      </c>
      <c r="AO61" s="79" t="s">
        <v>849</v>
      </c>
      <c r="AP61" s="79" t="b">
        <v>0</v>
      </c>
      <c r="AQ61" s="87" t="s">
        <v>812</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8">
        <v>0</v>
      </c>
      <c r="BG61" s="49">
        <v>0</v>
      </c>
      <c r="BH61" s="48">
        <v>0</v>
      </c>
      <c r="BI61" s="49">
        <v>0</v>
      </c>
      <c r="BJ61" s="48">
        <v>0</v>
      </c>
      <c r="BK61" s="49">
        <v>0</v>
      </c>
      <c r="BL61" s="48">
        <v>9</v>
      </c>
      <c r="BM61" s="49">
        <v>100</v>
      </c>
      <c r="BN61" s="48">
        <v>9</v>
      </c>
    </row>
    <row r="62" spans="1:66" ht="15">
      <c r="A62" s="64" t="s">
        <v>241</v>
      </c>
      <c r="B62" s="64" t="s">
        <v>276</v>
      </c>
      <c r="C62" s="65" t="s">
        <v>2343</v>
      </c>
      <c r="D62" s="66">
        <v>3</v>
      </c>
      <c r="E62" s="67" t="s">
        <v>132</v>
      </c>
      <c r="F62" s="68">
        <v>32</v>
      </c>
      <c r="G62" s="65"/>
      <c r="H62" s="69"/>
      <c r="I62" s="70"/>
      <c r="J62" s="70"/>
      <c r="K62" s="34" t="s">
        <v>65</v>
      </c>
      <c r="L62" s="77">
        <v>62</v>
      </c>
      <c r="M62" s="77"/>
      <c r="N62" s="72"/>
      <c r="O62" s="79" t="s">
        <v>313</v>
      </c>
      <c r="P62" s="81">
        <v>43830.9587962963</v>
      </c>
      <c r="Q62" s="79" t="s">
        <v>343</v>
      </c>
      <c r="R62" s="79"/>
      <c r="S62" s="79"/>
      <c r="T62" s="79" t="s">
        <v>414</v>
      </c>
      <c r="U62" s="83" t="s">
        <v>446</v>
      </c>
      <c r="V62" s="83" t="s">
        <v>446</v>
      </c>
      <c r="W62" s="81">
        <v>43830.9587962963</v>
      </c>
      <c r="X62" s="85">
        <v>43830</v>
      </c>
      <c r="Y62" s="87" t="s">
        <v>551</v>
      </c>
      <c r="Z62" s="83" t="s">
        <v>646</v>
      </c>
      <c r="AA62" s="79"/>
      <c r="AB62" s="79"/>
      <c r="AC62" s="87" t="s">
        <v>745</v>
      </c>
      <c r="AD62" s="87" t="s">
        <v>813</v>
      </c>
      <c r="AE62" s="79" t="b">
        <v>0</v>
      </c>
      <c r="AF62" s="79">
        <v>2</v>
      </c>
      <c r="AG62" s="87" t="s">
        <v>830</v>
      </c>
      <c r="AH62" s="79" t="b">
        <v>0</v>
      </c>
      <c r="AI62" s="79" t="s">
        <v>839</v>
      </c>
      <c r="AJ62" s="79"/>
      <c r="AK62" s="87" t="s">
        <v>822</v>
      </c>
      <c r="AL62" s="79" t="b">
        <v>0</v>
      </c>
      <c r="AM62" s="79">
        <v>0</v>
      </c>
      <c r="AN62" s="87" t="s">
        <v>822</v>
      </c>
      <c r="AO62" s="79" t="s">
        <v>852</v>
      </c>
      <c r="AP62" s="79" t="b">
        <v>0</v>
      </c>
      <c r="AQ62" s="87" t="s">
        <v>813</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8">
        <v>0</v>
      </c>
      <c r="BG62" s="49">
        <v>0</v>
      </c>
      <c r="BH62" s="48">
        <v>1</v>
      </c>
      <c r="BI62" s="49">
        <v>3.125</v>
      </c>
      <c r="BJ62" s="48">
        <v>0</v>
      </c>
      <c r="BK62" s="49">
        <v>0</v>
      </c>
      <c r="BL62" s="48">
        <v>31</v>
      </c>
      <c r="BM62" s="49">
        <v>96.875</v>
      </c>
      <c r="BN62" s="48">
        <v>32</v>
      </c>
    </row>
    <row r="63" spans="1:66" ht="15">
      <c r="A63" s="64" t="s">
        <v>241</v>
      </c>
      <c r="B63" s="64" t="s">
        <v>277</v>
      </c>
      <c r="C63" s="65" t="s">
        <v>2343</v>
      </c>
      <c r="D63" s="66">
        <v>3</v>
      </c>
      <c r="E63" s="67" t="s">
        <v>132</v>
      </c>
      <c r="F63" s="68">
        <v>32</v>
      </c>
      <c r="G63" s="65"/>
      <c r="H63" s="69"/>
      <c r="I63" s="70"/>
      <c r="J63" s="70"/>
      <c r="K63" s="34" t="s">
        <v>65</v>
      </c>
      <c r="L63" s="77">
        <v>63</v>
      </c>
      <c r="M63" s="77"/>
      <c r="N63" s="72"/>
      <c r="O63" s="79" t="s">
        <v>311</v>
      </c>
      <c r="P63" s="81">
        <v>43831.21271990741</v>
      </c>
      <c r="Q63" s="79" t="s">
        <v>344</v>
      </c>
      <c r="R63" s="79"/>
      <c r="S63" s="79"/>
      <c r="T63" s="79" t="s">
        <v>414</v>
      </c>
      <c r="U63" s="79"/>
      <c r="V63" s="83" t="s">
        <v>500</v>
      </c>
      <c r="W63" s="81">
        <v>43831.21271990741</v>
      </c>
      <c r="X63" s="85">
        <v>43831</v>
      </c>
      <c r="Y63" s="87" t="s">
        <v>552</v>
      </c>
      <c r="Z63" s="83" t="s">
        <v>647</v>
      </c>
      <c r="AA63" s="79"/>
      <c r="AB63" s="79"/>
      <c r="AC63" s="87" t="s">
        <v>746</v>
      </c>
      <c r="AD63" s="87" t="s">
        <v>814</v>
      </c>
      <c r="AE63" s="79" t="b">
        <v>0</v>
      </c>
      <c r="AF63" s="79">
        <v>3</v>
      </c>
      <c r="AG63" s="87" t="s">
        <v>827</v>
      </c>
      <c r="AH63" s="79" t="b">
        <v>0</v>
      </c>
      <c r="AI63" s="79" t="s">
        <v>839</v>
      </c>
      <c r="AJ63" s="79"/>
      <c r="AK63" s="87" t="s">
        <v>822</v>
      </c>
      <c r="AL63" s="79" t="b">
        <v>0</v>
      </c>
      <c r="AM63" s="79">
        <v>0</v>
      </c>
      <c r="AN63" s="87" t="s">
        <v>822</v>
      </c>
      <c r="AO63" s="79" t="s">
        <v>849</v>
      </c>
      <c r="AP63" s="79" t="b">
        <v>0</v>
      </c>
      <c r="AQ63" s="87" t="s">
        <v>814</v>
      </c>
      <c r="AR63" s="79" t="s">
        <v>176</v>
      </c>
      <c r="AS63" s="79">
        <v>0</v>
      </c>
      <c r="AT63" s="79">
        <v>0</v>
      </c>
      <c r="AU63" s="79" t="s">
        <v>865</v>
      </c>
      <c r="AV63" s="79" t="s">
        <v>869</v>
      </c>
      <c r="AW63" s="79" t="s">
        <v>870</v>
      </c>
      <c r="AX63" s="79" t="s">
        <v>873</v>
      </c>
      <c r="AY63" s="79" t="s">
        <v>879</v>
      </c>
      <c r="AZ63" s="79" t="s">
        <v>885</v>
      </c>
      <c r="BA63" s="79" t="s">
        <v>889</v>
      </c>
      <c r="BB63" s="83" t="s">
        <v>893</v>
      </c>
      <c r="BC63">
        <v>1</v>
      </c>
      <c r="BD63" s="78" t="str">
        <f>REPLACE(INDEX(GroupVertices[Group],MATCH(Edges[[#This Row],[Vertex 1]],GroupVertices[Vertex],0)),1,1,"")</f>
        <v>7</v>
      </c>
      <c r="BE63" s="78" t="str">
        <f>REPLACE(INDEX(GroupVertices[Group],MATCH(Edges[[#This Row],[Vertex 2]],GroupVertices[Vertex],0)),1,1,"")</f>
        <v>7</v>
      </c>
      <c r="BF63" s="48">
        <v>1</v>
      </c>
      <c r="BG63" s="49">
        <v>1.9607843137254901</v>
      </c>
      <c r="BH63" s="48">
        <v>0</v>
      </c>
      <c r="BI63" s="49">
        <v>0</v>
      </c>
      <c r="BJ63" s="48">
        <v>0</v>
      </c>
      <c r="BK63" s="49">
        <v>0</v>
      </c>
      <c r="BL63" s="48">
        <v>50</v>
      </c>
      <c r="BM63" s="49">
        <v>98.03921568627452</v>
      </c>
      <c r="BN63" s="48">
        <v>51</v>
      </c>
    </row>
    <row r="64" spans="1:66" ht="15">
      <c r="A64" s="64" t="s">
        <v>236</v>
      </c>
      <c r="B64" s="64" t="s">
        <v>267</v>
      </c>
      <c r="C64" s="65" t="s">
        <v>2345</v>
      </c>
      <c r="D64" s="66">
        <v>7.666666666666667</v>
      </c>
      <c r="E64" s="67" t="s">
        <v>136</v>
      </c>
      <c r="F64" s="68">
        <v>25.5</v>
      </c>
      <c r="G64" s="65"/>
      <c r="H64" s="69"/>
      <c r="I64" s="70"/>
      <c r="J64" s="70"/>
      <c r="K64" s="34" t="s">
        <v>65</v>
      </c>
      <c r="L64" s="77">
        <v>64</v>
      </c>
      <c r="M64" s="77"/>
      <c r="N64" s="72"/>
      <c r="O64" s="79" t="s">
        <v>311</v>
      </c>
      <c r="P64" s="81">
        <v>43814.5528125</v>
      </c>
      <c r="Q64" s="79" t="s">
        <v>345</v>
      </c>
      <c r="R64" s="83" t="s">
        <v>392</v>
      </c>
      <c r="S64" s="79" t="s">
        <v>409</v>
      </c>
      <c r="T64" s="79" t="s">
        <v>420</v>
      </c>
      <c r="U64" s="83" t="s">
        <v>447</v>
      </c>
      <c r="V64" s="83" t="s">
        <v>447</v>
      </c>
      <c r="W64" s="81">
        <v>43814.5528125</v>
      </c>
      <c r="X64" s="85">
        <v>43814</v>
      </c>
      <c r="Y64" s="87" t="s">
        <v>553</v>
      </c>
      <c r="Z64" s="83" t="s">
        <v>648</v>
      </c>
      <c r="AA64" s="79"/>
      <c r="AB64" s="79"/>
      <c r="AC64" s="87" t="s">
        <v>747</v>
      </c>
      <c r="AD64" s="79"/>
      <c r="AE64" s="79" t="b">
        <v>0</v>
      </c>
      <c r="AF64" s="79">
        <v>3</v>
      </c>
      <c r="AG64" s="87" t="s">
        <v>822</v>
      </c>
      <c r="AH64" s="79" t="b">
        <v>0</v>
      </c>
      <c r="AI64" s="79" t="s">
        <v>839</v>
      </c>
      <c r="AJ64" s="79"/>
      <c r="AK64" s="87" t="s">
        <v>822</v>
      </c>
      <c r="AL64" s="79" t="b">
        <v>0</v>
      </c>
      <c r="AM64" s="79">
        <v>1</v>
      </c>
      <c r="AN64" s="87" t="s">
        <v>822</v>
      </c>
      <c r="AO64" s="79" t="s">
        <v>857</v>
      </c>
      <c r="AP64" s="79" t="b">
        <v>0</v>
      </c>
      <c r="AQ64" s="87" t="s">
        <v>747</v>
      </c>
      <c r="AR64" s="79" t="s">
        <v>312</v>
      </c>
      <c r="AS64" s="79">
        <v>0</v>
      </c>
      <c r="AT64" s="79">
        <v>0</v>
      </c>
      <c r="AU64" s="79"/>
      <c r="AV64" s="79"/>
      <c r="AW64" s="79"/>
      <c r="AX64" s="79"/>
      <c r="AY64" s="79"/>
      <c r="AZ64" s="79"/>
      <c r="BA64" s="79"/>
      <c r="BB64" s="79"/>
      <c r="BC64">
        <v>3</v>
      </c>
      <c r="BD64" s="78" t="str">
        <f>REPLACE(INDEX(GroupVertices[Group],MATCH(Edges[[#This Row],[Vertex 1]],GroupVertices[Vertex],0)),1,1,"")</f>
        <v>5</v>
      </c>
      <c r="BE64" s="78" t="str">
        <f>REPLACE(INDEX(GroupVertices[Group],MATCH(Edges[[#This Row],[Vertex 2]],GroupVertices[Vertex],0)),1,1,"")</f>
        <v>5</v>
      </c>
      <c r="BF64" s="48">
        <v>0</v>
      </c>
      <c r="BG64" s="49">
        <v>0</v>
      </c>
      <c r="BH64" s="48">
        <v>0</v>
      </c>
      <c r="BI64" s="49">
        <v>0</v>
      </c>
      <c r="BJ64" s="48">
        <v>0</v>
      </c>
      <c r="BK64" s="49">
        <v>0</v>
      </c>
      <c r="BL64" s="48">
        <v>17</v>
      </c>
      <c r="BM64" s="49">
        <v>100</v>
      </c>
      <c r="BN64" s="48">
        <v>17</v>
      </c>
    </row>
    <row r="65" spans="1:66" ht="15">
      <c r="A65" s="64" t="s">
        <v>236</v>
      </c>
      <c r="B65" s="64" t="s">
        <v>236</v>
      </c>
      <c r="C65" s="65" t="s">
        <v>2345</v>
      </c>
      <c r="D65" s="66">
        <v>7.666666666666667</v>
      </c>
      <c r="E65" s="67" t="s">
        <v>136</v>
      </c>
      <c r="F65" s="68">
        <v>25.5</v>
      </c>
      <c r="G65" s="65"/>
      <c r="H65" s="69"/>
      <c r="I65" s="70"/>
      <c r="J65" s="70"/>
      <c r="K65" s="34" t="s">
        <v>65</v>
      </c>
      <c r="L65" s="77">
        <v>65</v>
      </c>
      <c r="M65" s="77"/>
      <c r="N65" s="72"/>
      <c r="O65" s="79" t="s">
        <v>176</v>
      </c>
      <c r="P65" s="81">
        <v>43812.21337962963</v>
      </c>
      <c r="Q65" s="79" t="s">
        <v>346</v>
      </c>
      <c r="R65" s="79"/>
      <c r="S65" s="79"/>
      <c r="T65" s="79" t="s">
        <v>421</v>
      </c>
      <c r="U65" s="79"/>
      <c r="V65" s="83" t="s">
        <v>495</v>
      </c>
      <c r="W65" s="81">
        <v>43812.21337962963</v>
      </c>
      <c r="X65" s="85">
        <v>43812</v>
      </c>
      <c r="Y65" s="87" t="s">
        <v>554</v>
      </c>
      <c r="Z65" s="83" t="s">
        <v>649</v>
      </c>
      <c r="AA65" s="79"/>
      <c r="AB65" s="79"/>
      <c r="AC65" s="87" t="s">
        <v>748</v>
      </c>
      <c r="AD65" s="79"/>
      <c r="AE65" s="79" t="b">
        <v>0</v>
      </c>
      <c r="AF65" s="79">
        <v>40</v>
      </c>
      <c r="AG65" s="87" t="s">
        <v>822</v>
      </c>
      <c r="AH65" s="79" t="b">
        <v>0</v>
      </c>
      <c r="AI65" s="79" t="s">
        <v>839</v>
      </c>
      <c r="AJ65" s="79"/>
      <c r="AK65" s="87" t="s">
        <v>822</v>
      </c>
      <c r="AL65" s="79" t="b">
        <v>0</v>
      </c>
      <c r="AM65" s="79">
        <v>1</v>
      </c>
      <c r="AN65" s="87" t="s">
        <v>822</v>
      </c>
      <c r="AO65" s="79" t="s">
        <v>849</v>
      </c>
      <c r="AP65" s="79" t="b">
        <v>0</v>
      </c>
      <c r="AQ65" s="87" t="s">
        <v>748</v>
      </c>
      <c r="AR65" s="79" t="s">
        <v>312</v>
      </c>
      <c r="AS65" s="79">
        <v>0</v>
      </c>
      <c r="AT65" s="79">
        <v>0</v>
      </c>
      <c r="AU65" s="79" t="s">
        <v>866</v>
      </c>
      <c r="AV65" s="79" t="s">
        <v>869</v>
      </c>
      <c r="AW65" s="79" t="s">
        <v>870</v>
      </c>
      <c r="AX65" s="79" t="s">
        <v>874</v>
      </c>
      <c r="AY65" s="79" t="s">
        <v>880</v>
      </c>
      <c r="AZ65" s="79" t="s">
        <v>886</v>
      </c>
      <c r="BA65" s="79" t="s">
        <v>889</v>
      </c>
      <c r="BB65" s="83" t="s">
        <v>894</v>
      </c>
      <c r="BC65">
        <v>3</v>
      </c>
      <c r="BD65" s="78" t="str">
        <f>REPLACE(INDEX(GroupVertices[Group],MATCH(Edges[[#This Row],[Vertex 1]],GroupVertices[Vertex],0)),1,1,"")</f>
        <v>5</v>
      </c>
      <c r="BE65" s="78" t="str">
        <f>REPLACE(INDEX(GroupVertices[Group],MATCH(Edges[[#This Row],[Vertex 2]],GroupVertices[Vertex],0)),1,1,"")</f>
        <v>5</v>
      </c>
      <c r="BF65" s="48">
        <v>3</v>
      </c>
      <c r="BG65" s="49">
        <v>5.769230769230769</v>
      </c>
      <c r="BH65" s="48">
        <v>1</v>
      </c>
      <c r="BI65" s="49">
        <v>1.9230769230769231</v>
      </c>
      <c r="BJ65" s="48">
        <v>0</v>
      </c>
      <c r="BK65" s="49">
        <v>0</v>
      </c>
      <c r="BL65" s="48">
        <v>48</v>
      </c>
      <c r="BM65" s="49">
        <v>92.3076923076923</v>
      </c>
      <c r="BN65" s="48">
        <v>52</v>
      </c>
    </row>
    <row r="66" spans="1:66" ht="15">
      <c r="A66" s="64" t="s">
        <v>236</v>
      </c>
      <c r="B66" s="64" t="s">
        <v>236</v>
      </c>
      <c r="C66" s="65" t="s">
        <v>2345</v>
      </c>
      <c r="D66" s="66">
        <v>7.666666666666667</v>
      </c>
      <c r="E66" s="67" t="s">
        <v>136</v>
      </c>
      <c r="F66" s="68">
        <v>25.5</v>
      </c>
      <c r="G66" s="65"/>
      <c r="H66" s="69"/>
      <c r="I66" s="70"/>
      <c r="J66" s="70"/>
      <c r="K66" s="34" t="s">
        <v>65</v>
      </c>
      <c r="L66" s="77">
        <v>66</v>
      </c>
      <c r="M66" s="77"/>
      <c r="N66" s="72"/>
      <c r="O66" s="79" t="s">
        <v>176</v>
      </c>
      <c r="P66" s="81">
        <v>43773.882002314815</v>
      </c>
      <c r="Q66" s="79" t="s">
        <v>347</v>
      </c>
      <c r="R66" s="83" t="s">
        <v>393</v>
      </c>
      <c r="S66" s="79" t="s">
        <v>410</v>
      </c>
      <c r="T66" s="79" t="s">
        <v>422</v>
      </c>
      <c r="U66" s="83" t="s">
        <v>448</v>
      </c>
      <c r="V66" s="83" t="s">
        <v>448</v>
      </c>
      <c r="W66" s="81">
        <v>43773.882002314815</v>
      </c>
      <c r="X66" s="85">
        <v>43773</v>
      </c>
      <c r="Y66" s="87" t="s">
        <v>555</v>
      </c>
      <c r="Z66" s="83" t="s">
        <v>650</v>
      </c>
      <c r="AA66" s="79"/>
      <c r="AB66" s="79"/>
      <c r="AC66" s="87" t="s">
        <v>749</v>
      </c>
      <c r="AD66" s="79"/>
      <c r="AE66" s="79" t="b">
        <v>0</v>
      </c>
      <c r="AF66" s="79">
        <v>2</v>
      </c>
      <c r="AG66" s="87" t="s">
        <v>822</v>
      </c>
      <c r="AH66" s="79" t="b">
        <v>0</v>
      </c>
      <c r="AI66" s="79" t="s">
        <v>839</v>
      </c>
      <c r="AJ66" s="79"/>
      <c r="AK66" s="87" t="s">
        <v>822</v>
      </c>
      <c r="AL66" s="79" t="b">
        <v>0</v>
      </c>
      <c r="AM66" s="79">
        <v>1</v>
      </c>
      <c r="AN66" s="87" t="s">
        <v>822</v>
      </c>
      <c r="AO66" s="79" t="s">
        <v>857</v>
      </c>
      <c r="AP66" s="79" t="b">
        <v>0</v>
      </c>
      <c r="AQ66" s="87" t="s">
        <v>749</v>
      </c>
      <c r="AR66" s="79" t="s">
        <v>312</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5</v>
      </c>
      <c r="BF66" s="48">
        <v>1</v>
      </c>
      <c r="BG66" s="49">
        <v>7.6923076923076925</v>
      </c>
      <c r="BH66" s="48">
        <v>1</v>
      </c>
      <c r="BI66" s="49">
        <v>7.6923076923076925</v>
      </c>
      <c r="BJ66" s="48">
        <v>0</v>
      </c>
      <c r="BK66" s="49">
        <v>0</v>
      </c>
      <c r="BL66" s="48">
        <v>11</v>
      </c>
      <c r="BM66" s="49">
        <v>84.61538461538461</v>
      </c>
      <c r="BN66" s="48">
        <v>13</v>
      </c>
    </row>
    <row r="67" spans="1:66" ht="15">
      <c r="A67" s="64" t="s">
        <v>236</v>
      </c>
      <c r="B67" s="64" t="s">
        <v>236</v>
      </c>
      <c r="C67" s="65" t="s">
        <v>2345</v>
      </c>
      <c r="D67" s="66">
        <v>7.666666666666667</v>
      </c>
      <c r="E67" s="67" t="s">
        <v>136</v>
      </c>
      <c r="F67" s="68">
        <v>25.5</v>
      </c>
      <c r="G67" s="65"/>
      <c r="H67" s="69"/>
      <c r="I67" s="70"/>
      <c r="J67" s="70"/>
      <c r="K67" s="34" t="s">
        <v>65</v>
      </c>
      <c r="L67" s="77">
        <v>67</v>
      </c>
      <c r="M67" s="77"/>
      <c r="N67" s="72"/>
      <c r="O67" s="79" t="s">
        <v>312</v>
      </c>
      <c r="P67" s="81">
        <v>43825.63298611111</v>
      </c>
      <c r="Q67" s="79" t="s">
        <v>345</v>
      </c>
      <c r="R67" s="79"/>
      <c r="S67" s="79"/>
      <c r="T67" s="79"/>
      <c r="U67" s="79"/>
      <c r="V67" s="83" t="s">
        <v>495</v>
      </c>
      <c r="W67" s="81">
        <v>43825.63298611111</v>
      </c>
      <c r="X67" s="85">
        <v>43825</v>
      </c>
      <c r="Y67" s="87" t="s">
        <v>556</v>
      </c>
      <c r="Z67" s="83" t="s">
        <v>651</v>
      </c>
      <c r="AA67" s="79"/>
      <c r="AB67" s="79"/>
      <c r="AC67" s="87" t="s">
        <v>750</v>
      </c>
      <c r="AD67" s="79"/>
      <c r="AE67" s="79" t="b">
        <v>0</v>
      </c>
      <c r="AF67" s="79">
        <v>0</v>
      </c>
      <c r="AG67" s="87" t="s">
        <v>822</v>
      </c>
      <c r="AH67" s="79" t="b">
        <v>0</v>
      </c>
      <c r="AI67" s="79" t="s">
        <v>839</v>
      </c>
      <c r="AJ67" s="79"/>
      <c r="AK67" s="87" t="s">
        <v>822</v>
      </c>
      <c r="AL67" s="79" t="b">
        <v>0</v>
      </c>
      <c r="AM67" s="79">
        <v>1</v>
      </c>
      <c r="AN67" s="87" t="s">
        <v>747</v>
      </c>
      <c r="AO67" s="79" t="s">
        <v>849</v>
      </c>
      <c r="AP67" s="79" t="b">
        <v>0</v>
      </c>
      <c r="AQ67" s="87" t="s">
        <v>747</v>
      </c>
      <c r="AR67" s="79" t="s">
        <v>176</v>
      </c>
      <c r="AS67" s="79">
        <v>0</v>
      </c>
      <c r="AT67" s="79">
        <v>0</v>
      </c>
      <c r="AU67" s="79"/>
      <c r="AV67" s="79"/>
      <c r="AW67" s="79"/>
      <c r="AX67" s="79"/>
      <c r="AY67" s="79"/>
      <c r="AZ67" s="79"/>
      <c r="BA67" s="79"/>
      <c r="BB67" s="79"/>
      <c r="BC67">
        <v>3</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236</v>
      </c>
      <c r="B68" s="64" t="s">
        <v>267</v>
      </c>
      <c r="C68" s="65" t="s">
        <v>2345</v>
      </c>
      <c r="D68" s="66">
        <v>7.666666666666667</v>
      </c>
      <c r="E68" s="67" t="s">
        <v>136</v>
      </c>
      <c r="F68" s="68">
        <v>25.5</v>
      </c>
      <c r="G68" s="65"/>
      <c r="H68" s="69"/>
      <c r="I68" s="70"/>
      <c r="J68" s="70"/>
      <c r="K68" s="34" t="s">
        <v>65</v>
      </c>
      <c r="L68" s="77">
        <v>68</v>
      </c>
      <c r="M68" s="77"/>
      <c r="N68" s="72"/>
      <c r="O68" s="79" t="s">
        <v>311</v>
      </c>
      <c r="P68" s="81">
        <v>43825.63298611111</v>
      </c>
      <c r="Q68" s="79" t="s">
        <v>345</v>
      </c>
      <c r="R68" s="79"/>
      <c r="S68" s="79"/>
      <c r="T68" s="79"/>
      <c r="U68" s="79"/>
      <c r="V68" s="83" t="s">
        <v>495</v>
      </c>
      <c r="W68" s="81">
        <v>43825.63298611111</v>
      </c>
      <c r="X68" s="85">
        <v>43825</v>
      </c>
      <c r="Y68" s="87" t="s">
        <v>556</v>
      </c>
      <c r="Z68" s="83" t="s">
        <v>651</v>
      </c>
      <c r="AA68" s="79"/>
      <c r="AB68" s="79"/>
      <c r="AC68" s="87" t="s">
        <v>750</v>
      </c>
      <c r="AD68" s="79"/>
      <c r="AE68" s="79" t="b">
        <v>0</v>
      </c>
      <c r="AF68" s="79">
        <v>0</v>
      </c>
      <c r="AG68" s="87" t="s">
        <v>822</v>
      </c>
      <c r="AH68" s="79" t="b">
        <v>0</v>
      </c>
      <c r="AI68" s="79" t="s">
        <v>839</v>
      </c>
      <c r="AJ68" s="79"/>
      <c r="AK68" s="87" t="s">
        <v>822</v>
      </c>
      <c r="AL68" s="79" t="b">
        <v>0</v>
      </c>
      <c r="AM68" s="79">
        <v>1</v>
      </c>
      <c r="AN68" s="87" t="s">
        <v>747</v>
      </c>
      <c r="AO68" s="79" t="s">
        <v>849</v>
      </c>
      <c r="AP68" s="79" t="b">
        <v>0</v>
      </c>
      <c r="AQ68" s="87" t="s">
        <v>747</v>
      </c>
      <c r="AR68" s="79" t="s">
        <v>176</v>
      </c>
      <c r="AS68" s="79">
        <v>0</v>
      </c>
      <c r="AT68" s="79">
        <v>0</v>
      </c>
      <c r="AU68" s="79"/>
      <c r="AV68" s="79"/>
      <c r="AW68" s="79"/>
      <c r="AX68" s="79"/>
      <c r="AY68" s="79"/>
      <c r="AZ68" s="79"/>
      <c r="BA68" s="79"/>
      <c r="BB68" s="79"/>
      <c r="BC68">
        <v>3</v>
      </c>
      <c r="BD68" s="78" t="str">
        <f>REPLACE(INDEX(GroupVertices[Group],MATCH(Edges[[#This Row],[Vertex 1]],GroupVertices[Vertex],0)),1,1,"")</f>
        <v>5</v>
      </c>
      <c r="BE68" s="78" t="str">
        <f>REPLACE(INDEX(GroupVertices[Group],MATCH(Edges[[#This Row],[Vertex 2]],GroupVertices[Vertex],0)),1,1,"")</f>
        <v>5</v>
      </c>
      <c r="BF68" s="48">
        <v>0</v>
      </c>
      <c r="BG68" s="49">
        <v>0</v>
      </c>
      <c r="BH68" s="48">
        <v>0</v>
      </c>
      <c r="BI68" s="49">
        <v>0</v>
      </c>
      <c r="BJ68" s="48">
        <v>0</v>
      </c>
      <c r="BK68" s="49">
        <v>0</v>
      </c>
      <c r="BL68" s="48">
        <v>17</v>
      </c>
      <c r="BM68" s="49">
        <v>100</v>
      </c>
      <c r="BN68" s="48">
        <v>17</v>
      </c>
    </row>
    <row r="69" spans="1:66" ht="15">
      <c r="A69" s="64" t="s">
        <v>236</v>
      </c>
      <c r="B69" s="64" t="s">
        <v>236</v>
      </c>
      <c r="C69" s="65" t="s">
        <v>2345</v>
      </c>
      <c r="D69" s="66">
        <v>7.666666666666667</v>
      </c>
      <c r="E69" s="67" t="s">
        <v>136</v>
      </c>
      <c r="F69" s="68">
        <v>25.5</v>
      </c>
      <c r="G69" s="65"/>
      <c r="H69" s="69"/>
      <c r="I69" s="70"/>
      <c r="J69" s="70"/>
      <c r="K69" s="34" t="s">
        <v>65</v>
      </c>
      <c r="L69" s="77">
        <v>69</v>
      </c>
      <c r="M69" s="77"/>
      <c r="N69" s="72"/>
      <c r="O69" s="79" t="s">
        <v>312</v>
      </c>
      <c r="P69" s="81">
        <v>43825.63547453703</v>
      </c>
      <c r="Q69" s="79" t="s">
        <v>346</v>
      </c>
      <c r="R69" s="79"/>
      <c r="S69" s="79"/>
      <c r="T69" s="79" t="s">
        <v>421</v>
      </c>
      <c r="U69" s="79"/>
      <c r="V69" s="83" t="s">
        <v>495</v>
      </c>
      <c r="W69" s="81">
        <v>43825.63547453703</v>
      </c>
      <c r="X69" s="85">
        <v>43825</v>
      </c>
      <c r="Y69" s="87" t="s">
        <v>557</v>
      </c>
      <c r="Z69" s="83" t="s">
        <v>652</v>
      </c>
      <c r="AA69" s="79"/>
      <c r="AB69" s="79"/>
      <c r="AC69" s="87" t="s">
        <v>751</v>
      </c>
      <c r="AD69" s="79"/>
      <c r="AE69" s="79" t="b">
        <v>0</v>
      </c>
      <c r="AF69" s="79">
        <v>0</v>
      </c>
      <c r="AG69" s="87" t="s">
        <v>822</v>
      </c>
      <c r="AH69" s="79" t="b">
        <v>0</v>
      </c>
      <c r="AI69" s="79" t="s">
        <v>839</v>
      </c>
      <c r="AJ69" s="79"/>
      <c r="AK69" s="87" t="s">
        <v>822</v>
      </c>
      <c r="AL69" s="79" t="b">
        <v>0</v>
      </c>
      <c r="AM69" s="79">
        <v>1</v>
      </c>
      <c r="AN69" s="87" t="s">
        <v>748</v>
      </c>
      <c r="AO69" s="79" t="s">
        <v>849</v>
      </c>
      <c r="AP69" s="79" t="b">
        <v>0</v>
      </c>
      <c r="AQ69" s="87" t="s">
        <v>748</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5</v>
      </c>
      <c r="BF69" s="48">
        <v>3</v>
      </c>
      <c r="BG69" s="49">
        <v>5.769230769230769</v>
      </c>
      <c r="BH69" s="48">
        <v>1</v>
      </c>
      <c r="BI69" s="49">
        <v>1.9230769230769231</v>
      </c>
      <c r="BJ69" s="48">
        <v>0</v>
      </c>
      <c r="BK69" s="49">
        <v>0</v>
      </c>
      <c r="BL69" s="48">
        <v>48</v>
      </c>
      <c r="BM69" s="49">
        <v>92.3076923076923</v>
      </c>
      <c r="BN69" s="48">
        <v>52</v>
      </c>
    </row>
    <row r="70" spans="1:66" ht="15">
      <c r="A70" s="64" t="s">
        <v>236</v>
      </c>
      <c r="B70" s="64" t="s">
        <v>236</v>
      </c>
      <c r="C70" s="65" t="s">
        <v>2345</v>
      </c>
      <c r="D70" s="66">
        <v>7.666666666666667</v>
      </c>
      <c r="E70" s="67" t="s">
        <v>136</v>
      </c>
      <c r="F70" s="68">
        <v>25.5</v>
      </c>
      <c r="G70" s="65"/>
      <c r="H70" s="69"/>
      <c r="I70" s="70"/>
      <c r="J70" s="70"/>
      <c r="K70" s="34" t="s">
        <v>65</v>
      </c>
      <c r="L70" s="77">
        <v>70</v>
      </c>
      <c r="M70" s="77"/>
      <c r="N70" s="72"/>
      <c r="O70" s="79" t="s">
        <v>312</v>
      </c>
      <c r="P70" s="81">
        <v>43826.12179398148</v>
      </c>
      <c r="Q70" s="79" t="s">
        <v>347</v>
      </c>
      <c r="R70" s="83" t="s">
        <v>393</v>
      </c>
      <c r="S70" s="79" t="s">
        <v>410</v>
      </c>
      <c r="T70" s="79" t="s">
        <v>423</v>
      </c>
      <c r="U70" s="79"/>
      <c r="V70" s="83" t="s">
        <v>495</v>
      </c>
      <c r="W70" s="81">
        <v>43826.12179398148</v>
      </c>
      <c r="X70" s="85">
        <v>43826</v>
      </c>
      <c r="Y70" s="87" t="s">
        <v>558</v>
      </c>
      <c r="Z70" s="83" t="s">
        <v>653</v>
      </c>
      <c r="AA70" s="79"/>
      <c r="AB70" s="79"/>
      <c r="AC70" s="87" t="s">
        <v>752</v>
      </c>
      <c r="AD70" s="79"/>
      <c r="AE70" s="79" t="b">
        <v>0</v>
      </c>
      <c r="AF70" s="79">
        <v>0</v>
      </c>
      <c r="AG70" s="87" t="s">
        <v>822</v>
      </c>
      <c r="AH70" s="79" t="b">
        <v>0</v>
      </c>
      <c r="AI70" s="79" t="s">
        <v>839</v>
      </c>
      <c r="AJ70" s="79"/>
      <c r="AK70" s="87" t="s">
        <v>822</v>
      </c>
      <c r="AL70" s="79" t="b">
        <v>0</v>
      </c>
      <c r="AM70" s="79">
        <v>1</v>
      </c>
      <c r="AN70" s="87" t="s">
        <v>749</v>
      </c>
      <c r="AO70" s="79" t="s">
        <v>849</v>
      </c>
      <c r="AP70" s="79" t="b">
        <v>0</v>
      </c>
      <c r="AQ70" s="87" t="s">
        <v>749</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5</v>
      </c>
      <c r="BF70" s="48">
        <v>1</v>
      </c>
      <c r="BG70" s="49">
        <v>7.6923076923076925</v>
      </c>
      <c r="BH70" s="48">
        <v>1</v>
      </c>
      <c r="BI70" s="49">
        <v>7.6923076923076925</v>
      </c>
      <c r="BJ70" s="48">
        <v>0</v>
      </c>
      <c r="BK70" s="49">
        <v>0</v>
      </c>
      <c r="BL70" s="48">
        <v>11</v>
      </c>
      <c r="BM70" s="49">
        <v>84.61538461538461</v>
      </c>
      <c r="BN70" s="48">
        <v>13</v>
      </c>
    </row>
    <row r="71" spans="1:66" ht="15">
      <c r="A71" s="64" t="s">
        <v>236</v>
      </c>
      <c r="B71" s="64" t="s">
        <v>236</v>
      </c>
      <c r="C71" s="65" t="s">
        <v>2345</v>
      </c>
      <c r="D71" s="66">
        <v>7.666666666666667</v>
      </c>
      <c r="E71" s="67" t="s">
        <v>136</v>
      </c>
      <c r="F71" s="68">
        <v>25.5</v>
      </c>
      <c r="G71" s="65"/>
      <c r="H71" s="69"/>
      <c r="I71" s="70"/>
      <c r="J71" s="70"/>
      <c r="K71" s="34" t="s">
        <v>65</v>
      </c>
      <c r="L71" s="77">
        <v>71</v>
      </c>
      <c r="M71" s="77"/>
      <c r="N71" s="72"/>
      <c r="O71" s="79" t="s">
        <v>176</v>
      </c>
      <c r="P71" s="81">
        <v>43829.55280092593</v>
      </c>
      <c r="Q71" s="79" t="s">
        <v>348</v>
      </c>
      <c r="R71" s="83" t="s">
        <v>394</v>
      </c>
      <c r="S71" s="79" t="s">
        <v>410</v>
      </c>
      <c r="T71" s="79" t="s">
        <v>424</v>
      </c>
      <c r="U71" s="83" t="s">
        <v>449</v>
      </c>
      <c r="V71" s="83" t="s">
        <v>449</v>
      </c>
      <c r="W71" s="81">
        <v>43829.55280092593</v>
      </c>
      <c r="X71" s="85">
        <v>43829</v>
      </c>
      <c r="Y71" s="87" t="s">
        <v>559</v>
      </c>
      <c r="Z71" s="83" t="s">
        <v>654</v>
      </c>
      <c r="AA71" s="79"/>
      <c r="AB71" s="79"/>
      <c r="AC71" s="87" t="s">
        <v>753</v>
      </c>
      <c r="AD71" s="79"/>
      <c r="AE71" s="79" t="b">
        <v>0</v>
      </c>
      <c r="AF71" s="79">
        <v>0</v>
      </c>
      <c r="AG71" s="87" t="s">
        <v>822</v>
      </c>
      <c r="AH71" s="79" t="b">
        <v>0</v>
      </c>
      <c r="AI71" s="79" t="s">
        <v>839</v>
      </c>
      <c r="AJ71" s="79"/>
      <c r="AK71" s="87" t="s">
        <v>822</v>
      </c>
      <c r="AL71" s="79" t="b">
        <v>0</v>
      </c>
      <c r="AM71" s="79">
        <v>0</v>
      </c>
      <c r="AN71" s="87" t="s">
        <v>822</v>
      </c>
      <c r="AO71" s="79" t="s">
        <v>857</v>
      </c>
      <c r="AP71" s="79" t="b">
        <v>0</v>
      </c>
      <c r="AQ71" s="87" t="s">
        <v>753</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5</v>
      </c>
      <c r="BF71" s="48">
        <v>0</v>
      </c>
      <c r="BG71" s="49">
        <v>0</v>
      </c>
      <c r="BH71" s="48">
        <v>0</v>
      </c>
      <c r="BI71" s="49">
        <v>0</v>
      </c>
      <c r="BJ71" s="48">
        <v>0</v>
      </c>
      <c r="BK71" s="49">
        <v>0</v>
      </c>
      <c r="BL71" s="48">
        <v>12</v>
      </c>
      <c r="BM71" s="49">
        <v>100</v>
      </c>
      <c r="BN71" s="48">
        <v>12</v>
      </c>
    </row>
    <row r="72" spans="1:66" ht="15">
      <c r="A72" s="64" t="s">
        <v>236</v>
      </c>
      <c r="B72" s="64" t="s">
        <v>267</v>
      </c>
      <c r="C72" s="65" t="s">
        <v>2345</v>
      </c>
      <c r="D72" s="66">
        <v>7.666666666666667</v>
      </c>
      <c r="E72" s="67" t="s">
        <v>136</v>
      </c>
      <c r="F72" s="68">
        <v>25.5</v>
      </c>
      <c r="G72" s="65"/>
      <c r="H72" s="69"/>
      <c r="I72" s="70"/>
      <c r="J72" s="70"/>
      <c r="K72" s="34" t="s">
        <v>65</v>
      </c>
      <c r="L72" s="77">
        <v>72</v>
      </c>
      <c r="M72" s="77"/>
      <c r="N72" s="72"/>
      <c r="O72" s="79" t="s">
        <v>311</v>
      </c>
      <c r="P72" s="81">
        <v>43830.5528125</v>
      </c>
      <c r="Q72" s="79" t="s">
        <v>338</v>
      </c>
      <c r="R72" s="83" t="s">
        <v>392</v>
      </c>
      <c r="S72" s="79" t="s">
        <v>409</v>
      </c>
      <c r="T72" s="79" t="s">
        <v>420</v>
      </c>
      <c r="U72" s="83" t="s">
        <v>450</v>
      </c>
      <c r="V72" s="83" t="s">
        <v>450</v>
      </c>
      <c r="W72" s="81">
        <v>43830.5528125</v>
      </c>
      <c r="X72" s="85">
        <v>43830</v>
      </c>
      <c r="Y72" s="87" t="s">
        <v>553</v>
      </c>
      <c r="Z72" s="83" t="s">
        <v>655</v>
      </c>
      <c r="AA72" s="79"/>
      <c r="AB72" s="79"/>
      <c r="AC72" s="87" t="s">
        <v>754</v>
      </c>
      <c r="AD72" s="79"/>
      <c r="AE72" s="79" t="b">
        <v>0</v>
      </c>
      <c r="AF72" s="79">
        <v>2</v>
      </c>
      <c r="AG72" s="87" t="s">
        <v>822</v>
      </c>
      <c r="AH72" s="79" t="b">
        <v>0</v>
      </c>
      <c r="AI72" s="79" t="s">
        <v>839</v>
      </c>
      <c r="AJ72" s="79"/>
      <c r="AK72" s="87" t="s">
        <v>822</v>
      </c>
      <c r="AL72" s="79" t="b">
        <v>0</v>
      </c>
      <c r="AM72" s="79">
        <v>1</v>
      </c>
      <c r="AN72" s="87" t="s">
        <v>822</v>
      </c>
      <c r="AO72" s="79" t="s">
        <v>857</v>
      </c>
      <c r="AP72" s="79" t="b">
        <v>0</v>
      </c>
      <c r="AQ72" s="87" t="s">
        <v>754</v>
      </c>
      <c r="AR72" s="79" t="s">
        <v>176</v>
      </c>
      <c r="AS72" s="79">
        <v>0</v>
      </c>
      <c r="AT72" s="79">
        <v>0</v>
      </c>
      <c r="AU72" s="79"/>
      <c r="AV72" s="79"/>
      <c r="AW72" s="79"/>
      <c r="AX72" s="79"/>
      <c r="AY72" s="79"/>
      <c r="AZ72" s="79"/>
      <c r="BA72" s="79"/>
      <c r="BB72" s="79"/>
      <c r="BC72">
        <v>3</v>
      </c>
      <c r="BD72" s="78" t="str">
        <f>REPLACE(INDEX(GroupVertices[Group],MATCH(Edges[[#This Row],[Vertex 1]],GroupVertices[Vertex],0)),1,1,"")</f>
        <v>5</v>
      </c>
      <c r="BE72" s="78" t="str">
        <f>REPLACE(INDEX(GroupVertices[Group],MATCH(Edges[[#This Row],[Vertex 2]],GroupVertices[Vertex],0)),1,1,"")</f>
        <v>5</v>
      </c>
      <c r="BF72" s="48">
        <v>0</v>
      </c>
      <c r="BG72" s="49">
        <v>0</v>
      </c>
      <c r="BH72" s="48">
        <v>0</v>
      </c>
      <c r="BI72" s="49">
        <v>0</v>
      </c>
      <c r="BJ72" s="48">
        <v>0</v>
      </c>
      <c r="BK72" s="49">
        <v>0</v>
      </c>
      <c r="BL72" s="48">
        <v>17</v>
      </c>
      <c r="BM72" s="49">
        <v>100</v>
      </c>
      <c r="BN72" s="48">
        <v>17</v>
      </c>
    </row>
    <row r="73" spans="1:66" ht="15">
      <c r="A73" s="64" t="s">
        <v>241</v>
      </c>
      <c r="B73" s="64" t="s">
        <v>236</v>
      </c>
      <c r="C73" s="65" t="s">
        <v>2343</v>
      </c>
      <c r="D73" s="66">
        <v>3</v>
      </c>
      <c r="E73" s="67" t="s">
        <v>132</v>
      </c>
      <c r="F73" s="68">
        <v>32</v>
      </c>
      <c r="G73" s="65"/>
      <c r="H73" s="69"/>
      <c r="I73" s="70"/>
      <c r="J73" s="70"/>
      <c r="K73" s="34" t="s">
        <v>65</v>
      </c>
      <c r="L73" s="77">
        <v>73</v>
      </c>
      <c r="M73" s="77"/>
      <c r="N73" s="72"/>
      <c r="O73" s="79" t="s">
        <v>313</v>
      </c>
      <c r="P73" s="81">
        <v>43831.21271990741</v>
      </c>
      <c r="Q73" s="79" t="s">
        <v>344</v>
      </c>
      <c r="R73" s="79"/>
      <c r="S73" s="79"/>
      <c r="T73" s="79" t="s">
        <v>414</v>
      </c>
      <c r="U73" s="79"/>
      <c r="V73" s="83" t="s">
        <v>500</v>
      </c>
      <c r="W73" s="81">
        <v>43831.21271990741</v>
      </c>
      <c r="X73" s="85">
        <v>43831</v>
      </c>
      <c r="Y73" s="87" t="s">
        <v>552</v>
      </c>
      <c r="Z73" s="83" t="s">
        <v>647</v>
      </c>
      <c r="AA73" s="79"/>
      <c r="AB73" s="79"/>
      <c r="AC73" s="87" t="s">
        <v>746</v>
      </c>
      <c r="AD73" s="87" t="s">
        <v>814</v>
      </c>
      <c r="AE73" s="79" t="b">
        <v>0</v>
      </c>
      <c r="AF73" s="79">
        <v>3</v>
      </c>
      <c r="AG73" s="87" t="s">
        <v>827</v>
      </c>
      <c r="AH73" s="79" t="b">
        <v>0</v>
      </c>
      <c r="AI73" s="79" t="s">
        <v>839</v>
      </c>
      <c r="AJ73" s="79"/>
      <c r="AK73" s="87" t="s">
        <v>822</v>
      </c>
      <c r="AL73" s="79" t="b">
        <v>0</v>
      </c>
      <c r="AM73" s="79">
        <v>0</v>
      </c>
      <c r="AN73" s="87" t="s">
        <v>822</v>
      </c>
      <c r="AO73" s="79" t="s">
        <v>849</v>
      </c>
      <c r="AP73" s="79" t="b">
        <v>0</v>
      </c>
      <c r="AQ73" s="87" t="s">
        <v>814</v>
      </c>
      <c r="AR73" s="79" t="s">
        <v>176</v>
      </c>
      <c r="AS73" s="79">
        <v>0</v>
      </c>
      <c r="AT73" s="79">
        <v>0</v>
      </c>
      <c r="AU73" s="79" t="s">
        <v>865</v>
      </c>
      <c r="AV73" s="79" t="s">
        <v>869</v>
      </c>
      <c r="AW73" s="79" t="s">
        <v>870</v>
      </c>
      <c r="AX73" s="79" t="s">
        <v>873</v>
      </c>
      <c r="AY73" s="79" t="s">
        <v>879</v>
      </c>
      <c r="AZ73" s="79" t="s">
        <v>885</v>
      </c>
      <c r="BA73" s="79" t="s">
        <v>889</v>
      </c>
      <c r="BB73" s="83" t="s">
        <v>893</v>
      </c>
      <c r="BC73">
        <v>1</v>
      </c>
      <c r="BD73" s="78" t="str">
        <f>REPLACE(INDEX(GroupVertices[Group],MATCH(Edges[[#This Row],[Vertex 1]],GroupVertices[Vertex],0)),1,1,"")</f>
        <v>7</v>
      </c>
      <c r="BE73" s="78" t="str">
        <f>REPLACE(INDEX(GroupVertices[Group],MATCH(Edges[[#This Row],[Vertex 2]],GroupVertices[Vertex],0)),1,1,"")</f>
        <v>5</v>
      </c>
      <c r="BF73" s="48"/>
      <c r="BG73" s="49"/>
      <c r="BH73" s="48"/>
      <c r="BI73" s="49"/>
      <c r="BJ73" s="48"/>
      <c r="BK73" s="49"/>
      <c r="BL73" s="48"/>
      <c r="BM73" s="49"/>
      <c r="BN73" s="48"/>
    </row>
    <row r="74" spans="1:66" ht="15">
      <c r="A74" s="64" t="s">
        <v>242</v>
      </c>
      <c r="B74" s="64" t="s">
        <v>242</v>
      </c>
      <c r="C74" s="65" t="s">
        <v>2343</v>
      </c>
      <c r="D74" s="66">
        <v>3</v>
      </c>
      <c r="E74" s="67" t="s">
        <v>132</v>
      </c>
      <c r="F74" s="68">
        <v>32</v>
      </c>
      <c r="G74" s="65"/>
      <c r="H74" s="69"/>
      <c r="I74" s="70"/>
      <c r="J74" s="70"/>
      <c r="K74" s="34" t="s">
        <v>65</v>
      </c>
      <c r="L74" s="77">
        <v>74</v>
      </c>
      <c r="M74" s="77"/>
      <c r="N74" s="72"/>
      <c r="O74" s="79" t="s">
        <v>176</v>
      </c>
      <c r="P74" s="81">
        <v>43831.751076388886</v>
      </c>
      <c r="Q74" s="79" t="s">
        <v>349</v>
      </c>
      <c r="R74" s="83" t="s">
        <v>395</v>
      </c>
      <c r="S74" s="79" t="s">
        <v>405</v>
      </c>
      <c r="T74" s="79" t="s">
        <v>414</v>
      </c>
      <c r="U74" s="83" t="s">
        <v>451</v>
      </c>
      <c r="V74" s="83" t="s">
        <v>451</v>
      </c>
      <c r="W74" s="81">
        <v>43831.751076388886</v>
      </c>
      <c r="X74" s="85">
        <v>43831</v>
      </c>
      <c r="Y74" s="87" t="s">
        <v>560</v>
      </c>
      <c r="Z74" s="83" t="s">
        <v>656</v>
      </c>
      <c r="AA74" s="79"/>
      <c r="AB74" s="79"/>
      <c r="AC74" s="87" t="s">
        <v>755</v>
      </c>
      <c r="AD74" s="79"/>
      <c r="AE74" s="79" t="b">
        <v>0</v>
      </c>
      <c r="AF74" s="79">
        <v>0</v>
      </c>
      <c r="AG74" s="87" t="s">
        <v>822</v>
      </c>
      <c r="AH74" s="79" t="b">
        <v>0</v>
      </c>
      <c r="AI74" s="79" t="s">
        <v>839</v>
      </c>
      <c r="AJ74" s="79"/>
      <c r="AK74" s="87" t="s">
        <v>822</v>
      </c>
      <c r="AL74" s="79" t="b">
        <v>0</v>
      </c>
      <c r="AM74" s="79">
        <v>0</v>
      </c>
      <c r="AN74" s="87" t="s">
        <v>822</v>
      </c>
      <c r="AO74" s="79" t="s">
        <v>847</v>
      </c>
      <c r="AP74" s="79" t="b">
        <v>0</v>
      </c>
      <c r="AQ74" s="87" t="s">
        <v>755</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v>0</v>
      </c>
      <c r="BG74" s="49">
        <v>0</v>
      </c>
      <c r="BH74" s="48">
        <v>0</v>
      </c>
      <c r="BI74" s="49">
        <v>0</v>
      </c>
      <c r="BJ74" s="48">
        <v>0</v>
      </c>
      <c r="BK74" s="49">
        <v>0</v>
      </c>
      <c r="BL74" s="48">
        <v>17</v>
      </c>
      <c r="BM74" s="49">
        <v>100</v>
      </c>
      <c r="BN74" s="48">
        <v>17</v>
      </c>
    </row>
    <row r="75" spans="1:66" ht="15">
      <c r="A75" s="64" t="s">
        <v>243</v>
      </c>
      <c r="B75" s="64" t="s">
        <v>243</v>
      </c>
      <c r="C75" s="65" t="s">
        <v>2343</v>
      </c>
      <c r="D75" s="66">
        <v>3</v>
      </c>
      <c r="E75" s="67" t="s">
        <v>132</v>
      </c>
      <c r="F75" s="68">
        <v>32</v>
      </c>
      <c r="G75" s="65"/>
      <c r="H75" s="69"/>
      <c r="I75" s="70"/>
      <c r="J75" s="70"/>
      <c r="K75" s="34" t="s">
        <v>65</v>
      </c>
      <c r="L75" s="77">
        <v>75</v>
      </c>
      <c r="M75" s="77"/>
      <c r="N75" s="72"/>
      <c r="O75" s="79" t="s">
        <v>176</v>
      </c>
      <c r="P75" s="81">
        <v>43832.265856481485</v>
      </c>
      <c r="Q75" s="79" t="s">
        <v>350</v>
      </c>
      <c r="R75" s="83" t="s">
        <v>387</v>
      </c>
      <c r="S75" s="79" t="s">
        <v>405</v>
      </c>
      <c r="T75" s="79" t="s">
        <v>425</v>
      </c>
      <c r="U75" s="79"/>
      <c r="V75" s="83" t="s">
        <v>501</v>
      </c>
      <c r="W75" s="81">
        <v>43832.265856481485</v>
      </c>
      <c r="X75" s="85">
        <v>43832</v>
      </c>
      <c r="Y75" s="87" t="s">
        <v>561</v>
      </c>
      <c r="Z75" s="83" t="s">
        <v>657</v>
      </c>
      <c r="AA75" s="79"/>
      <c r="AB75" s="79"/>
      <c r="AC75" s="87" t="s">
        <v>756</v>
      </c>
      <c r="AD75" s="79"/>
      <c r="AE75" s="79" t="b">
        <v>0</v>
      </c>
      <c r="AF75" s="79">
        <v>0</v>
      </c>
      <c r="AG75" s="87" t="s">
        <v>822</v>
      </c>
      <c r="AH75" s="79" t="b">
        <v>0</v>
      </c>
      <c r="AI75" s="79" t="s">
        <v>839</v>
      </c>
      <c r="AJ75" s="79"/>
      <c r="AK75" s="87" t="s">
        <v>822</v>
      </c>
      <c r="AL75" s="79" t="b">
        <v>0</v>
      </c>
      <c r="AM75" s="79">
        <v>0</v>
      </c>
      <c r="AN75" s="87" t="s">
        <v>822</v>
      </c>
      <c r="AO75" s="79" t="s">
        <v>852</v>
      </c>
      <c r="AP75" s="79" t="b">
        <v>0</v>
      </c>
      <c r="AQ75" s="87" t="s">
        <v>756</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8">
        <v>1</v>
      </c>
      <c r="BG75" s="49">
        <v>3.4482758620689653</v>
      </c>
      <c r="BH75" s="48">
        <v>0</v>
      </c>
      <c r="BI75" s="49">
        <v>0</v>
      </c>
      <c r="BJ75" s="48">
        <v>0</v>
      </c>
      <c r="BK75" s="49">
        <v>0</v>
      </c>
      <c r="BL75" s="48">
        <v>28</v>
      </c>
      <c r="BM75" s="49">
        <v>96.55172413793103</v>
      </c>
      <c r="BN75" s="48">
        <v>29</v>
      </c>
    </row>
    <row r="76" spans="1:66" ht="15">
      <c r="A76" s="64" t="s">
        <v>244</v>
      </c>
      <c r="B76" s="64" t="s">
        <v>244</v>
      </c>
      <c r="C76" s="65" t="s">
        <v>2346</v>
      </c>
      <c r="D76" s="66">
        <v>10</v>
      </c>
      <c r="E76" s="67" t="s">
        <v>136</v>
      </c>
      <c r="F76" s="68">
        <v>6</v>
      </c>
      <c r="G76" s="65"/>
      <c r="H76" s="69"/>
      <c r="I76" s="70"/>
      <c r="J76" s="70"/>
      <c r="K76" s="34" t="s">
        <v>65</v>
      </c>
      <c r="L76" s="77">
        <v>76</v>
      </c>
      <c r="M76" s="77"/>
      <c r="N76" s="72"/>
      <c r="O76" s="79" t="s">
        <v>176</v>
      </c>
      <c r="P76" s="81">
        <v>43767.75025462963</v>
      </c>
      <c r="Q76" s="79" t="s">
        <v>351</v>
      </c>
      <c r="R76" s="83" t="s">
        <v>396</v>
      </c>
      <c r="S76" s="79" t="s">
        <v>411</v>
      </c>
      <c r="T76" s="79" t="s">
        <v>414</v>
      </c>
      <c r="U76" s="83" t="s">
        <v>452</v>
      </c>
      <c r="V76" s="83" t="s">
        <v>452</v>
      </c>
      <c r="W76" s="81">
        <v>43767.75025462963</v>
      </c>
      <c r="X76" s="85">
        <v>43767</v>
      </c>
      <c r="Y76" s="87" t="s">
        <v>562</v>
      </c>
      <c r="Z76" s="83" t="s">
        <v>658</v>
      </c>
      <c r="AA76" s="79"/>
      <c r="AB76" s="79"/>
      <c r="AC76" s="87" t="s">
        <v>757</v>
      </c>
      <c r="AD76" s="79"/>
      <c r="AE76" s="79" t="b">
        <v>0</v>
      </c>
      <c r="AF76" s="79">
        <v>1</v>
      </c>
      <c r="AG76" s="87" t="s">
        <v>822</v>
      </c>
      <c r="AH76" s="79" t="b">
        <v>0</v>
      </c>
      <c r="AI76" s="79" t="s">
        <v>839</v>
      </c>
      <c r="AJ76" s="79"/>
      <c r="AK76" s="87" t="s">
        <v>822</v>
      </c>
      <c r="AL76" s="79" t="b">
        <v>0</v>
      </c>
      <c r="AM76" s="79">
        <v>1</v>
      </c>
      <c r="AN76" s="87" t="s">
        <v>822</v>
      </c>
      <c r="AO76" s="79" t="s">
        <v>858</v>
      </c>
      <c r="AP76" s="79" t="b">
        <v>0</v>
      </c>
      <c r="AQ76" s="87" t="s">
        <v>757</v>
      </c>
      <c r="AR76" s="79" t="s">
        <v>312</v>
      </c>
      <c r="AS76" s="79">
        <v>0</v>
      </c>
      <c r="AT76" s="79">
        <v>0</v>
      </c>
      <c r="AU76" s="79"/>
      <c r="AV76" s="79"/>
      <c r="AW76" s="79"/>
      <c r="AX76" s="79"/>
      <c r="AY76" s="79"/>
      <c r="AZ76" s="79"/>
      <c r="BA76" s="79"/>
      <c r="BB76" s="79"/>
      <c r="BC76">
        <v>9</v>
      </c>
      <c r="BD76" s="78" t="str">
        <f>REPLACE(INDEX(GroupVertices[Group],MATCH(Edges[[#This Row],[Vertex 1]],GroupVertices[Vertex],0)),1,1,"")</f>
        <v>4</v>
      </c>
      <c r="BE76" s="78" t="str">
        <f>REPLACE(INDEX(GroupVertices[Group],MATCH(Edges[[#This Row],[Vertex 2]],GroupVertices[Vertex],0)),1,1,"")</f>
        <v>4</v>
      </c>
      <c r="BF76" s="48">
        <v>0</v>
      </c>
      <c r="BG76" s="49">
        <v>0</v>
      </c>
      <c r="BH76" s="48">
        <v>0</v>
      </c>
      <c r="BI76" s="49">
        <v>0</v>
      </c>
      <c r="BJ76" s="48">
        <v>0</v>
      </c>
      <c r="BK76" s="49">
        <v>0</v>
      </c>
      <c r="BL76" s="48">
        <v>14</v>
      </c>
      <c r="BM76" s="49">
        <v>100</v>
      </c>
      <c r="BN76" s="48">
        <v>14</v>
      </c>
    </row>
    <row r="77" spans="1:66" ht="15">
      <c r="A77" s="64" t="s">
        <v>244</v>
      </c>
      <c r="B77" s="64" t="s">
        <v>244</v>
      </c>
      <c r="C77" s="65" t="s">
        <v>2346</v>
      </c>
      <c r="D77" s="66">
        <v>10</v>
      </c>
      <c r="E77" s="67" t="s">
        <v>136</v>
      </c>
      <c r="F77" s="68">
        <v>6</v>
      </c>
      <c r="G77" s="65"/>
      <c r="H77" s="69"/>
      <c r="I77" s="70"/>
      <c r="J77" s="70"/>
      <c r="K77" s="34" t="s">
        <v>65</v>
      </c>
      <c r="L77" s="77">
        <v>77</v>
      </c>
      <c r="M77" s="77"/>
      <c r="N77" s="72"/>
      <c r="O77" s="79" t="s">
        <v>176</v>
      </c>
      <c r="P77" s="81">
        <v>43769.5003125</v>
      </c>
      <c r="Q77" s="79" t="s">
        <v>352</v>
      </c>
      <c r="R77" s="83" t="s">
        <v>396</v>
      </c>
      <c r="S77" s="79" t="s">
        <v>411</v>
      </c>
      <c r="T77" s="79" t="s">
        <v>414</v>
      </c>
      <c r="U77" s="83" t="s">
        <v>453</v>
      </c>
      <c r="V77" s="83" t="s">
        <v>453</v>
      </c>
      <c r="W77" s="81">
        <v>43769.5003125</v>
      </c>
      <c r="X77" s="85">
        <v>43769</v>
      </c>
      <c r="Y77" s="87" t="s">
        <v>563</v>
      </c>
      <c r="Z77" s="83" t="s">
        <v>659</v>
      </c>
      <c r="AA77" s="79"/>
      <c r="AB77" s="79"/>
      <c r="AC77" s="87" t="s">
        <v>758</v>
      </c>
      <c r="AD77" s="79"/>
      <c r="AE77" s="79" t="b">
        <v>0</v>
      </c>
      <c r="AF77" s="79">
        <v>0</v>
      </c>
      <c r="AG77" s="87" t="s">
        <v>822</v>
      </c>
      <c r="AH77" s="79" t="b">
        <v>0</v>
      </c>
      <c r="AI77" s="79" t="s">
        <v>839</v>
      </c>
      <c r="AJ77" s="79"/>
      <c r="AK77" s="87" t="s">
        <v>822</v>
      </c>
      <c r="AL77" s="79" t="b">
        <v>0</v>
      </c>
      <c r="AM77" s="79">
        <v>1</v>
      </c>
      <c r="AN77" s="87" t="s">
        <v>822</v>
      </c>
      <c r="AO77" s="79" t="s">
        <v>858</v>
      </c>
      <c r="AP77" s="79" t="b">
        <v>0</v>
      </c>
      <c r="AQ77" s="87" t="s">
        <v>758</v>
      </c>
      <c r="AR77" s="79" t="s">
        <v>312</v>
      </c>
      <c r="AS77" s="79">
        <v>0</v>
      </c>
      <c r="AT77" s="79">
        <v>0</v>
      </c>
      <c r="AU77" s="79"/>
      <c r="AV77" s="79"/>
      <c r="AW77" s="79"/>
      <c r="AX77" s="79"/>
      <c r="AY77" s="79"/>
      <c r="AZ77" s="79"/>
      <c r="BA77" s="79"/>
      <c r="BB77" s="79"/>
      <c r="BC77">
        <v>9</v>
      </c>
      <c r="BD77" s="78" t="str">
        <f>REPLACE(INDEX(GroupVertices[Group],MATCH(Edges[[#This Row],[Vertex 1]],GroupVertices[Vertex],0)),1,1,"")</f>
        <v>4</v>
      </c>
      <c r="BE77" s="78" t="str">
        <f>REPLACE(INDEX(GroupVertices[Group],MATCH(Edges[[#This Row],[Vertex 2]],GroupVertices[Vertex],0)),1,1,"")</f>
        <v>4</v>
      </c>
      <c r="BF77" s="48">
        <v>0</v>
      </c>
      <c r="BG77" s="49">
        <v>0</v>
      </c>
      <c r="BH77" s="48">
        <v>0</v>
      </c>
      <c r="BI77" s="49">
        <v>0</v>
      </c>
      <c r="BJ77" s="48">
        <v>0</v>
      </c>
      <c r="BK77" s="49">
        <v>0</v>
      </c>
      <c r="BL77" s="48">
        <v>16</v>
      </c>
      <c r="BM77" s="49">
        <v>100</v>
      </c>
      <c r="BN77" s="48">
        <v>16</v>
      </c>
    </row>
    <row r="78" spans="1:66" ht="15">
      <c r="A78" s="64" t="s">
        <v>244</v>
      </c>
      <c r="B78" s="64" t="s">
        <v>244</v>
      </c>
      <c r="C78" s="65" t="s">
        <v>2346</v>
      </c>
      <c r="D78" s="66">
        <v>10</v>
      </c>
      <c r="E78" s="67" t="s">
        <v>136</v>
      </c>
      <c r="F78" s="68">
        <v>6</v>
      </c>
      <c r="G78" s="65"/>
      <c r="H78" s="69"/>
      <c r="I78" s="70"/>
      <c r="J78" s="70"/>
      <c r="K78" s="34" t="s">
        <v>65</v>
      </c>
      <c r="L78" s="77">
        <v>78</v>
      </c>
      <c r="M78" s="77"/>
      <c r="N78" s="72"/>
      <c r="O78" s="79" t="s">
        <v>176</v>
      </c>
      <c r="P78" s="81">
        <v>43770.75035879629</v>
      </c>
      <c r="Q78" s="79" t="s">
        <v>353</v>
      </c>
      <c r="R78" s="83" t="s">
        <v>396</v>
      </c>
      <c r="S78" s="79" t="s">
        <v>411</v>
      </c>
      <c r="T78" s="79" t="s">
        <v>414</v>
      </c>
      <c r="U78" s="83" t="s">
        <v>454</v>
      </c>
      <c r="V78" s="83" t="s">
        <v>454</v>
      </c>
      <c r="W78" s="81">
        <v>43770.75035879629</v>
      </c>
      <c r="X78" s="85">
        <v>43770</v>
      </c>
      <c r="Y78" s="87" t="s">
        <v>564</v>
      </c>
      <c r="Z78" s="83" t="s">
        <v>660</v>
      </c>
      <c r="AA78" s="79"/>
      <c r="AB78" s="79"/>
      <c r="AC78" s="87" t="s">
        <v>759</v>
      </c>
      <c r="AD78" s="79"/>
      <c r="AE78" s="79" t="b">
        <v>0</v>
      </c>
      <c r="AF78" s="79">
        <v>2</v>
      </c>
      <c r="AG78" s="87" t="s">
        <v>822</v>
      </c>
      <c r="AH78" s="79" t="b">
        <v>0</v>
      </c>
      <c r="AI78" s="79" t="s">
        <v>839</v>
      </c>
      <c r="AJ78" s="79"/>
      <c r="AK78" s="87" t="s">
        <v>822</v>
      </c>
      <c r="AL78" s="79" t="b">
        <v>0</v>
      </c>
      <c r="AM78" s="79">
        <v>1</v>
      </c>
      <c r="AN78" s="87" t="s">
        <v>822</v>
      </c>
      <c r="AO78" s="79" t="s">
        <v>858</v>
      </c>
      <c r="AP78" s="79" t="b">
        <v>0</v>
      </c>
      <c r="AQ78" s="87" t="s">
        <v>759</v>
      </c>
      <c r="AR78" s="79" t="s">
        <v>312</v>
      </c>
      <c r="AS78" s="79">
        <v>0</v>
      </c>
      <c r="AT78" s="79">
        <v>0</v>
      </c>
      <c r="AU78" s="79"/>
      <c r="AV78" s="79"/>
      <c r="AW78" s="79"/>
      <c r="AX78" s="79"/>
      <c r="AY78" s="79"/>
      <c r="AZ78" s="79"/>
      <c r="BA78" s="79"/>
      <c r="BB78" s="79"/>
      <c r="BC78">
        <v>9</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19</v>
      </c>
      <c r="BM78" s="49">
        <v>100</v>
      </c>
      <c r="BN78" s="48">
        <v>19</v>
      </c>
    </row>
    <row r="79" spans="1:66" ht="15">
      <c r="A79" s="64" t="s">
        <v>244</v>
      </c>
      <c r="B79" s="64" t="s">
        <v>244</v>
      </c>
      <c r="C79" s="65" t="s">
        <v>2346</v>
      </c>
      <c r="D79" s="66">
        <v>10</v>
      </c>
      <c r="E79" s="67" t="s">
        <v>136</v>
      </c>
      <c r="F79" s="68">
        <v>6</v>
      </c>
      <c r="G79" s="65"/>
      <c r="H79" s="69"/>
      <c r="I79" s="70"/>
      <c r="J79" s="70"/>
      <c r="K79" s="34" t="s">
        <v>65</v>
      </c>
      <c r="L79" s="77">
        <v>79</v>
      </c>
      <c r="M79" s="77"/>
      <c r="N79" s="72"/>
      <c r="O79" s="79" t="s">
        <v>176</v>
      </c>
      <c r="P79" s="81">
        <v>43772.500243055554</v>
      </c>
      <c r="Q79" s="79" t="s">
        <v>354</v>
      </c>
      <c r="R79" s="83" t="s">
        <v>396</v>
      </c>
      <c r="S79" s="79" t="s">
        <v>411</v>
      </c>
      <c r="T79" s="79" t="s">
        <v>414</v>
      </c>
      <c r="U79" s="83" t="s">
        <v>455</v>
      </c>
      <c r="V79" s="83" t="s">
        <v>455</v>
      </c>
      <c r="W79" s="81">
        <v>43772.500243055554</v>
      </c>
      <c r="X79" s="85">
        <v>43772</v>
      </c>
      <c r="Y79" s="87" t="s">
        <v>565</v>
      </c>
      <c r="Z79" s="83" t="s">
        <v>661</v>
      </c>
      <c r="AA79" s="79"/>
      <c r="AB79" s="79"/>
      <c r="AC79" s="87" t="s">
        <v>760</v>
      </c>
      <c r="AD79" s="79"/>
      <c r="AE79" s="79" t="b">
        <v>0</v>
      </c>
      <c r="AF79" s="79">
        <v>0</v>
      </c>
      <c r="AG79" s="87" t="s">
        <v>822</v>
      </c>
      <c r="AH79" s="79" t="b">
        <v>0</v>
      </c>
      <c r="AI79" s="79" t="s">
        <v>839</v>
      </c>
      <c r="AJ79" s="79"/>
      <c r="AK79" s="87" t="s">
        <v>822</v>
      </c>
      <c r="AL79" s="79" t="b">
        <v>0</v>
      </c>
      <c r="AM79" s="79">
        <v>1</v>
      </c>
      <c r="AN79" s="87" t="s">
        <v>822</v>
      </c>
      <c r="AO79" s="79" t="s">
        <v>858</v>
      </c>
      <c r="AP79" s="79" t="b">
        <v>0</v>
      </c>
      <c r="AQ79" s="87" t="s">
        <v>760</v>
      </c>
      <c r="AR79" s="79" t="s">
        <v>312</v>
      </c>
      <c r="AS79" s="79">
        <v>0</v>
      </c>
      <c r="AT79" s="79">
        <v>0</v>
      </c>
      <c r="AU79" s="79"/>
      <c r="AV79" s="79"/>
      <c r="AW79" s="79"/>
      <c r="AX79" s="79"/>
      <c r="AY79" s="79"/>
      <c r="AZ79" s="79"/>
      <c r="BA79" s="79"/>
      <c r="BB79" s="79"/>
      <c r="BC79">
        <v>9</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31</v>
      </c>
      <c r="BM79" s="49">
        <v>100</v>
      </c>
      <c r="BN79" s="48">
        <v>31</v>
      </c>
    </row>
    <row r="80" spans="1:66" ht="15">
      <c r="A80" s="64" t="s">
        <v>244</v>
      </c>
      <c r="B80" s="64" t="s">
        <v>244</v>
      </c>
      <c r="C80" s="65" t="s">
        <v>2346</v>
      </c>
      <c r="D80" s="66">
        <v>10</v>
      </c>
      <c r="E80" s="67" t="s">
        <v>136</v>
      </c>
      <c r="F80" s="68">
        <v>6</v>
      </c>
      <c r="G80" s="65"/>
      <c r="H80" s="69"/>
      <c r="I80" s="70"/>
      <c r="J80" s="70"/>
      <c r="K80" s="34" t="s">
        <v>65</v>
      </c>
      <c r="L80" s="77">
        <v>80</v>
      </c>
      <c r="M80" s="77"/>
      <c r="N80" s="72"/>
      <c r="O80" s="79" t="s">
        <v>176</v>
      </c>
      <c r="P80" s="81">
        <v>43773.75033564815</v>
      </c>
      <c r="Q80" s="79" t="s">
        <v>355</v>
      </c>
      <c r="R80" s="83" t="s">
        <v>396</v>
      </c>
      <c r="S80" s="79" t="s">
        <v>411</v>
      </c>
      <c r="T80" s="79" t="s">
        <v>414</v>
      </c>
      <c r="U80" s="83" t="s">
        <v>456</v>
      </c>
      <c r="V80" s="83" t="s">
        <v>456</v>
      </c>
      <c r="W80" s="81">
        <v>43773.75033564815</v>
      </c>
      <c r="X80" s="85">
        <v>43773</v>
      </c>
      <c r="Y80" s="87" t="s">
        <v>566</v>
      </c>
      <c r="Z80" s="83" t="s">
        <v>662</v>
      </c>
      <c r="AA80" s="79"/>
      <c r="AB80" s="79"/>
      <c r="AC80" s="87" t="s">
        <v>761</v>
      </c>
      <c r="AD80" s="79"/>
      <c r="AE80" s="79" t="b">
        <v>0</v>
      </c>
      <c r="AF80" s="79">
        <v>1</v>
      </c>
      <c r="AG80" s="87" t="s">
        <v>822</v>
      </c>
      <c r="AH80" s="79" t="b">
        <v>0</v>
      </c>
      <c r="AI80" s="79" t="s">
        <v>839</v>
      </c>
      <c r="AJ80" s="79"/>
      <c r="AK80" s="87" t="s">
        <v>822</v>
      </c>
      <c r="AL80" s="79" t="b">
        <v>0</v>
      </c>
      <c r="AM80" s="79">
        <v>1</v>
      </c>
      <c r="AN80" s="87" t="s">
        <v>822</v>
      </c>
      <c r="AO80" s="79" t="s">
        <v>858</v>
      </c>
      <c r="AP80" s="79" t="b">
        <v>0</v>
      </c>
      <c r="AQ80" s="87" t="s">
        <v>761</v>
      </c>
      <c r="AR80" s="79" t="s">
        <v>312</v>
      </c>
      <c r="AS80" s="79">
        <v>0</v>
      </c>
      <c r="AT80" s="79">
        <v>0</v>
      </c>
      <c r="AU80" s="79"/>
      <c r="AV80" s="79"/>
      <c r="AW80" s="79"/>
      <c r="AX80" s="79"/>
      <c r="AY80" s="79"/>
      <c r="AZ80" s="79"/>
      <c r="BA80" s="79"/>
      <c r="BB80" s="79"/>
      <c r="BC80">
        <v>9</v>
      </c>
      <c r="BD80" s="78" t="str">
        <f>REPLACE(INDEX(GroupVertices[Group],MATCH(Edges[[#This Row],[Vertex 1]],GroupVertices[Vertex],0)),1,1,"")</f>
        <v>4</v>
      </c>
      <c r="BE80" s="78" t="str">
        <f>REPLACE(INDEX(GroupVertices[Group],MATCH(Edges[[#This Row],[Vertex 2]],GroupVertices[Vertex],0)),1,1,"")</f>
        <v>4</v>
      </c>
      <c r="BF80" s="48">
        <v>0</v>
      </c>
      <c r="BG80" s="49">
        <v>0</v>
      </c>
      <c r="BH80" s="48">
        <v>0</v>
      </c>
      <c r="BI80" s="49">
        <v>0</v>
      </c>
      <c r="BJ80" s="48">
        <v>0</v>
      </c>
      <c r="BK80" s="49">
        <v>0</v>
      </c>
      <c r="BL80" s="48">
        <v>34</v>
      </c>
      <c r="BM80" s="49">
        <v>100</v>
      </c>
      <c r="BN80" s="48">
        <v>34</v>
      </c>
    </row>
    <row r="81" spans="1:66" ht="15">
      <c r="A81" s="64" t="s">
        <v>244</v>
      </c>
      <c r="B81" s="64" t="s">
        <v>244</v>
      </c>
      <c r="C81" s="65" t="s">
        <v>2347</v>
      </c>
      <c r="D81" s="66">
        <v>10</v>
      </c>
      <c r="E81" s="67" t="s">
        <v>136</v>
      </c>
      <c r="F81" s="68">
        <v>19</v>
      </c>
      <c r="G81" s="65"/>
      <c r="H81" s="69"/>
      <c r="I81" s="70"/>
      <c r="J81" s="70"/>
      <c r="K81" s="34" t="s">
        <v>65</v>
      </c>
      <c r="L81" s="77">
        <v>81</v>
      </c>
      <c r="M81" s="77"/>
      <c r="N81" s="72"/>
      <c r="O81" s="79" t="s">
        <v>312</v>
      </c>
      <c r="P81" s="81">
        <v>43825.75027777778</v>
      </c>
      <c r="Q81" s="79" t="s">
        <v>351</v>
      </c>
      <c r="R81" s="83" t="s">
        <v>396</v>
      </c>
      <c r="S81" s="79" t="s">
        <v>411</v>
      </c>
      <c r="T81" s="79" t="s">
        <v>414</v>
      </c>
      <c r="U81" s="79"/>
      <c r="V81" s="83" t="s">
        <v>502</v>
      </c>
      <c r="W81" s="81">
        <v>43825.75027777778</v>
      </c>
      <c r="X81" s="85">
        <v>43825</v>
      </c>
      <c r="Y81" s="87" t="s">
        <v>567</v>
      </c>
      <c r="Z81" s="83" t="s">
        <v>663</v>
      </c>
      <c r="AA81" s="79"/>
      <c r="AB81" s="79"/>
      <c r="AC81" s="87" t="s">
        <v>762</v>
      </c>
      <c r="AD81" s="79"/>
      <c r="AE81" s="79" t="b">
        <v>0</v>
      </c>
      <c r="AF81" s="79">
        <v>0</v>
      </c>
      <c r="AG81" s="87" t="s">
        <v>822</v>
      </c>
      <c r="AH81" s="79" t="b">
        <v>0</v>
      </c>
      <c r="AI81" s="79" t="s">
        <v>839</v>
      </c>
      <c r="AJ81" s="79"/>
      <c r="AK81" s="87" t="s">
        <v>822</v>
      </c>
      <c r="AL81" s="79" t="b">
        <v>0</v>
      </c>
      <c r="AM81" s="79">
        <v>1</v>
      </c>
      <c r="AN81" s="87" t="s">
        <v>757</v>
      </c>
      <c r="AO81" s="79" t="s">
        <v>858</v>
      </c>
      <c r="AP81" s="79" t="b">
        <v>0</v>
      </c>
      <c r="AQ81" s="87" t="s">
        <v>757</v>
      </c>
      <c r="AR81" s="79" t="s">
        <v>176</v>
      </c>
      <c r="AS81" s="79">
        <v>0</v>
      </c>
      <c r="AT81" s="79">
        <v>0</v>
      </c>
      <c r="AU81" s="79"/>
      <c r="AV81" s="79"/>
      <c r="AW81" s="79"/>
      <c r="AX81" s="79"/>
      <c r="AY81" s="79"/>
      <c r="AZ81" s="79"/>
      <c r="BA81" s="79"/>
      <c r="BB81" s="79"/>
      <c r="BC81">
        <v>5</v>
      </c>
      <c r="BD81" s="78" t="str">
        <f>REPLACE(INDEX(GroupVertices[Group],MATCH(Edges[[#This Row],[Vertex 1]],GroupVertices[Vertex],0)),1,1,"")</f>
        <v>4</v>
      </c>
      <c r="BE81" s="78" t="str">
        <f>REPLACE(INDEX(GroupVertices[Group],MATCH(Edges[[#This Row],[Vertex 2]],GroupVertices[Vertex],0)),1,1,"")</f>
        <v>4</v>
      </c>
      <c r="BF81" s="48">
        <v>0</v>
      </c>
      <c r="BG81" s="49">
        <v>0</v>
      </c>
      <c r="BH81" s="48">
        <v>0</v>
      </c>
      <c r="BI81" s="49">
        <v>0</v>
      </c>
      <c r="BJ81" s="48">
        <v>0</v>
      </c>
      <c r="BK81" s="49">
        <v>0</v>
      </c>
      <c r="BL81" s="48">
        <v>14</v>
      </c>
      <c r="BM81" s="49">
        <v>100</v>
      </c>
      <c r="BN81" s="48">
        <v>14</v>
      </c>
    </row>
    <row r="82" spans="1:66" ht="15">
      <c r="A82" s="64" t="s">
        <v>244</v>
      </c>
      <c r="B82" s="64" t="s">
        <v>244</v>
      </c>
      <c r="C82" s="65" t="s">
        <v>2346</v>
      </c>
      <c r="D82" s="66">
        <v>10</v>
      </c>
      <c r="E82" s="67" t="s">
        <v>136</v>
      </c>
      <c r="F82" s="68">
        <v>6</v>
      </c>
      <c r="G82" s="65"/>
      <c r="H82" s="69"/>
      <c r="I82" s="70"/>
      <c r="J82" s="70"/>
      <c r="K82" s="34" t="s">
        <v>65</v>
      </c>
      <c r="L82" s="77">
        <v>82</v>
      </c>
      <c r="M82" s="77"/>
      <c r="N82" s="72"/>
      <c r="O82" s="79" t="s">
        <v>176</v>
      </c>
      <c r="P82" s="81">
        <v>43826.50030092592</v>
      </c>
      <c r="Q82" s="79" t="s">
        <v>356</v>
      </c>
      <c r="R82" s="83" t="s">
        <v>397</v>
      </c>
      <c r="S82" s="79" t="s">
        <v>405</v>
      </c>
      <c r="T82" s="79" t="s">
        <v>414</v>
      </c>
      <c r="U82" s="83" t="s">
        <v>457</v>
      </c>
      <c r="V82" s="83" t="s">
        <v>457</v>
      </c>
      <c r="W82" s="81">
        <v>43826.50030092592</v>
      </c>
      <c r="X82" s="85">
        <v>43826</v>
      </c>
      <c r="Y82" s="87" t="s">
        <v>568</v>
      </c>
      <c r="Z82" s="83" t="s">
        <v>664</v>
      </c>
      <c r="AA82" s="79"/>
      <c r="AB82" s="79"/>
      <c r="AC82" s="87" t="s">
        <v>763</v>
      </c>
      <c r="AD82" s="79"/>
      <c r="AE82" s="79" t="b">
        <v>0</v>
      </c>
      <c r="AF82" s="79">
        <v>0</v>
      </c>
      <c r="AG82" s="87" t="s">
        <v>822</v>
      </c>
      <c r="AH82" s="79" t="b">
        <v>0</v>
      </c>
      <c r="AI82" s="79" t="s">
        <v>839</v>
      </c>
      <c r="AJ82" s="79"/>
      <c r="AK82" s="87" t="s">
        <v>822</v>
      </c>
      <c r="AL82" s="79" t="b">
        <v>0</v>
      </c>
      <c r="AM82" s="79">
        <v>0</v>
      </c>
      <c r="AN82" s="87" t="s">
        <v>822</v>
      </c>
      <c r="AO82" s="79" t="s">
        <v>858</v>
      </c>
      <c r="AP82" s="79" t="b">
        <v>0</v>
      </c>
      <c r="AQ82" s="87" t="s">
        <v>763</v>
      </c>
      <c r="AR82" s="79" t="s">
        <v>176</v>
      </c>
      <c r="AS82" s="79">
        <v>0</v>
      </c>
      <c r="AT82" s="79">
        <v>0</v>
      </c>
      <c r="AU82" s="79"/>
      <c r="AV82" s="79"/>
      <c r="AW82" s="79"/>
      <c r="AX82" s="79"/>
      <c r="AY82" s="79"/>
      <c r="AZ82" s="79"/>
      <c r="BA82" s="79"/>
      <c r="BB82" s="79"/>
      <c r="BC82">
        <v>9</v>
      </c>
      <c r="BD82" s="78" t="str">
        <f>REPLACE(INDEX(GroupVertices[Group],MATCH(Edges[[#This Row],[Vertex 1]],GroupVertices[Vertex],0)),1,1,"")</f>
        <v>4</v>
      </c>
      <c r="BE82" s="78" t="str">
        <f>REPLACE(INDEX(GroupVertices[Group],MATCH(Edges[[#This Row],[Vertex 2]],GroupVertices[Vertex],0)),1,1,"")</f>
        <v>4</v>
      </c>
      <c r="BF82" s="48">
        <v>0</v>
      </c>
      <c r="BG82" s="49">
        <v>0</v>
      </c>
      <c r="BH82" s="48">
        <v>1</v>
      </c>
      <c r="BI82" s="49">
        <v>14.285714285714286</v>
      </c>
      <c r="BJ82" s="48">
        <v>0</v>
      </c>
      <c r="BK82" s="49">
        <v>0</v>
      </c>
      <c r="BL82" s="48">
        <v>6</v>
      </c>
      <c r="BM82" s="49">
        <v>85.71428571428571</v>
      </c>
      <c r="BN82" s="48">
        <v>7</v>
      </c>
    </row>
    <row r="83" spans="1:66" ht="15">
      <c r="A83" s="64" t="s">
        <v>244</v>
      </c>
      <c r="B83" s="64" t="s">
        <v>244</v>
      </c>
      <c r="C83" s="65" t="s">
        <v>2347</v>
      </c>
      <c r="D83" s="66">
        <v>10</v>
      </c>
      <c r="E83" s="67" t="s">
        <v>136</v>
      </c>
      <c r="F83" s="68">
        <v>19</v>
      </c>
      <c r="G83" s="65"/>
      <c r="H83" s="69"/>
      <c r="I83" s="70"/>
      <c r="J83" s="70"/>
      <c r="K83" s="34" t="s">
        <v>65</v>
      </c>
      <c r="L83" s="77">
        <v>83</v>
      </c>
      <c r="M83" s="77"/>
      <c r="N83" s="72"/>
      <c r="O83" s="79" t="s">
        <v>312</v>
      </c>
      <c r="P83" s="81">
        <v>43827.50020833333</v>
      </c>
      <c r="Q83" s="79" t="s">
        <v>352</v>
      </c>
      <c r="R83" s="83" t="s">
        <v>396</v>
      </c>
      <c r="S83" s="79" t="s">
        <v>411</v>
      </c>
      <c r="T83" s="79" t="s">
        <v>414</v>
      </c>
      <c r="U83" s="79"/>
      <c r="V83" s="83" t="s">
        <v>502</v>
      </c>
      <c r="W83" s="81">
        <v>43827.50020833333</v>
      </c>
      <c r="X83" s="85">
        <v>43827</v>
      </c>
      <c r="Y83" s="87" t="s">
        <v>569</v>
      </c>
      <c r="Z83" s="83" t="s">
        <v>665</v>
      </c>
      <c r="AA83" s="79"/>
      <c r="AB83" s="79"/>
      <c r="AC83" s="87" t="s">
        <v>764</v>
      </c>
      <c r="AD83" s="79"/>
      <c r="AE83" s="79" t="b">
        <v>0</v>
      </c>
      <c r="AF83" s="79">
        <v>0</v>
      </c>
      <c r="AG83" s="87" t="s">
        <v>822</v>
      </c>
      <c r="AH83" s="79" t="b">
        <v>0</v>
      </c>
      <c r="AI83" s="79" t="s">
        <v>839</v>
      </c>
      <c r="AJ83" s="79"/>
      <c r="AK83" s="87" t="s">
        <v>822</v>
      </c>
      <c r="AL83" s="79" t="b">
        <v>0</v>
      </c>
      <c r="AM83" s="79">
        <v>1</v>
      </c>
      <c r="AN83" s="87" t="s">
        <v>758</v>
      </c>
      <c r="AO83" s="79" t="s">
        <v>858</v>
      </c>
      <c r="AP83" s="79" t="b">
        <v>0</v>
      </c>
      <c r="AQ83" s="87" t="s">
        <v>758</v>
      </c>
      <c r="AR83" s="79" t="s">
        <v>176</v>
      </c>
      <c r="AS83" s="79">
        <v>0</v>
      </c>
      <c r="AT83" s="79">
        <v>0</v>
      </c>
      <c r="AU83" s="79"/>
      <c r="AV83" s="79"/>
      <c r="AW83" s="79"/>
      <c r="AX83" s="79"/>
      <c r="AY83" s="79"/>
      <c r="AZ83" s="79"/>
      <c r="BA83" s="79"/>
      <c r="BB83" s="79"/>
      <c r="BC83">
        <v>5</v>
      </c>
      <c r="BD83" s="78" t="str">
        <f>REPLACE(INDEX(GroupVertices[Group],MATCH(Edges[[#This Row],[Vertex 1]],GroupVertices[Vertex],0)),1,1,"")</f>
        <v>4</v>
      </c>
      <c r="BE83" s="78" t="str">
        <f>REPLACE(INDEX(GroupVertices[Group],MATCH(Edges[[#This Row],[Vertex 2]],GroupVertices[Vertex],0)),1,1,"")</f>
        <v>4</v>
      </c>
      <c r="BF83" s="48">
        <v>0</v>
      </c>
      <c r="BG83" s="49">
        <v>0</v>
      </c>
      <c r="BH83" s="48">
        <v>0</v>
      </c>
      <c r="BI83" s="49">
        <v>0</v>
      </c>
      <c r="BJ83" s="48">
        <v>0</v>
      </c>
      <c r="BK83" s="49">
        <v>0</v>
      </c>
      <c r="BL83" s="48">
        <v>16</v>
      </c>
      <c r="BM83" s="49">
        <v>100</v>
      </c>
      <c r="BN83" s="48">
        <v>16</v>
      </c>
    </row>
    <row r="84" spans="1:66" ht="15">
      <c r="A84" s="64" t="s">
        <v>244</v>
      </c>
      <c r="B84" s="64" t="s">
        <v>244</v>
      </c>
      <c r="C84" s="65" t="s">
        <v>2347</v>
      </c>
      <c r="D84" s="66">
        <v>10</v>
      </c>
      <c r="E84" s="67" t="s">
        <v>136</v>
      </c>
      <c r="F84" s="68">
        <v>19</v>
      </c>
      <c r="G84" s="65"/>
      <c r="H84" s="69"/>
      <c r="I84" s="70"/>
      <c r="J84" s="70"/>
      <c r="K84" s="34" t="s">
        <v>65</v>
      </c>
      <c r="L84" s="77">
        <v>84</v>
      </c>
      <c r="M84" s="77"/>
      <c r="N84" s="72"/>
      <c r="O84" s="79" t="s">
        <v>312</v>
      </c>
      <c r="P84" s="81">
        <v>43828.75027777778</v>
      </c>
      <c r="Q84" s="79" t="s">
        <v>353</v>
      </c>
      <c r="R84" s="79"/>
      <c r="S84" s="79"/>
      <c r="T84" s="79" t="s">
        <v>414</v>
      </c>
      <c r="U84" s="79"/>
      <c r="V84" s="83" t="s">
        <v>502</v>
      </c>
      <c r="W84" s="81">
        <v>43828.75027777778</v>
      </c>
      <c r="X84" s="85">
        <v>43828</v>
      </c>
      <c r="Y84" s="87" t="s">
        <v>567</v>
      </c>
      <c r="Z84" s="83" t="s">
        <v>666</v>
      </c>
      <c r="AA84" s="79"/>
      <c r="AB84" s="79"/>
      <c r="AC84" s="87" t="s">
        <v>765</v>
      </c>
      <c r="AD84" s="79"/>
      <c r="AE84" s="79" t="b">
        <v>0</v>
      </c>
      <c r="AF84" s="79">
        <v>0</v>
      </c>
      <c r="AG84" s="87" t="s">
        <v>822</v>
      </c>
      <c r="AH84" s="79" t="b">
        <v>0</v>
      </c>
      <c r="AI84" s="79" t="s">
        <v>839</v>
      </c>
      <c r="AJ84" s="79"/>
      <c r="AK84" s="87" t="s">
        <v>822</v>
      </c>
      <c r="AL84" s="79" t="b">
        <v>0</v>
      </c>
      <c r="AM84" s="79">
        <v>1</v>
      </c>
      <c r="AN84" s="87" t="s">
        <v>759</v>
      </c>
      <c r="AO84" s="79" t="s">
        <v>858</v>
      </c>
      <c r="AP84" s="79" t="b">
        <v>0</v>
      </c>
      <c r="AQ84" s="87" t="s">
        <v>759</v>
      </c>
      <c r="AR84" s="79" t="s">
        <v>176</v>
      </c>
      <c r="AS84" s="79">
        <v>0</v>
      </c>
      <c r="AT84" s="79">
        <v>0</v>
      </c>
      <c r="AU84" s="79"/>
      <c r="AV84" s="79"/>
      <c r="AW84" s="79"/>
      <c r="AX84" s="79"/>
      <c r="AY84" s="79"/>
      <c r="AZ84" s="79"/>
      <c r="BA84" s="79"/>
      <c r="BB84" s="79"/>
      <c r="BC84">
        <v>5</v>
      </c>
      <c r="BD84" s="78" t="str">
        <f>REPLACE(INDEX(GroupVertices[Group],MATCH(Edges[[#This Row],[Vertex 1]],GroupVertices[Vertex],0)),1,1,"")</f>
        <v>4</v>
      </c>
      <c r="BE84" s="78" t="str">
        <f>REPLACE(INDEX(GroupVertices[Group],MATCH(Edges[[#This Row],[Vertex 2]],GroupVertices[Vertex],0)),1,1,"")</f>
        <v>4</v>
      </c>
      <c r="BF84" s="48">
        <v>0</v>
      </c>
      <c r="BG84" s="49">
        <v>0</v>
      </c>
      <c r="BH84" s="48">
        <v>0</v>
      </c>
      <c r="BI84" s="49">
        <v>0</v>
      </c>
      <c r="BJ84" s="48">
        <v>0</v>
      </c>
      <c r="BK84" s="49">
        <v>0</v>
      </c>
      <c r="BL84" s="48">
        <v>19</v>
      </c>
      <c r="BM84" s="49">
        <v>100</v>
      </c>
      <c r="BN84" s="48">
        <v>19</v>
      </c>
    </row>
    <row r="85" spans="1:66" ht="15">
      <c r="A85" s="64" t="s">
        <v>244</v>
      </c>
      <c r="B85" s="64" t="s">
        <v>244</v>
      </c>
      <c r="C85" s="65" t="s">
        <v>2346</v>
      </c>
      <c r="D85" s="66">
        <v>10</v>
      </c>
      <c r="E85" s="67" t="s">
        <v>136</v>
      </c>
      <c r="F85" s="68">
        <v>6</v>
      </c>
      <c r="G85" s="65"/>
      <c r="H85" s="69"/>
      <c r="I85" s="70"/>
      <c r="J85" s="70"/>
      <c r="K85" s="34" t="s">
        <v>65</v>
      </c>
      <c r="L85" s="77">
        <v>85</v>
      </c>
      <c r="M85" s="77"/>
      <c r="N85" s="72"/>
      <c r="O85" s="79" t="s">
        <v>176</v>
      </c>
      <c r="P85" s="81">
        <v>43829.500231481485</v>
      </c>
      <c r="Q85" s="79" t="s">
        <v>357</v>
      </c>
      <c r="R85" s="83" t="s">
        <v>397</v>
      </c>
      <c r="S85" s="79" t="s">
        <v>405</v>
      </c>
      <c r="T85" s="79" t="s">
        <v>414</v>
      </c>
      <c r="U85" s="83" t="s">
        <v>458</v>
      </c>
      <c r="V85" s="83" t="s">
        <v>458</v>
      </c>
      <c r="W85" s="81">
        <v>43829.500231481485</v>
      </c>
      <c r="X85" s="85">
        <v>43829</v>
      </c>
      <c r="Y85" s="87" t="s">
        <v>570</v>
      </c>
      <c r="Z85" s="83" t="s">
        <v>667</v>
      </c>
      <c r="AA85" s="79"/>
      <c r="AB85" s="79"/>
      <c r="AC85" s="87" t="s">
        <v>766</v>
      </c>
      <c r="AD85" s="79"/>
      <c r="AE85" s="79" t="b">
        <v>0</v>
      </c>
      <c r="AF85" s="79">
        <v>0</v>
      </c>
      <c r="AG85" s="87" t="s">
        <v>822</v>
      </c>
      <c r="AH85" s="79" t="b">
        <v>0</v>
      </c>
      <c r="AI85" s="79" t="s">
        <v>839</v>
      </c>
      <c r="AJ85" s="79"/>
      <c r="AK85" s="87" t="s">
        <v>822</v>
      </c>
      <c r="AL85" s="79" t="b">
        <v>0</v>
      </c>
      <c r="AM85" s="79">
        <v>0</v>
      </c>
      <c r="AN85" s="87" t="s">
        <v>822</v>
      </c>
      <c r="AO85" s="79" t="s">
        <v>858</v>
      </c>
      <c r="AP85" s="79" t="b">
        <v>0</v>
      </c>
      <c r="AQ85" s="87" t="s">
        <v>766</v>
      </c>
      <c r="AR85" s="79" t="s">
        <v>176</v>
      </c>
      <c r="AS85" s="79">
        <v>0</v>
      </c>
      <c r="AT85" s="79">
        <v>0</v>
      </c>
      <c r="AU85" s="79"/>
      <c r="AV85" s="79"/>
      <c r="AW85" s="79"/>
      <c r="AX85" s="79"/>
      <c r="AY85" s="79"/>
      <c r="AZ85" s="79"/>
      <c r="BA85" s="79"/>
      <c r="BB85" s="79"/>
      <c r="BC85">
        <v>9</v>
      </c>
      <c r="BD85" s="78" t="str">
        <f>REPLACE(INDEX(GroupVertices[Group],MATCH(Edges[[#This Row],[Vertex 1]],GroupVertices[Vertex],0)),1,1,"")</f>
        <v>4</v>
      </c>
      <c r="BE85" s="78" t="str">
        <f>REPLACE(INDEX(GroupVertices[Group],MATCH(Edges[[#This Row],[Vertex 2]],GroupVertices[Vertex],0)),1,1,"")</f>
        <v>4</v>
      </c>
      <c r="BF85" s="48">
        <v>2</v>
      </c>
      <c r="BG85" s="49">
        <v>8.695652173913043</v>
      </c>
      <c r="BH85" s="48">
        <v>0</v>
      </c>
      <c r="BI85" s="49">
        <v>0</v>
      </c>
      <c r="BJ85" s="48">
        <v>0</v>
      </c>
      <c r="BK85" s="49">
        <v>0</v>
      </c>
      <c r="BL85" s="48">
        <v>21</v>
      </c>
      <c r="BM85" s="49">
        <v>91.30434782608695</v>
      </c>
      <c r="BN85" s="48">
        <v>23</v>
      </c>
    </row>
    <row r="86" spans="1:66" ht="15">
      <c r="A86" s="64" t="s">
        <v>244</v>
      </c>
      <c r="B86" s="64" t="s">
        <v>244</v>
      </c>
      <c r="C86" s="65" t="s">
        <v>2347</v>
      </c>
      <c r="D86" s="66">
        <v>10</v>
      </c>
      <c r="E86" s="67" t="s">
        <v>136</v>
      </c>
      <c r="F86" s="68">
        <v>19</v>
      </c>
      <c r="G86" s="65"/>
      <c r="H86" s="69"/>
      <c r="I86" s="70"/>
      <c r="J86" s="70"/>
      <c r="K86" s="34" t="s">
        <v>65</v>
      </c>
      <c r="L86" s="77">
        <v>86</v>
      </c>
      <c r="M86" s="77"/>
      <c r="N86" s="72"/>
      <c r="O86" s="79" t="s">
        <v>312</v>
      </c>
      <c r="P86" s="81">
        <v>43830.500289351854</v>
      </c>
      <c r="Q86" s="79" t="s">
        <v>354</v>
      </c>
      <c r="R86" s="79"/>
      <c r="S86" s="79"/>
      <c r="T86" s="79"/>
      <c r="U86" s="79"/>
      <c r="V86" s="83" t="s">
        <v>502</v>
      </c>
      <c r="W86" s="81">
        <v>43830.500289351854</v>
      </c>
      <c r="X86" s="85">
        <v>43830</v>
      </c>
      <c r="Y86" s="87" t="s">
        <v>571</v>
      </c>
      <c r="Z86" s="83" t="s">
        <v>668</v>
      </c>
      <c r="AA86" s="79"/>
      <c r="AB86" s="79"/>
      <c r="AC86" s="87" t="s">
        <v>767</v>
      </c>
      <c r="AD86" s="79"/>
      <c r="AE86" s="79" t="b">
        <v>0</v>
      </c>
      <c r="AF86" s="79">
        <v>0</v>
      </c>
      <c r="AG86" s="87" t="s">
        <v>822</v>
      </c>
      <c r="AH86" s="79" t="b">
        <v>0</v>
      </c>
      <c r="AI86" s="79" t="s">
        <v>839</v>
      </c>
      <c r="AJ86" s="79"/>
      <c r="AK86" s="87" t="s">
        <v>822</v>
      </c>
      <c r="AL86" s="79" t="b">
        <v>0</v>
      </c>
      <c r="AM86" s="79">
        <v>1</v>
      </c>
      <c r="AN86" s="87" t="s">
        <v>760</v>
      </c>
      <c r="AO86" s="79" t="s">
        <v>858</v>
      </c>
      <c r="AP86" s="79" t="b">
        <v>0</v>
      </c>
      <c r="AQ86" s="87" t="s">
        <v>760</v>
      </c>
      <c r="AR86" s="79" t="s">
        <v>176</v>
      </c>
      <c r="AS86" s="79">
        <v>0</v>
      </c>
      <c r="AT86" s="79">
        <v>0</v>
      </c>
      <c r="AU86" s="79"/>
      <c r="AV86" s="79"/>
      <c r="AW86" s="79"/>
      <c r="AX86" s="79"/>
      <c r="AY86" s="79"/>
      <c r="AZ86" s="79"/>
      <c r="BA86" s="79"/>
      <c r="BB86" s="79"/>
      <c r="BC86">
        <v>5</v>
      </c>
      <c r="BD86" s="78" t="str">
        <f>REPLACE(INDEX(GroupVertices[Group],MATCH(Edges[[#This Row],[Vertex 1]],GroupVertices[Vertex],0)),1,1,"")</f>
        <v>4</v>
      </c>
      <c r="BE86" s="78" t="str">
        <f>REPLACE(INDEX(GroupVertices[Group],MATCH(Edges[[#This Row],[Vertex 2]],GroupVertices[Vertex],0)),1,1,"")</f>
        <v>4</v>
      </c>
      <c r="BF86" s="48">
        <v>0</v>
      </c>
      <c r="BG86" s="49">
        <v>0</v>
      </c>
      <c r="BH86" s="48">
        <v>0</v>
      </c>
      <c r="BI86" s="49">
        <v>0</v>
      </c>
      <c r="BJ86" s="48">
        <v>0</v>
      </c>
      <c r="BK86" s="49">
        <v>0</v>
      </c>
      <c r="BL86" s="48">
        <v>31</v>
      </c>
      <c r="BM86" s="49">
        <v>100</v>
      </c>
      <c r="BN86" s="48">
        <v>31</v>
      </c>
    </row>
    <row r="87" spans="1:66" ht="15">
      <c r="A87" s="64" t="s">
        <v>244</v>
      </c>
      <c r="B87" s="64" t="s">
        <v>244</v>
      </c>
      <c r="C87" s="65" t="s">
        <v>2346</v>
      </c>
      <c r="D87" s="66">
        <v>10</v>
      </c>
      <c r="E87" s="67" t="s">
        <v>136</v>
      </c>
      <c r="F87" s="68">
        <v>6</v>
      </c>
      <c r="G87" s="65"/>
      <c r="H87" s="69"/>
      <c r="I87" s="70"/>
      <c r="J87" s="70"/>
      <c r="K87" s="34" t="s">
        <v>65</v>
      </c>
      <c r="L87" s="77">
        <v>87</v>
      </c>
      <c r="M87" s="77"/>
      <c r="N87" s="72"/>
      <c r="O87" s="79" t="s">
        <v>176</v>
      </c>
      <c r="P87" s="81">
        <v>43830.75030092592</v>
      </c>
      <c r="Q87" s="79" t="s">
        <v>358</v>
      </c>
      <c r="R87" s="83" t="s">
        <v>397</v>
      </c>
      <c r="S87" s="79" t="s">
        <v>405</v>
      </c>
      <c r="T87" s="79" t="s">
        <v>414</v>
      </c>
      <c r="U87" s="83" t="s">
        <v>459</v>
      </c>
      <c r="V87" s="83" t="s">
        <v>459</v>
      </c>
      <c r="W87" s="81">
        <v>43830.75030092592</v>
      </c>
      <c r="X87" s="85">
        <v>43830</v>
      </c>
      <c r="Y87" s="87" t="s">
        <v>572</v>
      </c>
      <c r="Z87" s="83" t="s">
        <v>669</v>
      </c>
      <c r="AA87" s="79"/>
      <c r="AB87" s="79"/>
      <c r="AC87" s="87" t="s">
        <v>768</v>
      </c>
      <c r="AD87" s="79"/>
      <c r="AE87" s="79" t="b">
        <v>0</v>
      </c>
      <c r="AF87" s="79">
        <v>0</v>
      </c>
      <c r="AG87" s="87" t="s">
        <v>822</v>
      </c>
      <c r="AH87" s="79" t="b">
        <v>0</v>
      </c>
      <c r="AI87" s="79" t="s">
        <v>839</v>
      </c>
      <c r="AJ87" s="79"/>
      <c r="AK87" s="87" t="s">
        <v>822</v>
      </c>
      <c r="AL87" s="79" t="b">
        <v>0</v>
      </c>
      <c r="AM87" s="79">
        <v>0</v>
      </c>
      <c r="AN87" s="87" t="s">
        <v>822</v>
      </c>
      <c r="AO87" s="79" t="s">
        <v>858</v>
      </c>
      <c r="AP87" s="79" t="b">
        <v>0</v>
      </c>
      <c r="AQ87" s="87" t="s">
        <v>768</v>
      </c>
      <c r="AR87" s="79" t="s">
        <v>176</v>
      </c>
      <c r="AS87" s="79">
        <v>0</v>
      </c>
      <c r="AT87" s="79">
        <v>0</v>
      </c>
      <c r="AU87" s="79"/>
      <c r="AV87" s="79"/>
      <c r="AW87" s="79"/>
      <c r="AX87" s="79"/>
      <c r="AY87" s="79"/>
      <c r="AZ87" s="79"/>
      <c r="BA87" s="79"/>
      <c r="BB87" s="79"/>
      <c r="BC87">
        <v>9</v>
      </c>
      <c r="BD87" s="78" t="str">
        <f>REPLACE(INDEX(GroupVertices[Group],MATCH(Edges[[#This Row],[Vertex 1]],GroupVertices[Vertex],0)),1,1,"")</f>
        <v>4</v>
      </c>
      <c r="BE87" s="78" t="str">
        <f>REPLACE(INDEX(GroupVertices[Group],MATCH(Edges[[#This Row],[Vertex 2]],GroupVertices[Vertex],0)),1,1,"")</f>
        <v>4</v>
      </c>
      <c r="BF87" s="48">
        <v>1</v>
      </c>
      <c r="BG87" s="49">
        <v>5</v>
      </c>
      <c r="BH87" s="48">
        <v>0</v>
      </c>
      <c r="BI87" s="49">
        <v>0</v>
      </c>
      <c r="BJ87" s="48">
        <v>0</v>
      </c>
      <c r="BK87" s="49">
        <v>0</v>
      </c>
      <c r="BL87" s="48">
        <v>19</v>
      </c>
      <c r="BM87" s="49">
        <v>95</v>
      </c>
      <c r="BN87" s="48">
        <v>20</v>
      </c>
    </row>
    <row r="88" spans="1:66" ht="15">
      <c r="A88" s="64" t="s">
        <v>244</v>
      </c>
      <c r="B88" s="64" t="s">
        <v>244</v>
      </c>
      <c r="C88" s="65" t="s">
        <v>2347</v>
      </c>
      <c r="D88" s="66">
        <v>10</v>
      </c>
      <c r="E88" s="67" t="s">
        <v>136</v>
      </c>
      <c r="F88" s="68">
        <v>19</v>
      </c>
      <c r="G88" s="65"/>
      <c r="H88" s="69"/>
      <c r="I88" s="70"/>
      <c r="J88" s="70"/>
      <c r="K88" s="34" t="s">
        <v>65</v>
      </c>
      <c r="L88" s="77">
        <v>88</v>
      </c>
      <c r="M88" s="77"/>
      <c r="N88" s="72"/>
      <c r="O88" s="79" t="s">
        <v>312</v>
      </c>
      <c r="P88" s="81">
        <v>43831.75025462963</v>
      </c>
      <c r="Q88" s="79" t="s">
        <v>355</v>
      </c>
      <c r="R88" s="79"/>
      <c r="S88" s="79"/>
      <c r="T88" s="79"/>
      <c r="U88" s="79"/>
      <c r="V88" s="83" t="s">
        <v>502</v>
      </c>
      <c r="W88" s="81">
        <v>43831.75025462963</v>
      </c>
      <c r="X88" s="85">
        <v>43831</v>
      </c>
      <c r="Y88" s="87" t="s">
        <v>562</v>
      </c>
      <c r="Z88" s="83" t="s">
        <v>670</v>
      </c>
      <c r="AA88" s="79"/>
      <c r="AB88" s="79"/>
      <c r="AC88" s="87" t="s">
        <v>769</v>
      </c>
      <c r="AD88" s="79"/>
      <c r="AE88" s="79" t="b">
        <v>0</v>
      </c>
      <c r="AF88" s="79">
        <v>0</v>
      </c>
      <c r="AG88" s="87" t="s">
        <v>822</v>
      </c>
      <c r="AH88" s="79" t="b">
        <v>0</v>
      </c>
      <c r="AI88" s="79" t="s">
        <v>839</v>
      </c>
      <c r="AJ88" s="79"/>
      <c r="AK88" s="87" t="s">
        <v>822</v>
      </c>
      <c r="AL88" s="79" t="b">
        <v>0</v>
      </c>
      <c r="AM88" s="79">
        <v>1</v>
      </c>
      <c r="AN88" s="87" t="s">
        <v>761</v>
      </c>
      <c r="AO88" s="79" t="s">
        <v>858</v>
      </c>
      <c r="AP88" s="79" t="b">
        <v>0</v>
      </c>
      <c r="AQ88" s="87" t="s">
        <v>761</v>
      </c>
      <c r="AR88" s="79" t="s">
        <v>176</v>
      </c>
      <c r="AS88" s="79">
        <v>0</v>
      </c>
      <c r="AT88" s="79">
        <v>0</v>
      </c>
      <c r="AU88" s="79"/>
      <c r="AV88" s="79"/>
      <c r="AW88" s="79"/>
      <c r="AX88" s="79"/>
      <c r="AY88" s="79"/>
      <c r="AZ88" s="79"/>
      <c r="BA88" s="79"/>
      <c r="BB88" s="79"/>
      <c r="BC88">
        <v>5</v>
      </c>
      <c r="BD88" s="78" t="str">
        <f>REPLACE(INDEX(GroupVertices[Group],MATCH(Edges[[#This Row],[Vertex 1]],GroupVertices[Vertex],0)),1,1,"")</f>
        <v>4</v>
      </c>
      <c r="BE88" s="78" t="str">
        <f>REPLACE(INDEX(GroupVertices[Group],MATCH(Edges[[#This Row],[Vertex 2]],GroupVertices[Vertex],0)),1,1,"")</f>
        <v>4</v>
      </c>
      <c r="BF88" s="48">
        <v>0</v>
      </c>
      <c r="BG88" s="49">
        <v>0</v>
      </c>
      <c r="BH88" s="48">
        <v>0</v>
      </c>
      <c r="BI88" s="49">
        <v>0</v>
      </c>
      <c r="BJ88" s="48">
        <v>0</v>
      </c>
      <c r="BK88" s="49">
        <v>0</v>
      </c>
      <c r="BL88" s="48">
        <v>34</v>
      </c>
      <c r="BM88" s="49">
        <v>100</v>
      </c>
      <c r="BN88" s="48">
        <v>34</v>
      </c>
    </row>
    <row r="89" spans="1:66" ht="15">
      <c r="A89" s="64" t="s">
        <v>244</v>
      </c>
      <c r="B89" s="64" t="s">
        <v>244</v>
      </c>
      <c r="C89" s="65" t="s">
        <v>2346</v>
      </c>
      <c r="D89" s="66">
        <v>10</v>
      </c>
      <c r="E89" s="67" t="s">
        <v>136</v>
      </c>
      <c r="F89" s="68">
        <v>6</v>
      </c>
      <c r="G89" s="65"/>
      <c r="H89" s="69"/>
      <c r="I89" s="70"/>
      <c r="J89" s="70"/>
      <c r="K89" s="34" t="s">
        <v>65</v>
      </c>
      <c r="L89" s="77">
        <v>89</v>
      </c>
      <c r="M89" s="77"/>
      <c r="N89" s="72"/>
      <c r="O89" s="79" t="s">
        <v>176</v>
      </c>
      <c r="P89" s="81">
        <v>43832.500289351854</v>
      </c>
      <c r="Q89" s="79" t="s">
        <v>359</v>
      </c>
      <c r="R89" s="83" t="s">
        <v>397</v>
      </c>
      <c r="S89" s="79" t="s">
        <v>405</v>
      </c>
      <c r="T89" s="79" t="s">
        <v>414</v>
      </c>
      <c r="U89" s="83" t="s">
        <v>460</v>
      </c>
      <c r="V89" s="83" t="s">
        <v>460</v>
      </c>
      <c r="W89" s="81">
        <v>43832.500289351854</v>
      </c>
      <c r="X89" s="85">
        <v>43832</v>
      </c>
      <c r="Y89" s="87" t="s">
        <v>571</v>
      </c>
      <c r="Z89" s="83" t="s">
        <v>671</v>
      </c>
      <c r="AA89" s="79"/>
      <c r="AB89" s="79"/>
      <c r="AC89" s="87" t="s">
        <v>770</v>
      </c>
      <c r="AD89" s="79"/>
      <c r="AE89" s="79" t="b">
        <v>0</v>
      </c>
      <c r="AF89" s="79">
        <v>1</v>
      </c>
      <c r="AG89" s="87" t="s">
        <v>822</v>
      </c>
      <c r="AH89" s="79" t="b">
        <v>0</v>
      </c>
      <c r="AI89" s="79" t="s">
        <v>839</v>
      </c>
      <c r="AJ89" s="79"/>
      <c r="AK89" s="87" t="s">
        <v>822</v>
      </c>
      <c r="AL89" s="79" t="b">
        <v>0</v>
      </c>
      <c r="AM89" s="79">
        <v>0</v>
      </c>
      <c r="AN89" s="87" t="s">
        <v>822</v>
      </c>
      <c r="AO89" s="79" t="s">
        <v>858</v>
      </c>
      <c r="AP89" s="79" t="b">
        <v>0</v>
      </c>
      <c r="AQ89" s="87" t="s">
        <v>770</v>
      </c>
      <c r="AR89" s="79" t="s">
        <v>176</v>
      </c>
      <c r="AS89" s="79">
        <v>0</v>
      </c>
      <c r="AT89" s="79">
        <v>0</v>
      </c>
      <c r="AU89" s="79"/>
      <c r="AV89" s="79"/>
      <c r="AW89" s="79"/>
      <c r="AX89" s="79"/>
      <c r="AY89" s="79"/>
      <c r="AZ89" s="79"/>
      <c r="BA89" s="79"/>
      <c r="BB89" s="79"/>
      <c r="BC89">
        <v>9</v>
      </c>
      <c r="BD89" s="78" t="str">
        <f>REPLACE(INDEX(GroupVertices[Group],MATCH(Edges[[#This Row],[Vertex 1]],GroupVertices[Vertex],0)),1,1,"")</f>
        <v>4</v>
      </c>
      <c r="BE89" s="78" t="str">
        <f>REPLACE(INDEX(GroupVertices[Group],MATCH(Edges[[#This Row],[Vertex 2]],GroupVertices[Vertex],0)),1,1,"")</f>
        <v>4</v>
      </c>
      <c r="BF89" s="48">
        <v>0</v>
      </c>
      <c r="BG89" s="49">
        <v>0</v>
      </c>
      <c r="BH89" s="48">
        <v>0</v>
      </c>
      <c r="BI89" s="49">
        <v>0</v>
      </c>
      <c r="BJ89" s="48">
        <v>0</v>
      </c>
      <c r="BK89" s="49">
        <v>0</v>
      </c>
      <c r="BL89" s="48">
        <v>9</v>
      </c>
      <c r="BM89" s="49">
        <v>100</v>
      </c>
      <c r="BN89" s="48">
        <v>9</v>
      </c>
    </row>
    <row r="90" spans="1:66" ht="15">
      <c r="A90" s="64" t="s">
        <v>245</v>
      </c>
      <c r="B90" s="64" t="s">
        <v>245</v>
      </c>
      <c r="C90" s="65" t="s">
        <v>2343</v>
      </c>
      <c r="D90" s="66">
        <v>3</v>
      </c>
      <c r="E90" s="67" t="s">
        <v>132</v>
      </c>
      <c r="F90" s="68">
        <v>32</v>
      </c>
      <c r="G90" s="65"/>
      <c r="H90" s="69"/>
      <c r="I90" s="70"/>
      <c r="J90" s="70"/>
      <c r="K90" s="34" t="s">
        <v>65</v>
      </c>
      <c r="L90" s="77">
        <v>90</v>
      </c>
      <c r="M90" s="77"/>
      <c r="N90" s="72"/>
      <c r="O90" s="79" t="s">
        <v>176</v>
      </c>
      <c r="P90" s="81">
        <v>43832.56506944444</v>
      </c>
      <c r="Q90" s="79" t="s">
        <v>360</v>
      </c>
      <c r="R90" s="83" t="s">
        <v>387</v>
      </c>
      <c r="S90" s="79" t="s">
        <v>405</v>
      </c>
      <c r="T90" s="79" t="s">
        <v>426</v>
      </c>
      <c r="U90" s="79"/>
      <c r="V90" s="83" t="s">
        <v>503</v>
      </c>
      <c r="W90" s="81">
        <v>43832.56506944444</v>
      </c>
      <c r="X90" s="85">
        <v>43832</v>
      </c>
      <c r="Y90" s="87" t="s">
        <v>573</v>
      </c>
      <c r="Z90" s="83" t="s">
        <v>672</v>
      </c>
      <c r="AA90" s="79"/>
      <c r="AB90" s="79"/>
      <c r="AC90" s="87" t="s">
        <v>771</v>
      </c>
      <c r="AD90" s="79"/>
      <c r="AE90" s="79" t="b">
        <v>0</v>
      </c>
      <c r="AF90" s="79">
        <v>3</v>
      </c>
      <c r="AG90" s="87" t="s">
        <v>822</v>
      </c>
      <c r="AH90" s="79" t="b">
        <v>0</v>
      </c>
      <c r="AI90" s="79" t="s">
        <v>839</v>
      </c>
      <c r="AJ90" s="79"/>
      <c r="AK90" s="87" t="s">
        <v>822</v>
      </c>
      <c r="AL90" s="79" t="b">
        <v>0</v>
      </c>
      <c r="AM90" s="79">
        <v>0</v>
      </c>
      <c r="AN90" s="87" t="s">
        <v>822</v>
      </c>
      <c r="AO90" s="79" t="s">
        <v>852</v>
      </c>
      <c r="AP90" s="79" t="b">
        <v>0</v>
      </c>
      <c r="AQ90" s="87" t="s">
        <v>771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v>0</v>
      </c>
      <c r="BG90" s="49">
        <v>0</v>
      </c>
      <c r="BH90" s="48">
        <v>0</v>
      </c>
      <c r="BI90" s="49">
        <v>0</v>
      </c>
      <c r="BJ90" s="48">
        <v>0</v>
      </c>
      <c r="BK90" s="49">
        <v>0</v>
      </c>
      <c r="BL90" s="48">
        <v>25</v>
      </c>
      <c r="BM90" s="49">
        <v>100</v>
      </c>
      <c r="BN90" s="48">
        <v>25</v>
      </c>
    </row>
    <row r="91" spans="1:66" ht="15">
      <c r="A91" s="64" t="s">
        <v>246</v>
      </c>
      <c r="B91" s="64" t="s">
        <v>278</v>
      </c>
      <c r="C91" s="65" t="s">
        <v>2343</v>
      </c>
      <c r="D91" s="66">
        <v>3</v>
      </c>
      <c r="E91" s="67" t="s">
        <v>132</v>
      </c>
      <c r="F91" s="68">
        <v>32</v>
      </c>
      <c r="G91" s="65"/>
      <c r="H91" s="69"/>
      <c r="I91" s="70"/>
      <c r="J91" s="70"/>
      <c r="K91" s="34" t="s">
        <v>65</v>
      </c>
      <c r="L91" s="77">
        <v>91</v>
      </c>
      <c r="M91" s="77"/>
      <c r="N91" s="72"/>
      <c r="O91" s="79" t="s">
        <v>313</v>
      </c>
      <c r="P91" s="81">
        <v>43832.56587962963</v>
      </c>
      <c r="Q91" s="79" t="s">
        <v>361</v>
      </c>
      <c r="R91" s="79"/>
      <c r="S91" s="79"/>
      <c r="T91" s="79" t="s">
        <v>427</v>
      </c>
      <c r="U91" s="83" t="s">
        <v>461</v>
      </c>
      <c r="V91" s="83" t="s">
        <v>461</v>
      </c>
      <c r="W91" s="81">
        <v>43832.56587962963</v>
      </c>
      <c r="X91" s="85">
        <v>43832</v>
      </c>
      <c r="Y91" s="87" t="s">
        <v>574</v>
      </c>
      <c r="Z91" s="83" t="s">
        <v>673</v>
      </c>
      <c r="AA91" s="79"/>
      <c r="AB91" s="79"/>
      <c r="AC91" s="87" t="s">
        <v>772</v>
      </c>
      <c r="AD91" s="87" t="s">
        <v>815</v>
      </c>
      <c r="AE91" s="79" t="b">
        <v>0</v>
      </c>
      <c r="AF91" s="79">
        <v>2</v>
      </c>
      <c r="AG91" s="87" t="s">
        <v>831</v>
      </c>
      <c r="AH91" s="79" t="b">
        <v>0</v>
      </c>
      <c r="AI91" s="79" t="s">
        <v>839</v>
      </c>
      <c r="AJ91" s="79"/>
      <c r="AK91" s="87" t="s">
        <v>822</v>
      </c>
      <c r="AL91" s="79" t="b">
        <v>0</v>
      </c>
      <c r="AM91" s="79">
        <v>0</v>
      </c>
      <c r="AN91" s="87" t="s">
        <v>822</v>
      </c>
      <c r="AO91" s="79" t="s">
        <v>852</v>
      </c>
      <c r="AP91" s="79" t="b">
        <v>0</v>
      </c>
      <c r="AQ91" s="87" t="s">
        <v>815</v>
      </c>
      <c r="AR91" s="79" t="s">
        <v>176</v>
      </c>
      <c r="AS91" s="79">
        <v>0</v>
      </c>
      <c r="AT91" s="79">
        <v>0</v>
      </c>
      <c r="AU91" s="79"/>
      <c r="AV91" s="79"/>
      <c r="AW91" s="79"/>
      <c r="AX91" s="79"/>
      <c r="AY91" s="79"/>
      <c r="AZ91" s="79"/>
      <c r="BA91" s="79"/>
      <c r="BB91" s="79"/>
      <c r="BC91">
        <v>1</v>
      </c>
      <c r="BD91" s="78" t="str">
        <f>REPLACE(INDEX(GroupVertices[Group],MATCH(Edges[[#This Row],[Vertex 1]],GroupVertices[Vertex],0)),1,1,"")</f>
        <v>11</v>
      </c>
      <c r="BE91" s="78" t="str">
        <f>REPLACE(INDEX(GroupVertices[Group],MATCH(Edges[[#This Row],[Vertex 2]],GroupVertices[Vertex],0)),1,1,"")</f>
        <v>11</v>
      </c>
      <c r="BF91" s="48">
        <v>0</v>
      </c>
      <c r="BG91" s="49">
        <v>0</v>
      </c>
      <c r="BH91" s="48">
        <v>0</v>
      </c>
      <c r="BI91" s="49">
        <v>0</v>
      </c>
      <c r="BJ91" s="48">
        <v>0</v>
      </c>
      <c r="BK91" s="49">
        <v>0</v>
      </c>
      <c r="BL91" s="48">
        <v>33</v>
      </c>
      <c r="BM91" s="49">
        <v>100</v>
      </c>
      <c r="BN91" s="48">
        <v>33</v>
      </c>
    </row>
    <row r="92" spans="1:66" ht="15">
      <c r="A92" s="64" t="s">
        <v>247</v>
      </c>
      <c r="B92" s="64" t="s">
        <v>279</v>
      </c>
      <c r="C92" s="65" t="s">
        <v>2343</v>
      </c>
      <c r="D92" s="66">
        <v>3</v>
      </c>
      <c r="E92" s="67" t="s">
        <v>132</v>
      </c>
      <c r="F92" s="68">
        <v>32</v>
      </c>
      <c r="G92" s="65"/>
      <c r="H92" s="69"/>
      <c r="I92" s="70"/>
      <c r="J92" s="70"/>
      <c r="K92" s="34" t="s">
        <v>65</v>
      </c>
      <c r="L92" s="77">
        <v>92</v>
      </c>
      <c r="M92" s="77"/>
      <c r="N92" s="72"/>
      <c r="O92" s="79" t="s">
        <v>311</v>
      </c>
      <c r="P92" s="81">
        <v>43832.71015046296</v>
      </c>
      <c r="Q92" s="79" t="s">
        <v>362</v>
      </c>
      <c r="R92" s="79"/>
      <c r="S92" s="79"/>
      <c r="T92" s="79" t="s">
        <v>428</v>
      </c>
      <c r="U92" s="79"/>
      <c r="V92" s="83" t="s">
        <v>504</v>
      </c>
      <c r="W92" s="81">
        <v>43832.71015046296</v>
      </c>
      <c r="X92" s="85">
        <v>43832</v>
      </c>
      <c r="Y92" s="87" t="s">
        <v>575</v>
      </c>
      <c r="Z92" s="83" t="s">
        <v>674</v>
      </c>
      <c r="AA92" s="79"/>
      <c r="AB92" s="79"/>
      <c r="AC92" s="87" t="s">
        <v>773</v>
      </c>
      <c r="AD92" s="87" t="s">
        <v>816</v>
      </c>
      <c r="AE92" s="79" t="b">
        <v>0</v>
      </c>
      <c r="AF92" s="79">
        <v>4</v>
      </c>
      <c r="AG92" s="87" t="s">
        <v>832</v>
      </c>
      <c r="AH92" s="79" t="b">
        <v>0</v>
      </c>
      <c r="AI92" s="79" t="s">
        <v>839</v>
      </c>
      <c r="AJ92" s="79"/>
      <c r="AK92" s="87" t="s">
        <v>822</v>
      </c>
      <c r="AL92" s="79" t="b">
        <v>0</v>
      </c>
      <c r="AM92" s="79">
        <v>0</v>
      </c>
      <c r="AN92" s="87" t="s">
        <v>822</v>
      </c>
      <c r="AO92" s="79" t="s">
        <v>847</v>
      </c>
      <c r="AP92" s="79" t="b">
        <v>0</v>
      </c>
      <c r="AQ92" s="87" t="s">
        <v>816</v>
      </c>
      <c r="AR92" s="79" t="s">
        <v>176</v>
      </c>
      <c r="AS92" s="79">
        <v>0</v>
      </c>
      <c r="AT92" s="79">
        <v>0</v>
      </c>
      <c r="AU92" s="79" t="s">
        <v>867</v>
      </c>
      <c r="AV92" s="79" t="s">
        <v>869</v>
      </c>
      <c r="AW92" s="79" t="s">
        <v>870</v>
      </c>
      <c r="AX92" s="79" t="s">
        <v>875</v>
      </c>
      <c r="AY92" s="79" t="s">
        <v>881</v>
      </c>
      <c r="AZ92" s="79" t="s">
        <v>887</v>
      </c>
      <c r="BA92" s="79" t="s">
        <v>889</v>
      </c>
      <c r="BB92" s="83" t="s">
        <v>895</v>
      </c>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247</v>
      </c>
      <c r="B93" s="64" t="s">
        <v>280</v>
      </c>
      <c r="C93" s="65" t="s">
        <v>2343</v>
      </c>
      <c r="D93" s="66">
        <v>3</v>
      </c>
      <c r="E93" s="67" t="s">
        <v>132</v>
      </c>
      <c r="F93" s="68">
        <v>32</v>
      </c>
      <c r="G93" s="65"/>
      <c r="H93" s="69"/>
      <c r="I93" s="70"/>
      <c r="J93" s="70"/>
      <c r="K93" s="34" t="s">
        <v>65</v>
      </c>
      <c r="L93" s="77">
        <v>93</v>
      </c>
      <c r="M93" s="77"/>
      <c r="N93" s="72"/>
      <c r="O93" s="79" t="s">
        <v>311</v>
      </c>
      <c r="P93" s="81">
        <v>43832.71015046296</v>
      </c>
      <c r="Q93" s="79" t="s">
        <v>362</v>
      </c>
      <c r="R93" s="79"/>
      <c r="S93" s="79"/>
      <c r="T93" s="79" t="s">
        <v>428</v>
      </c>
      <c r="U93" s="79"/>
      <c r="V93" s="83" t="s">
        <v>504</v>
      </c>
      <c r="W93" s="81">
        <v>43832.71015046296</v>
      </c>
      <c r="X93" s="85">
        <v>43832</v>
      </c>
      <c r="Y93" s="87" t="s">
        <v>575</v>
      </c>
      <c r="Z93" s="83" t="s">
        <v>674</v>
      </c>
      <c r="AA93" s="79"/>
      <c r="AB93" s="79"/>
      <c r="AC93" s="87" t="s">
        <v>773</v>
      </c>
      <c r="AD93" s="87" t="s">
        <v>816</v>
      </c>
      <c r="AE93" s="79" t="b">
        <v>0</v>
      </c>
      <c r="AF93" s="79">
        <v>4</v>
      </c>
      <c r="AG93" s="87" t="s">
        <v>832</v>
      </c>
      <c r="AH93" s="79" t="b">
        <v>0</v>
      </c>
      <c r="AI93" s="79" t="s">
        <v>839</v>
      </c>
      <c r="AJ93" s="79"/>
      <c r="AK93" s="87" t="s">
        <v>822</v>
      </c>
      <c r="AL93" s="79" t="b">
        <v>0</v>
      </c>
      <c r="AM93" s="79">
        <v>0</v>
      </c>
      <c r="AN93" s="87" t="s">
        <v>822</v>
      </c>
      <c r="AO93" s="79" t="s">
        <v>847</v>
      </c>
      <c r="AP93" s="79" t="b">
        <v>0</v>
      </c>
      <c r="AQ93" s="87" t="s">
        <v>816</v>
      </c>
      <c r="AR93" s="79" t="s">
        <v>176</v>
      </c>
      <c r="AS93" s="79">
        <v>0</v>
      </c>
      <c r="AT93" s="79">
        <v>0</v>
      </c>
      <c r="AU93" s="79" t="s">
        <v>867</v>
      </c>
      <c r="AV93" s="79" t="s">
        <v>869</v>
      </c>
      <c r="AW93" s="79" t="s">
        <v>870</v>
      </c>
      <c r="AX93" s="79" t="s">
        <v>875</v>
      </c>
      <c r="AY93" s="79" t="s">
        <v>881</v>
      </c>
      <c r="AZ93" s="79" t="s">
        <v>887</v>
      </c>
      <c r="BA93" s="79" t="s">
        <v>889</v>
      </c>
      <c r="BB93" s="83" t="s">
        <v>895</v>
      </c>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247</v>
      </c>
      <c r="B94" s="64" t="s">
        <v>281</v>
      </c>
      <c r="C94" s="65" t="s">
        <v>2343</v>
      </c>
      <c r="D94" s="66">
        <v>3</v>
      </c>
      <c r="E94" s="67" t="s">
        <v>132</v>
      </c>
      <c r="F94" s="68">
        <v>32</v>
      </c>
      <c r="G94" s="65"/>
      <c r="H94" s="69"/>
      <c r="I94" s="70"/>
      <c r="J94" s="70"/>
      <c r="K94" s="34" t="s">
        <v>65</v>
      </c>
      <c r="L94" s="77">
        <v>94</v>
      </c>
      <c r="M94" s="77"/>
      <c r="N94" s="72"/>
      <c r="O94" s="79" t="s">
        <v>311</v>
      </c>
      <c r="P94" s="81">
        <v>43832.71015046296</v>
      </c>
      <c r="Q94" s="79" t="s">
        <v>362</v>
      </c>
      <c r="R94" s="79"/>
      <c r="S94" s="79"/>
      <c r="T94" s="79" t="s">
        <v>428</v>
      </c>
      <c r="U94" s="79"/>
      <c r="V94" s="83" t="s">
        <v>504</v>
      </c>
      <c r="W94" s="81">
        <v>43832.71015046296</v>
      </c>
      <c r="X94" s="85">
        <v>43832</v>
      </c>
      <c r="Y94" s="87" t="s">
        <v>575</v>
      </c>
      <c r="Z94" s="83" t="s">
        <v>674</v>
      </c>
      <c r="AA94" s="79"/>
      <c r="AB94" s="79"/>
      <c r="AC94" s="87" t="s">
        <v>773</v>
      </c>
      <c r="AD94" s="87" t="s">
        <v>816</v>
      </c>
      <c r="AE94" s="79" t="b">
        <v>0</v>
      </c>
      <c r="AF94" s="79">
        <v>4</v>
      </c>
      <c r="AG94" s="87" t="s">
        <v>832</v>
      </c>
      <c r="AH94" s="79" t="b">
        <v>0</v>
      </c>
      <c r="AI94" s="79" t="s">
        <v>839</v>
      </c>
      <c r="AJ94" s="79"/>
      <c r="AK94" s="87" t="s">
        <v>822</v>
      </c>
      <c r="AL94" s="79" t="b">
        <v>0</v>
      </c>
      <c r="AM94" s="79">
        <v>0</v>
      </c>
      <c r="AN94" s="87" t="s">
        <v>822</v>
      </c>
      <c r="AO94" s="79" t="s">
        <v>847</v>
      </c>
      <c r="AP94" s="79" t="b">
        <v>0</v>
      </c>
      <c r="AQ94" s="87" t="s">
        <v>816</v>
      </c>
      <c r="AR94" s="79" t="s">
        <v>176</v>
      </c>
      <c r="AS94" s="79">
        <v>0</v>
      </c>
      <c r="AT94" s="79">
        <v>0</v>
      </c>
      <c r="AU94" s="79" t="s">
        <v>867</v>
      </c>
      <c r="AV94" s="79" t="s">
        <v>869</v>
      </c>
      <c r="AW94" s="79" t="s">
        <v>870</v>
      </c>
      <c r="AX94" s="79" t="s">
        <v>875</v>
      </c>
      <c r="AY94" s="79" t="s">
        <v>881</v>
      </c>
      <c r="AZ94" s="79" t="s">
        <v>887</v>
      </c>
      <c r="BA94" s="79" t="s">
        <v>889</v>
      </c>
      <c r="BB94" s="83" t="s">
        <v>895</v>
      </c>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247</v>
      </c>
      <c r="B95" s="64" t="s">
        <v>282</v>
      </c>
      <c r="C95" s="65" t="s">
        <v>2343</v>
      </c>
      <c r="D95" s="66">
        <v>3</v>
      </c>
      <c r="E95" s="67" t="s">
        <v>132</v>
      </c>
      <c r="F95" s="68">
        <v>32</v>
      </c>
      <c r="G95" s="65"/>
      <c r="H95" s="69"/>
      <c r="I95" s="70"/>
      <c r="J95" s="70"/>
      <c r="K95" s="34" t="s">
        <v>65</v>
      </c>
      <c r="L95" s="77">
        <v>95</v>
      </c>
      <c r="M95" s="77"/>
      <c r="N95" s="72"/>
      <c r="O95" s="79" t="s">
        <v>311</v>
      </c>
      <c r="P95" s="81">
        <v>43832.71015046296</v>
      </c>
      <c r="Q95" s="79" t="s">
        <v>362</v>
      </c>
      <c r="R95" s="79"/>
      <c r="S95" s="79"/>
      <c r="T95" s="79" t="s">
        <v>428</v>
      </c>
      <c r="U95" s="79"/>
      <c r="V95" s="83" t="s">
        <v>504</v>
      </c>
      <c r="W95" s="81">
        <v>43832.71015046296</v>
      </c>
      <c r="X95" s="85">
        <v>43832</v>
      </c>
      <c r="Y95" s="87" t="s">
        <v>575</v>
      </c>
      <c r="Z95" s="83" t="s">
        <v>674</v>
      </c>
      <c r="AA95" s="79"/>
      <c r="AB95" s="79"/>
      <c r="AC95" s="87" t="s">
        <v>773</v>
      </c>
      <c r="AD95" s="87" t="s">
        <v>816</v>
      </c>
      <c r="AE95" s="79" t="b">
        <v>0</v>
      </c>
      <c r="AF95" s="79">
        <v>4</v>
      </c>
      <c r="AG95" s="87" t="s">
        <v>832</v>
      </c>
      <c r="AH95" s="79" t="b">
        <v>0</v>
      </c>
      <c r="AI95" s="79" t="s">
        <v>839</v>
      </c>
      <c r="AJ95" s="79"/>
      <c r="AK95" s="87" t="s">
        <v>822</v>
      </c>
      <c r="AL95" s="79" t="b">
        <v>0</v>
      </c>
      <c r="AM95" s="79">
        <v>0</v>
      </c>
      <c r="AN95" s="87" t="s">
        <v>822</v>
      </c>
      <c r="AO95" s="79" t="s">
        <v>847</v>
      </c>
      <c r="AP95" s="79" t="b">
        <v>0</v>
      </c>
      <c r="AQ95" s="87" t="s">
        <v>816</v>
      </c>
      <c r="AR95" s="79" t="s">
        <v>176</v>
      </c>
      <c r="AS95" s="79">
        <v>0</v>
      </c>
      <c r="AT95" s="79">
        <v>0</v>
      </c>
      <c r="AU95" s="79" t="s">
        <v>867</v>
      </c>
      <c r="AV95" s="79" t="s">
        <v>869</v>
      </c>
      <c r="AW95" s="79" t="s">
        <v>870</v>
      </c>
      <c r="AX95" s="79" t="s">
        <v>875</v>
      </c>
      <c r="AY95" s="79" t="s">
        <v>881</v>
      </c>
      <c r="AZ95" s="79" t="s">
        <v>887</v>
      </c>
      <c r="BA95" s="79" t="s">
        <v>889</v>
      </c>
      <c r="BB95" s="83" t="s">
        <v>895</v>
      </c>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247</v>
      </c>
      <c r="B96" s="64" t="s">
        <v>283</v>
      </c>
      <c r="C96" s="65" t="s">
        <v>2343</v>
      </c>
      <c r="D96" s="66">
        <v>3</v>
      </c>
      <c r="E96" s="67" t="s">
        <v>132</v>
      </c>
      <c r="F96" s="68">
        <v>32</v>
      </c>
      <c r="G96" s="65"/>
      <c r="H96" s="69"/>
      <c r="I96" s="70"/>
      <c r="J96" s="70"/>
      <c r="K96" s="34" t="s">
        <v>65</v>
      </c>
      <c r="L96" s="77">
        <v>96</v>
      </c>
      <c r="M96" s="77"/>
      <c r="N96" s="72"/>
      <c r="O96" s="79" t="s">
        <v>311</v>
      </c>
      <c r="P96" s="81">
        <v>43832.71015046296</v>
      </c>
      <c r="Q96" s="79" t="s">
        <v>362</v>
      </c>
      <c r="R96" s="79"/>
      <c r="S96" s="79"/>
      <c r="T96" s="79" t="s">
        <v>428</v>
      </c>
      <c r="U96" s="79"/>
      <c r="V96" s="83" t="s">
        <v>504</v>
      </c>
      <c r="W96" s="81">
        <v>43832.71015046296</v>
      </c>
      <c r="X96" s="85">
        <v>43832</v>
      </c>
      <c r="Y96" s="87" t="s">
        <v>575</v>
      </c>
      <c r="Z96" s="83" t="s">
        <v>674</v>
      </c>
      <c r="AA96" s="79"/>
      <c r="AB96" s="79"/>
      <c r="AC96" s="87" t="s">
        <v>773</v>
      </c>
      <c r="AD96" s="87" t="s">
        <v>816</v>
      </c>
      <c r="AE96" s="79" t="b">
        <v>0</v>
      </c>
      <c r="AF96" s="79">
        <v>4</v>
      </c>
      <c r="AG96" s="87" t="s">
        <v>832</v>
      </c>
      <c r="AH96" s="79" t="b">
        <v>0</v>
      </c>
      <c r="AI96" s="79" t="s">
        <v>839</v>
      </c>
      <c r="AJ96" s="79"/>
      <c r="AK96" s="87" t="s">
        <v>822</v>
      </c>
      <c r="AL96" s="79" t="b">
        <v>0</v>
      </c>
      <c r="AM96" s="79">
        <v>0</v>
      </c>
      <c r="AN96" s="87" t="s">
        <v>822</v>
      </c>
      <c r="AO96" s="79" t="s">
        <v>847</v>
      </c>
      <c r="AP96" s="79" t="b">
        <v>0</v>
      </c>
      <c r="AQ96" s="87" t="s">
        <v>816</v>
      </c>
      <c r="AR96" s="79" t="s">
        <v>176</v>
      </c>
      <c r="AS96" s="79">
        <v>0</v>
      </c>
      <c r="AT96" s="79">
        <v>0</v>
      </c>
      <c r="AU96" s="79" t="s">
        <v>867</v>
      </c>
      <c r="AV96" s="79" t="s">
        <v>869</v>
      </c>
      <c r="AW96" s="79" t="s">
        <v>870</v>
      </c>
      <c r="AX96" s="79" t="s">
        <v>875</v>
      </c>
      <c r="AY96" s="79" t="s">
        <v>881</v>
      </c>
      <c r="AZ96" s="79" t="s">
        <v>887</v>
      </c>
      <c r="BA96" s="79" t="s">
        <v>889</v>
      </c>
      <c r="BB96" s="83" t="s">
        <v>895</v>
      </c>
      <c r="BC96">
        <v>1</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247</v>
      </c>
      <c r="B97" s="64" t="s">
        <v>284</v>
      </c>
      <c r="C97" s="65" t="s">
        <v>2343</v>
      </c>
      <c r="D97" s="66">
        <v>3</v>
      </c>
      <c r="E97" s="67" t="s">
        <v>132</v>
      </c>
      <c r="F97" s="68">
        <v>32</v>
      </c>
      <c r="G97" s="65"/>
      <c r="H97" s="69"/>
      <c r="I97" s="70"/>
      <c r="J97" s="70"/>
      <c r="K97" s="34" t="s">
        <v>65</v>
      </c>
      <c r="L97" s="77">
        <v>97</v>
      </c>
      <c r="M97" s="77"/>
      <c r="N97" s="72"/>
      <c r="O97" s="79" t="s">
        <v>311</v>
      </c>
      <c r="P97" s="81">
        <v>43832.71015046296</v>
      </c>
      <c r="Q97" s="79" t="s">
        <v>362</v>
      </c>
      <c r="R97" s="79"/>
      <c r="S97" s="79"/>
      <c r="T97" s="79" t="s">
        <v>428</v>
      </c>
      <c r="U97" s="79"/>
      <c r="V97" s="83" t="s">
        <v>504</v>
      </c>
      <c r="W97" s="81">
        <v>43832.71015046296</v>
      </c>
      <c r="X97" s="85">
        <v>43832</v>
      </c>
      <c r="Y97" s="87" t="s">
        <v>575</v>
      </c>
      <c r="Z97" s="83" t="s">
        <v>674</v>
      </c>
      <c r="AA97" s="79"/>
      <c r="AB97" s="79"/>
      <c r="AC97" s="87" t="s">
        <v>773</v>
      </c>
      <c r="AD97" s="87" t="s">
        <v>816</v>
      </c>
      <c r="AE97" s="79" t="b">
        <v>0</v>
      </c>
      <c r="AF97" s="79">
        <v>4</v>
      </c>
      <c r="AG97" s="87" t="s">
        <v>832</v>
      </c>
      <c r="AH97" s="79" t="b">
        <v>0</v>
      </c>
      <c r="AI97" s="79" t="s">
        <v>839</v>
      </c>
      <c r="AJ97" s="79"/>
      <c r="AK97" s="87" t="s">
        <v>822</v>
      </c>
      <c r="AL97" s="79" t="b">
        <v>0</v>
      </c>
      <c r="AM97" s="79">
        <v>0</v>
      </c>
      <c r="AN97" s="87" t="s">
        <v>822</v>
      </c>
      <c r="AO97" s="79" t="s">
        <v>847</v>
      </c>
      <c r="AP97" s="79" t="b">
        <v>0</v>
      </c>
      <c r="AQ97" s="87" t="s">
        <v>816</v>
      </c>
      <c r="AR97" s="79" t="s">
        <v>176</v>
      </c>
      <c r="AS97" s="79">
        <v>0</v>
      </c>
      <c r="AT97" s="79">
        <v>0</v>
      </c>
      <c r="AU97" s="79" t="s">
        <v>867</v>
      </c>
      <c r="AV97" s="79" t="s">
        <v>869</v>
      </c>
      <c r="AW97" s="79" t="s">
        <v>870</v>
      </c>
      <c r="AX97" s="79" t="s">
        <v>875</v>
      </c>
      <c r="AY97" s="79" t="s">
        <v>881</v>
      </c>
      <c r="AZ97" s="79" t="s">
        <v>887</v>
      </c>
      <c r="BA97" s="79" t="s">
        <v>889</v>
      </c>
      <c r="BB97" s="83" t="s">
        <v>895</v>
      </c>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247</v>
      </c>
      <c r="B98" s="64" t="s">
        <v>285</v>
      </c>
      <c r="C98" s="65" t="s">
        <v>2343</v>
      </c>
      <c r="D98" s="66">
        <v>3</v>
      </c>
      <c r="E98" s="67" t="s">
        <v>132</v>
      </c>
      <c r="F98" s="68">
        <v>32</v>
      </c>
      <c r="G98" s="65"/>
      <c r="H98" s="69"/>
      <c r="I98" s="70"/>
      <c r="J98" s="70"/>
      <c r="K98" s="34" t="s">
        <v>65</v>
      </c>
      <c r="L98" s="77">
        <v>98</v>
      </c>
      <c r="M98" s="77"/>
      <c r="N98" s="72"/>
      <c r="O98" s="79" t="s">
        <v>311</v>
      </c>
      <c r="P98" s="81">
        <v>43832.71015046296</v>
      </c>
      <c r="Q98" s="79" t="s">
        <v>362</v>
      </c>
      <c r="R98" s="79"/>
      <c r="S98" s="79"/>
      <c r="T98" s="79" t="s">
        <v>428</v>
      </c>
      <c r="U98" s="79"/>
      <c r="V98" s="83" t="s">
        <v>504</v>
      </c>
      <c r="W98" s="81">
        <v>43832.71015046296</v>
      </c>
      <c r="X98" s="85">
        <v>43832</v>
      </c>
      <c r="Y98" s="87" t="s">
        <v>575</v>
      </c>
      <c r="Z98" s="83" t="s">
        <v>674</v>
      </c>
      <c r="AA98" s="79"/>
      <c r="AB98" s="79"/>
      <c r="AC98" s="87" t="s">
        <v>773</v>
      </c>
      <c r="AD98" s="87" t="s">
        <v>816</v>
      </c>
      <c r="AE98" s="79" t="b">
        <v>0</v>
      </c>
      <c r="AF98" s="79">
        <v>4</v>
      </c>
      <c r="AG98" s="87" t="s">
        <v>832</v>
      </c>
      <c r="AH98" s="79" t="b">
        <v>0</v>
      </c>
      <c r="AI98" s="79" t="s">
        <v>839</v>
      </c>
      <c r="AJ98" s="79"/>
      <c r="AK98" s="87" t="s">
        <v>822</v>
      </c>
      <c r="AL98" s="79" t="b">
        <v>0</v>
      </c>
      <c r="AM98" s="79">
        <v>0</v>
      </c>
      <c r="AN98" s="87" t="s">
        <v>822</v>
      </c>
      <c r="AO98" s="79" t="s">
        <v>847</v>
      </c>
      <c r="AP98" s="79" t="b">
        <v>0</v>
      </c>
      <c r="AQ98" s="87" t="s">
        <v>816</v>
      </c>
      <c r="AR98" s="79" t="s">
        <v>176</v>
      </c>
      <c r="AS98" s="79">
        <v>0</v>
      </c>
      <c r="AT98" s="79">
        <v>0</v>
      </c>
      <c r="AU98" s="79" t="s">
        <v>867</v>
      </c>
      <c r="AV98" s="79" t="s">
        <v>869</v>
      </c>
      <c r="AW98" s="79" t="s">
        <v>870</v>
      </c>
      <c r="AX98" s="79" t="s">
        <v>875</v>
      </c>
      <c r="AY98" s="79" t="s">
        <v>881</v>
      </c>
      <c r="AZ98" s="79" t="s">
        <v>887</v>
      </c>
      <c r="BA98" s="79" t="s">
        <v>889</v>
      </c>
      <c r="BB98" s="83" t="s">
        <v>895</v>
      </c>
      <c r="BC98">
        <v>1</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247</v>
      </c>
      <c r="B99" s="64" t="s">
        <v>286</v>
      </c>
      <c r="C99" s="65" t="s">
        <v>2343</v>
      </c>
      <c r="D99" s="66">
        <v>3</v>
      </c>
      <c r="E99" s="67" t="s">
        <v>132</v>
      </c>
      <c r="F99" s="68">
        <v>32</v>
      </c>
      <c r="G99" s="65"/>
      <c r="H99" s="69"/>
      <c r="I99" s="70"/>
      <c r="J99" s="70"/>
      <c r="K99" s="34" t="s">
        <v>65</v>
      </c>
      <c r="L99" s="77">
        <v>99</v>
      </c>
      <c r="M99" s="77"/>
      <c r="N99" s="72"/>
      <c r="O99" s="79" t="s">
        <v>311</v>
      </c>
      <c r="P99" s="81">
        <v>43832.71015046296</v>
      </c>
      <c r="Q99" s="79" t="s">
        <v>362</v>
      </c>
      <c r="R99" s="79"/>
      <c r="S99" s="79"/>
      <c r="T99" s="79" t="s">
        <v>428</v>
      </c>
      <c r="U99" s="79"/>
      <c r="V99" s="83" t="s">
        <v>504</v>
      </c>
      <c r="W99" s="81">
        <v>43832.71015046296</v>
      </c>
      <c r="X99" s="85">
        <v>43832</v>
      </c>
      <c r="Y99" s="87" t="s">
        <v>575</v>
      </c>
      <c r="Z99" s="83" t="s">
        <v>674</v>
      </c>
      <c r="AA99" s="79"/>
      <c r="AB99" s="79"/>
      <c r="AC99" s="87" t="s">
        <v>773</v>
      </c>
      <c r="AD99" s="87" t="s">
        <v>816</v>
      </c>
      <c r="AE99" s="79" t="b">
        <v>0</v>
      </c>
      <c r="AF99" s="79">
        <v>4</v>
      </c>
      <c r="AG99" s="87" t="s">
        <v>832</v>
      </c>
      <c r="AH99" s="79" t="b">
        <v>0</v>
      </c>
      <c r="AI99" s="79" t="s">
        <v>839</v>
      </c>
      <c r="AJ99" s="79"/>
      <c r="AK99" s="87" t="s">
        <v>822</v>
      </c>
      <c r="AL99" s="79" t="b">
        <v>0</v>
      </c>
      <c r="AM99" s="79">
        <v>0</v>
      </c>
      <c r="AN99" s="87" t="s">
        <v>822</v>
      </c>
      <c r="AO99" s="79" t="s">
        <v>847</v>
      </c>
      <c r="AP99" s="79" t="b">
        <v>0</v>
      </c>
      <c r="AQ99" s="87" t="s">
        <v>816</v>
      </c>
      <c r="AR99" s="79" t="s">
        <v>176</v>
      </c>
      <c r="AS99" s="79">
        <v>0</v>
      </c>
      <c r="AT99" s="79">
        <v>0</v>
      </c>
      <c r="AU99" s="79" t="s">
        <v>867</v>
      </c>
      <c r="AV99" s="79" t="s">
        <v>869</v>
      </c>
      <c r="AW99" s="79" t="s">
        <v>870</v>
      </c>
      <c r="AX99" s="79" t="s">
        <v>875</v>
      </c>
      <c r="AY99" s="79" t="s">
        <v>881</v>
      </c>
      <c r="AZ99" s="79" t="s">
        <v>887</v>
      </c>
      <c r="BA99" s="79" t="s">
        <v>889</v>
      </c>
      <c r="BB99" s="83" t="s">
        <v>895</v>
      </c>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247</v>
      </c>
      <c r="B100" s="64" t="s">
        <v>287</v>
      </c>
      <c r="C100" s="65" t="s">
        <v>2343</v>
      </c>
      <c r="D100" s="66">
        <v>3</v>
      </c>
      <c r="E100" s="67" t="s">
        <v>132</v>
      </c>
      <c r="F100" s="68">
        <v>32</v>
      </c>
      <c r="G100" s="65"/>
      <c r="H100" s="69"/>
      <c r="I100" s="70"/>
      <c r="J100" s="70"/>
      <c r="K100" s="34" t="s">
        <v>65</v>
      </c>
      <c r="L100" s="77">
        <v>100</v>
      </c>
      <c r="M100" s="77"/>
      <c r="N100" s="72"/>
      <c r="O100" s="79" t="s">
        <v>311</v>
      </c>
      <c r="P100" s="81">
        <v>43832.71015046296</v>
      </c>
      <c r="Q100" s="79" t="s">
        <v>362</v>
      </c>
      <c r="R100" s="79"/>
      <c r="S100" s="79"/>
      <c r="T100" s="79" t="s">
        <v>428</v>
      </c>
      <c r="U100" s="79"/>
      <c r="V100" s="83" t="s">
        <v>504</v>
      </c>
      <c r="W100" s="81">
        <v>43832.71015046296</v>
      </c>
      <c r="X100" s="85">
        <v>43832</v>
      </c>
      <c r="Y100" s="87" t="s">
        <v>575</v>
      </c>
      <c r="Z100" s="83" t="s">
        <v>674</v>
      </c>
      <c r="AA100" s="79"/>
      <c r="AB100" s="79"/>
      <c r="AC100" s="87" t="s">
        <v>773</v>
      </c>
      <c r="AD100" s="87" t="s">
        <v>816</v>
      </c>
      <c r="AE100" s="79" t="b">
        <v>0</v>
      </c>
      <c r="AF100" s="79">
        <v>4</v>
      </c>
      <c r="AG100" s="87" t="s">
        <v>832</v>
      </c>
      <c r="AH100" s="79" t="b">
        <v>0</v>
      </c>
      <c r="AI100" s="79" t="s">
        <v>839</v>
      </c>
      <c r="AJ100" s="79"/>
      <c r="AK100" s="87" t="s">
        <v>822</v>
      </c>
      <c r="AL100" s="79" t="b">
        <v>0</v>
      </c>
      <c r="AM100" s="79">
        <v>0</v>
      </c>
      <c r="AN100" s="87" t="s">
        <v>822</v>
      </c>
      <c r="AO100" s="79" t="s">
        <v>847</v>
      </c>
      <c r="AP100" s="79" t="b">
        <v>0</v>
      </c>
      <c r="AQ100" s="87" t="s">
        <v>816</v>
      </c>
      <c r="AR100" s="79" t="s">
        <v>176</v>
      </c>
      <c r="AS100" s="79">
        <v>0</v>
      </c>
      <c r="AT100" s="79">
        <v>0</v>
      </c>
      <c r="AU100" s="79" t="s">
        <v>867</v>
      </c>
      <c r="AV100" s="79" t="s">
        <v>869</v>
      </c>
      <c r="AW100" s="79" t="s">
        <v>870</v>
      </c>
      <c r="AX100" s="79" t="s">
        <v>875</v>
      </c>
      <c r="AY100" s="79" t="s">
        <v>881</v>
      </c>
      <c r="AZ100" s="79" t="s">
        <v>887</v>
      </c>
      <c r="BA100" s="79" t="s">
        <v>889</v>
      </c>
      <c r="BB100" s="83" t="s">
        <v>895</v>
      </c>
      <c r="BC100">
        <v>1</v>
      </c>
      <c r="BD100" s="78" t="str">
        <f>REPLACE(INDEX(GroupVertices[Group],MATCH(Edges[[#This Row],[Vertex 1]],GroupVertices[Vertex],0)),1,1,"")</f>
        <v>1</v>
      </c>
      <c r="BE100" s="78" t="str">
        <f>REPLACE(INDEX(GroupVertices[Group],MATCH(Edges[[#This Row],[Vertex 2]],GroupVertices[Vertex],0)),1,1,"")</f>
        <v>1</v>
      </c>
      <c r="BF100" s="48"/>
      <c r="BG100" s="49"/>
      <c r="BH100" s="48"/>
      <c r="BI100" s="49"/>
      <c r="BJ100" s="48"/>
      <c r="BK100" s="49"/>
      <c r="BL100" s="48"/>
      <c r="BM100" s="49"/>
      <c r="BN100" s="48"/>
    </row>
    <row r="101" spans="1:66" ht="15">
      <c r="A101" s="64" t="s">
        <v>247</v>
      </c>
      <c r="B101" s="64" t="s">
        <v>288</v>
      </c>
      <c r="C101" s="65" t="s">
        <v>2343</v>
      </c>
      <c r="D101" s="66">
        <v>3</v>
      </c>
      <c r="E101" s="67" t="s">
        <v>132</v>
      </c>
      <c r="F101" s="68">
        <v>32</v>
      </c>
      <c r="G101" s="65"/>
      <c r="H101" s="69"/>
      <c r="I101" s="70"/>
      <c r="J101" s="70"/>
      <c r="K101" s="34" t="s">
        <v>65</v>
      </c>
      <c r="L101" s="77">
        <v>101</v>
      </c>
      <c r="M101" s="77"/>
      <c r="N101" s="72"/>
      <c r="O101" s="79" t="s">
        <v>311</v>
      </c>
      <c r="P101" s="81">
        <v>43832.71015046296</v>
      </c>
      <c r="Q101" s="79" t="s">
        <v>362</v>
      </c>
      <c r="R101" s="79"/>
      <c r="S101" s="79"/>
      <c r="T101" s="79" t="s">
        <v>428</v>
      </c>
      <c r="U101" s="79"/>
      <c r="V101" s="83" t="s">
        <v>504</v>
      </c>
      <c r="W101" s="81">
        <v>43832.71015046296</v>
      </c>
      <c r="X101" s="85">
        <v>43832</v>
      </c>
      <c r="Y101" s="87" t="s">
        <v>575</v>
      </c>
      <c r="Z101" s="83" t="s">
        <v>674</v>
      </c>
      <c r="AA101" s="79"/>
      <c r="AB101" s="79"/>
      <c r="AC101" s="87" t="s">
        <v>773</v>
      </c>
      <c r="AD101" s="87" t="s">
        <v>816</v>
      </c>
      <c r="AE101" s="79" t="b">
        <v>0</v>
      </c>
      <c r="AF101" s="79">
        <v>4</v>
      </c>
      <c r="AG101" s="87" t="s">
        <v>832</v>
      </c>
      <c r="AH101" s="79" t="b">
        <v>0</v>
      </c>
      <c r="AI101" s="79" t="s">
        <v>839</v>
      </c>
      <c r="AJ101" s="79"/>
      <c r="AK101" s="87" t="s">
        <v>822</v>
      </c>
      <c r="AL101" s="79" t="b">
        <v>0</v>
      </c>
      <c r="AM101" s="79">
        <v>0</v>
      </c>
      <c r="AN101" s="87" t="s">
        <v>822</v>
      </c>
      <c r="AO101" s="79" t="s">
        <v>847</v>
      </c>
      <c r="AP101" s="79" t="b">
        <v>0</v>
      </c>
      <c r="AQ101" s="87" t="s">
        <v>816</v>
      </c>
      <c r="AR101" s="79" t="s">
        <v>176</v>
      </c>
      <c r="AS101" s="79">
        <v>0</v>
      </c>
      <c r="AT101" s="79">
        <v>0</v>
      </c>
      <c r="AU101" s="79" t="s">
        <v>867</v>
      </c>
      <c r="AV101" s="79" t="s">
        <v>869</v>
      </c>
      <c r="AW101" s="79" t="s">
        <v>870</v>
      </c>
      <c r="AX101" s="79" t="s">
        <v>875</v>
      </c>
      <c r="AY101" s="79" t="s">
        <v>881</v>
      </c>
      <c r="AZ101" s="79" t="s">
        <v>887</v>
      </c>
      <c r="BA101" s="79" t="s">
        <v>889</v>
      </c>
      <c r="BB101" s="83" t="s">
        <v>895</v>
      </c>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247</v>
      </c>
      <c r="B102" s="64" t="s">
        <v>289</v>
      </c>
      <c r="C102" s="65" t="s">
        <v>2343</v>
      </c>
      <c r="D102" s="66">
        <v>3</v>
      </c>
      <c r="E102" s="67" t="s">
        <v>132</v>
      </c>
      <c r="F102" s="68">
        <v>32</v>
      </c>
      <c r="G102" s="65"/>
      <c r="H102" s="69"/>
      <c r="I102" s="70"/>
      <c r="J102" s="70"/>
      <c r="K102" s="34" t="s">
        <v>65</v>
      </c>
      <c r="L102" s="77">
        <v>102</v>
      </c>
      <c r="M102" s="77"/>
      <c r="N102" s="72"/>
      <c r="O102" s="79" t="s">
        <v>311</v>
      </c>
      <c r="P102" s="81">
        <v>43832.71015046296</v>
      </c>
      <c r="Q102" s="79" t="s">
        <v>362</v>
      </c>
      <c r="R102" s="79"/>
      <c r="S102" s="79"/>
      <c r="T102" s="79" t="s">
        <v>428</v>
      </c>
      <c r="U102" s="79"/>
      <c r="V102" s="83" t="s">
        <v>504</v>
      </c>
      <c r="W102" s="81">
        <v>43832.71015046296</v>
      </c>
      <c r="X102" s="85">
        <v>43832</v>
      </c>
      <c r="Y102" s="87" t="s">
        <v>575</v>
      </c>
      <c r="Z102" s="83" t="s">
        <v>674</v>
      </c>
      <c r="AA102" s="79"/>
      <c r="AB102" s="79"/>
      <c r="AC102" s="87" t="s">
        <v>773</v>
      </c>
      <c r="AD102" s="87" t="s">
        <v>816</v>
      </c>
      <c r="AE102" s="79" t="b">
        <v>0</v>
      </c>
      <c r="AF102" s="79">
        <v>4</v>
      </c>
      <c r="AG102" s="87" t="s">
        <v>832</v>
      </c>
      <c r="AH102" s="79" t="b">
        <v>0</v>
      </c>
      <c r="AI102" s="79" t="s">
        <v>839</v>
      </c>
      <c r="AJ102" s="79"/>
      <c r="AK102" s="87" t="s">
        <v>822</v>
      </c>
      <c r="AL102" s="79" t="b">
        <v>0</v>
      </c>
      <c r="AM102" s="79">
        <v>0</v>
      </c>
      <c r="AN102" s="87" t="s">
        <v>822</v>
      </c>
      <c r="AO102" s="79" t="s">
        <v>847</v>
      </c>
      <c r="AP102" s="79" t="b">
        <v>0</v>
      </c>
      <c r="AQ102" s="87" t="s">
        <v>816</v>
      </c>
      <c r="AR102" s="79" t="s">
        <v>176</v>
      </c>
      <c r="AS102" s="79">
        <v>0</v>
      </c>
      <c r="AT102" s="79">
        <v>0</v>
      </c>
      <c r="AU102" s="79" t="s">
        <v>867</v>
      </c>
      <c r="AV102" s="79" t="s">
        <v>869</v>
      </c>
      <c r="AW102" s="79" t="s">
        <v>870</v>
      </c>
      <c r="AX102" s="79" t="s">
        <v>875</v>
      </c>
      <c r="AY102" s="79" t="s">
        <v>881</v>
      </c>
      <c r="AZ102" s="79" t="s">
        <v>887</v>
      </c>
      <c r="BA102" s="79" t="s">
        <v>889</v>
      </c>
      <c r="BB102" s="83" t="s">
        <v>895</v>
      </c>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247</v>
      </c>
      <c r="B103" s="64" t="s">
        <v>290</v>
      </c>
      <c r="C103" s="65" t="s">
        <v>2343</v>
      </c>
      <c r="D103" s="66">
        <v>3</v>
      </c>
      <c r="E103" s="67" t="s">
        <v>132</v>
      </c>
      <c r="F103" s="68">
        <v>32</v>
      </c>
      <c r="G103" s="65"/>
      <c r="H103" s="69"/>
      <c r="I103" s="70"/>
      <c r="J103" s="70"/>
      <c r="K103" s="34" t="s">
        <v>65</v>
      </c>
      <c r="L103" s="77">
        <v>103</v>
      </c>
      <c r="M103" s="77"/>
      <c r="N103" s="72"/>
      <c r="O103" s="79" t="s">
        <v>311</v>
      </c>
      <c r="P103" s="81">
        <v>43832.71015046296</v>
      </c>
      <c r="Q103" s="79" t="s">
        <v>362</v>
      </c>
      <c r="R103" s="79"/>
      <c r="S103" s="79"/>
      <c r="T103" s="79" t="s">
        <v>428</v>
      </c>
      <c r="U103" s="79"/>
      <c r="V103" s="83" t="s">
        <v>504</v>
      </c>
      <c r="W103" s="81">
        <v>43832.71015046296</v>
      </c>
      <c r="X103" s="85">
        <v>43832</v>
      </c>
      <c r="Y103" s="87" t="s">
        <v>575</v>
      </c>
      <c r="Z103" s="83" t="s">
        <v>674</v>
      </c>
      <c r="AA103" s="79"/>
      <c r="AB103" s="79"/>
      <c r="AC103" s="87" t="s">
        <v>773</v>
      </c>
      <c r="AD103" s="87" t="s">
        <v>816</v>
      </c>
      <c r="AE103" s="79" t="b">
        <v>0</v>
      </c>
      <c r="AF103" s="79">
        <v>4</v>
      </c>
      <c r="AG103" s="87" t="s">
        <v>832</v>
      </c>
      <c r="AH103" s="79" t="b">
        <v>0</v>
      </c>
      <c r="AI103" s="79" t="s">
        <v>839</v>
      </c>
      <c r="AJ103" s="79"/>
      <c r="AK103" s="87" t="s">
        <v>822</v>
      </c>
      <c r="AL103" s="79" t="b">
        <v>0</v>
      </c>
      <c r="AM103" s="79">
        <v>0</v>
      </c>
      <c r="AN103" s="87" t="s">
        <v>822</v>
      </c>
      <c r="AO103" s="79" t="s">
        <v>847</v>
      </c>
      <c r="AP103" s="79" t="b">
        <v>0</v>
      </c>
      <c r="AQ103" s="87" t="s">
        <v>816</v>
      </c>
      <c r="AR103" s="79" t="s">
        <v>176</v>
      </c>
      <c r="AS103" s="79">
        <v>0</v>
      </c>
      <c r="AT103" s="79">
        <v>0</v>
      </c>
      <c r="AU103" s="79" t="s">
        <v>867</v>
      </c>
      <c r="AV103" s="79" t="s">
        <v>869</v>
      </c>
      <c r="AW103" s="79" t="s">
        <v>870</v>
      </c>
      <c r="AX103" s="79" t="s">
        <v>875</v>
      </c>
      <c r="AY103" s="79" t="s">
        <v>881</v>
      </c>
      <c r="AZ103" s="79" t="s">
        <v>887</v>
      </c>
      <c r="BA103" s="79" t="s">
        <v>889</v>
      </c>
      <c r="BB103" s="83" t="s">
        <v>895</v>
      </c>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247</v>
      </c>
      <c r="B104" s="64" t="s">
        <v>291</v>
      </c>
      <c r="C104" s="65" t="s">
        <v>2343</v>
      </c>
      <c r="D104" s="66">
        <v>3</v>
      </c>
      <c r="E104" s="67" t="s">
        <v>132</v>
      </c>
      <c r="F104" s="68">
        <v>32</v>
      </c>
      <c r="G104" s="65"/>
      <c r="H104" s="69"/>
      <c r="I104" s="70"/>
      <c r="J104" s="70"/>
      <c r="K104" s="34" t="s">
        <v>65</v>
      </c>
      <c r="L104" s="77">
        <v>104</v>
      </c>
      <c r="M104" s="77"/>
      <c r="N104" s="72"/>
      <c r="O104" s="79" t="s">
        <v>311</v>
      </c>
      <c r="P104" s="81">
        <v>43832.71015046296</v>
      </c>
      <c r="Q104" s="79" t="s">
        <v>362</v>
      </c>
      <c r="R104" s="79"/>
      <c r="S104" s="79"/>
      <c r="T104" s="79" t="s">
        <v>428</v>
      </c>
      <c r="U104" s="79"/>
      <c r="V104" s="83" t="s">
        <v>504</v>
      </c>
      <c r="W104" s="81">
        <v>43832.71015046296</v>
      </c>
      <c r="X104" s="85">
        <v>43832</v>
      </c>
      <c r="Y104" s="87" t="s">
        <v>575</v>
      </c>
      <c r="Z104" s="83" t="s">
        <v>674</v>
      </c>
      <c r="AA104" s="79"/>
      <c r="AB104" s="79"/>
      <c r="AC104" s="87" t="s">
        <v>773</v>
      </c>
      <c r="AD104" s="87" t="s">
        <v>816</v>
      </c>
      <c r="AE104" s="79" t="b">
        <v>0</v>
      </c>
      <c r="AF104" s="79">
        <v>4</v>
      </c>
      <c r="AG104" s="87" t="s">
        <v>832</v>
      </c>
      <c r="AH104" s="79" t="b">
        <v>0</v>
      </c>
      <c r="AI104" s="79" t="s">
        <v>839</v>
      </c>
      <c r="AJ104" s="79"/>
      <c r="AK104" s="87" t="s">
        <v>822</v>
      </c>
      <c r="AL104" s="79" t="b">
        <v>0</v>
      </c>
      <c r="AM104" s="79">
        <v>0</v>
      </c>
      <c r="AN104" s="87" t="s">
        <v>822</v>
      </c>
      <c r="AO104" s="79" t="s">
        <v>847</v>
      </c>
      <c r="AP104" s="79" t="b">
        <v>0</v>
      </c>
      <c r="AQ104" s="87" t="s">
        <v>816</v>
      </c>
      <c r="AR104" s="79" t="s">
        <v>176</v>
      </c>
      <c r="AS104" s="79">
        <v>0</v>
      </c>
      <c r="AT104" s="79">
        <v>0</v>
      </c>
      <c r="AU104" s="79" t="s">
        <v>867</v>
      </c>
      <c r="AV104" s="79" t="s">
        <v>869</v>
      </c>
      <c r="AW104" s="79" t="s">
        <v>870</v>
      </c>
      <c r="AX104" s="79" t="s">
        <v>875</v>
      </c>
      <c r="AY104" s="79" t="s">
        <v>881</v>
      </c>
      <c r="AZ104" s="79" t="s">
        <v>887</v>
      </c>
      <c r="BA104" s="79" t="s">
        <v>889</v>
      </c>
      <c r="BB104" s="83" t="s">
        <v>895</v>
      </c>
      <c r="BC104">
        <v>1</v>
      </c>
      <c r="BD104" s="78" t="str">
        <f>REPLACE(INDEX(GroupVertices[Group],MATCH(Edges[[#This Row],[Vertex 1]],GroupVertices[Vertex],0)),1,1,"")</f>
        <v>1</v>
      </c>
      <c r="BE104" s="78" t="str">
        <f>REPLACE(INDEX(GroupVertices[Group],MATCH(Edges[[#This Row],[Vertex 2]],GroupVertices[Vertex],0)),1,1,"")</f>
        <v>1</v>
      </c>
      <c r="BF104" s="48"/>
      <c r="BG104" s="49"/>
      <c r="BH104" s="48"/>
      <c r="BI104" s="49"/>
      <c r="BJ104" s="48"/>
      <c r="BK104" s="49"/>
      <c r="BL104" s="48"/>
      <c r="BM104" s="49"/>
      <c r="BN104" s="48"/>
    </row>
    <row r="105" spans="1:66" ht="15">
      <c r="A105" s="64" t="s">
        <v>247</v>
      </c>
      <c r="B105" s="64" t="s">
        <v>292</v>
      </c>
      <c r="C105" s="65" t="s">
        <v>2343</v>
      </c>
      <c r="D105" s="66">
        <v>3</v>
      </c>
      <c r="E105" s="67" t="s">
        <v>132</v>
      </c>
      <c r="F105" s="68">
        <v>32</v>
      </c>
      <c r="G105" s="65"/>
      <c r="H105" s="69"/>
      <c r="I105" s="70"/>
      <c r="J105" s="70"/>
      <c r="K105" s="34" t="s">
        <v>65</v>
      </c>
      <c r="L105" s="77">
        <v>105</v>
      </c>
      <c r="M105" s="77"/>
      <c r="N105" s="72"/>
      <c r="O105" s="79" t="s">
        <v>311</v>
      </c>
      <c r="P105" s="81">
        <v>43832.71015046296</v>
      </c>
      <c r="Q105" s="79" t="s">
        <v>362</v>
      </c>
      <c r="R105" s="79"/>
      <c r="S105" s="79"/>
      <c r="T105" s="79" t="s">
        <v>428</v>
      </c>
      <c r="U105" s="79"/>
      <c r="V105" s="83" t="s">
        <v>504</v>
      </c>
      <c r="W105" s="81">
        <v>43832.71015046296</v>
      </c>
      <c r="X105" s="85">
        <v>43832</v>
      </c>
      <c r="Y105" s="87" t="s">
        <v>575</v>
      </c>
      <c r="Z105" s="83" t="s">
        <v>674</v>
      </c>
      <c r="AA105" s="79"/>
      <c r="AB105" s="79"/>
      <c r="AC105" s="87" t="s">
        <v>773</v>
      </c>
      <c r="AD105" s="87" t="s">
        <v>816</v>
      </c>
      <c r="AE105" s="79" t="b">
        <v>0</v>
      </c>
      <c r="AF105" s="79">
        <v>4</v>
      </c>
      <c r="AG105" s="87" t="s">
        <v>832</v>
      </c>
      <c r="AH105" s="79" t="b">
        <v>0</v>
      </c>
      <c r="AI105" s="79" t="s">
        <v>839</v>
      </c>
      <c r="AJ105" s="79"/>
      <c r="AK105" s="87" t="s">
        <v>822</v>
      </c>
      <c r="AL105" s="79" t="b">
        <v>0</v>
      </c>
      <c r="AM105" s="79">
        <v>0</v>
      </c>
      <c r="AN105" s="87" t="s">
        <v>822</v>
      </c>
      <c r="AO105" s="79" t="s">
        <v>847</v>
      </c>
      <c r="AP105" s="79" t="b">
        <v>0</v>
      </c>
      <c r="AQ105" s="87" t="s">
        <v>816</v>
      </c>
      <c r="AR105" s="79" t="s">
        <v>176</v>
      </c>
      <c r="AS105" s="79">
        <v>0</v>
      </c>
      <c r="AT105" s="79">
        <v>0</v>
      </c>
      <c r="AU105" s="79" t="s">
        <v>867</v>
      </c>
      <c r="AV105" s="79" t="s">
        <v>869</v>
      </c>
      <c r="AW105" s="79" t="s">
        <v>870</v>
      </c>
      <c r="AX105" s="79" t="s">
        <v>875</v>
      </c>
      <c r="AY105" s="79" t="s">
        <v>881</v>
      </c>
      <c r="AZ105" s="79" t="s">
        <v>887</v>
      </c>
      <c r="BA105" s="79" t="s">
        <v>889</v>
      </c>
      <c r="BB105" s="83" t="s">
        <v>895</v>
      </c>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247</v>
      </c>
      <c r="B106" s="64" t="s">
        <v>293</v>
      </c>
      <c r="C106" s="65" t="s">
        <v>2343</v>
      </c>
      <c r="D106" s="66">
        <v>3</v>
      </c>
      <c r="E106" s="67" t="s">
        <v>132</v>
      </c>
      <c r="F106" s="68">
        <v>32</v>
      </c>
      <c r="G106" s="65"/>
      <c r="H106" s="69"/>
      <c r="I106" s="70"/>
      <c r="J106" s="70"/>
      <c r="K106" s="34" t="s">
        <v>65</v>
      </c>
      <c r="L106" s="77">
        <v>106</v>
      </c>
      <c r="M106" s="77"/>
      <c r="N106" s="72"/>
      <c r="O106" s="79" t="s">
        <v>311</v>
      </c>
      <c r="P106" s="81">
        <v>43832.71015046296</v>
      </c>
      <c r="Q106" s="79" t="s">
        <v>362</v>
      </c>
      <c r="R106" s="79"/>
      <c r="S106" s="79"/>
      <c r="T106" s="79" t="s">
        <v>428</v>
      </c>
      <c r="U106" s="79"/>
      <c r="V106" s="83" t="s">
        <v>504</v>
      </c>
      <c r="W106" s="81">
        <v>43832.71015046296</v>
      </c>
      <c r="X106" s="85">
        <v>43832</v>
      </c>
      <c r="Y106" s="87" t="s">
        <v>575</v>
      </c>
      <c r="Z106" s="83" t="s">
        <v>674</v>
      </c>
      <c r="AA106" s="79"/>
      <c r="AB106" s="79"/>
      <c r="AC106" s="87" t="s">
        <v>773</v>
      </c>
      <c r="AD106" s="87" t="s">
        <v>816</v>
      </c>
      <c r="AE106" s="79" t="b">
        <v>0</v>
      </c>
      <c r="AF106" s="79">
        <v>4</v>
      </c>
      <c r="AG106" s="87" t="s">
        <v>832</v>
      </c>
      <c r="AH106" s="79" t="b">
        <v>0</v>
      </c>
      <c r="AI106" s="79" t="s">
        <v>839</v>
      </c>
      <c r="AJ106" s="79"/>
      <c r="AK106" s="87" t="s">
        <v>822</v>
      </c>
      <c r="AL106" s="79" t="b">
        <v>0</v>
      </c>
      <c r="AM106" s="79">
        <v>0</v>
      </c>
      <c r="AN106" s="87" t="s">
        <v>822</v>
      </c>
      <c r="AO106" s="79" t="s">
        <v>847</v>
      </c>
      <c r="AP106" s="79" t="b">
        <v>0</v>
      </c>
      <c r="AQ106" s="87" t="s">
        <v>816</v>
      </c>
      <c r="AR106" s="79" t="s">
        <v>176</v>
      </c>
      <c r="AS106" s="79">
        <v>0</v>
      </c>
      <c r="AT106" s="79">
        <v>0</v>
      </c>
      <c r="AU106" s="79" t="s">
        <v>867</v>
      </c>
      <c r="AV106" s="79" t="s">
        <v>869</v>
      </c>
      <c r="AW106" s="79" t="s">
        <v>870</v>
      </c>
      <c r="AX106" s="79" t="s">
        <v>875</v>
      </c>
      <c r="AY106" s="79" t="s">
        <v>881</v>
      </c>
      <c r="AZ106" s="79" t="s">
        <v>887</v>
      </c>
      <c r="BA106" s="79" t="s">
        <v>889</v>
      </c>
      <c r="BB106" s="83" t="s">
        <v>895</v>
      </c>
      <c r="BC106">
        <v>1</v>
      </c>
      <c r="BD106" s="78" t="str">
        <f>REPLACE(INDEX(GroupVertices[Group],MATCH(Edges[[#This Row],[Vertex 1]],GroupVertices[Vertex],0)),1,1,"")</f>
        <v>1</v>
      </c>
      <c r="BE106" s="78" t="str">
        <f>REPLACE(INDEX(GroupVertices[Group],MATCH(Edges[[#This Row],[Vertex 2]],GroupVertices[Vertex],0)),1,1,"")</f>
        <v>1</v>
      </c>
      <c r="BF106" s="48"/>
      <c r="BG106" s="49"/>
      <c r="BH106" s="48"/>
      <c r="BI106" s="49"/>
      <c r="BJ106" s="48"/>
      <c r="BK106" s="49"/>
      <c r="BL106" s="48"/>
      <c r="BM106" s="49"/>
      <c r="BN106" s="48"/>
    </row>
    <row r="107" spans="1:66" ht="15">
      <c r="A107" s="64" t="s">
        <v>247</v>
      </c>
      <c r="B107" s="64" t="s">
        <v>294</v>
      </c>
      <c r="C107" s="65" t="s">
        <v>2343</v>
      </c>
      <c r="D107" s="66">
        <v>3</v>
      </c>
      <c r="E107" s="67" t="s">
        <v>132</v>
      </c>
      <c r="F107" s="68">
        <v>32</v>
      </c>
      <c r="G107" s="65"/>
      <c r="H107" s="69"/>
      <c r="I107" s="70"/>
      <c r="J107" s="70"/>
      <c r="K107" s="34" t="s">
        <v>65</v>
      </c>
      <c r="L107" s="77">
        <v>107</v>
      </c>
      <c r="M107" s="77"/>
      <c r="N107" s="72"/>
      <c r="O107" s="79" t="s">
        <v>311</v>
      </c>
      <c r="P107" s="81">
        <v>43832.71015046296</v>
      </c>
      <c r="Q107" s="79" t="s">
        <v>362</v>
      </c>
      <c r="R107" s="79"/>
      <c r="S107" s="79"/>
      <c r="T107" s="79" t="s">
        <v>428</v>
      </c>
      <c r="U107" s="79"/>
      <c r="V107" s="83" t="s">
        <v>504</v>
      </c>
      <c r="W107" s="81">
        <v>43832.71015046296</v>
      </c>
      <c r="X107" s="85">
        <v>43832</v>
      </c>
      <c r="Y107" s="87" t="s">
        <v>575</v>
      </c>
      <c r="Z107" s="83" t="s">
        <v>674</v>
      </c>
      <c r="AA107" s="79"/>
      <c r="AB107" s="79"/>
      <c r="AC107" s="87" t="s">
        <v>773</v>
      </c>
      <c r="AD107" s="87" t="s">
        <v>816</v>
      </c>
      <c r="AE107" s="79" t="b">
        <v>0</v>
      </c>
      <c r="AF107" s="79">
        <v>4</v>
      </c>
      <c r="AG107" s="87" t="s">
        <v>832</v>
      </c>
      <c r="AH107" s="79" t="b">
        <v>0</v>
      </c>
      <c r="AI107" s="79" t="s">
        <v>839</v>
      </c>
      <c r="AJ107" s="79"/>
      <c r="AK107" s="87" t="s">
        <v>822</v>
      </c>
      <c r="AL107" s="79" t="b">
        <v>0</v>
      </c>
      <c r="AM107" s="79">
        <v>0</v>
      </c>
      <c r="AN107" s="87" t="s">
        <v>822</v>
      </c>
      <c r="AO107" s="79" t="s">
        <v>847</v>
      </c>
      <c r="AP107" s="79" t="b">
        <v>0</v>
      </c>
      <c r="AQ107" s="87" t="s">
        <v>816</v>
      </c>
      <c r="AR107" s="79" t="s">
        <v>176</v>
      </c>
      <c r="AS107" s="79">
        <v>0</v>
      </c>
      <c r="AT107" s="79">
        <v>0</v>
      </c>
      <c r="AU107" s="79" t="s">
        <v>867</v>
      </c>
      <c r="AV107" s="79" t="s">
        <v>869</v>
      </c>
      <c r="AW107" s="79" t="s">
        <v>870</v>
      </c>
      <c r="AX107" s="79" t="s">
        <v>875</v>
      </c>
      <c r="AY107" s="79" t="s">
        <v>881</v>
      </c>
      <c r="AZ107" s="79" t="s">
        <v>887</v>
      </c>
      <c r="BA107" s="79" t="s">
        <v>889</v>
      </c>
      <c r="BB107" s="83" t="s">
        <v>895</v>
      </c>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247</v>
      </c>
      <c r="B108" s="64" t="s">
        <v>295</v>
      </c>
      <c r="C108" s="65" t="s">
        <v>2343</v>
      </c>
      <c r="D108" s="66">
        <v>3</v>
      </c>
      <c r="E108" s="67" t="s">
        <v>132</v>
      </c>
      <c r="F108" s="68">
        <v>32</v>
      </c>
      <c r="G108" s="65"/>
      <c r="H108" s="69"/>
      <c r="I108" s="70"/>
      <c r="J108" s="70"/>
      <c r="K108" s="34" t="s">
        <v>65</v>
      </c>
      <c r="L108" s="77">
        <v>108</v>
      </c>
      <c r="M108" s="77"/>
      <c r="N108" s="72"/>
      <c r="O108" s="79" t="s">
        <v>313</v>
      </c>
      <c r="P108" s="81">
        <v>43832.71015046296</v>
      </c>
      <c r="Q108" s="79" t="s">
        <v>362</v>
      </c>
      <c r="R108" s="79"/>
      <c r="S108" s="79"/>
      <c r="T108" s="79" t="s">
        <v>428</v>
      </c>
      <c r="U108" s="79"/>
      <c r="V108" s="83" t="s">
        <v>504</v>
      </c>
      <c r="W108" s="81">
        <v>43832.71015046296</v>
      </c>
      <c r="X108" s="85">
        <v>43832</v>
      </c>
      <c r="Y108" s="87" t="s">
        <v>575</v>
      </c>
      <c r="Z108" s="83" t="s">
        <v>674</v>
      </c>
      <c r="AA108" s="79"/>
      <c r="AB108" s="79"/>
      <c r="AC108" s="87" t="s">
        <v>773</v>
      </c>
      <c r="AD108" s="87" t="s">
        <v>816</v>
      </c>
      <c r="AE108" s="79" t="b">
        <v>0</v>
      </c>
      <c r="AF108" s="79">
        <v>4</v>
      </c>
      <c r="AG108" s="87" t="s">
        <v>832</v>
      </c>
      <c r="AH108" s="79" t="b">
        <v>0</v>
      </c>
      <c r="AI108" s="79" t="s">
        <v>839</v>
      </c>
      <c r="AJ108" s="79"/>
      <c r="AK108" s="87" t="s">
        <v>822</v>
      </c>
      <c r="AL108" s="79" t="b">
        <v>0</v>
      </c>
      <c r="AM108" s="79">
        <v>0</v>
      </c>
      <c r="AN108" s="87" t="s">
        <v>822</v>
      </c>
      <c r="AO108" s="79" t="s">
        <v>847</v>
      </c>
      <c r="AP108" s="79" t="b">
        <v>0</v>
      </c>
      <c r="AQ108" s="87" t="s">
        <v>816</v>
      </c>
      <c r="AR108" s="79" t="s">
        <v>176</v>
      </c>
      <c r="AS108" s="79">
        <v>0</v>
      </c>
      <c r="AT108" s="79">
        <v>0</v>
      </c>
      <c r="AU108" s="79" t="s">
        <v>867</v>
      </c>
      <c r="AV108" s="79" t="s">
        <v>869</v>
      </c>
      <c r="AW108" s="79" t="s">
        <v>870</v>
      </c>
      <c r="AX108" s="79" t="s">
        <v>875</v>
      </c>
      <c r="AY108" s="79" t="s">
        <v>881</v>
      </c>
      <c r="AZ108" s="79" t="s">
        <v>887</v>
      </c>
      <c r="BA108" s="79" t="s">
        <v>889</v>
      </c>
      <c r="BB108" s="83" t="s">
        <v>895</v>
      </c>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38</v>
      </c>
      <c r="BM108" s="49">
        <v>100</v>
      </c>
      <c r="BN108" s="48">
        <v>38</v>
      </c>
    </row>
    <row r="109" spans="1:66" ht="15">
      <c r="A109" s="64" t="s">
        <v>248</v>
      </c>
      <c r="B109" s="64" t="s">
        <v>296</v>
      </c>
      <c r="C109" s="65" t="s">
        <v>2343</v>
      </c>
      <c r="D109" s="66">
        <v>3</v>
      </c>
      <c r="E109" s="67" t="s">
        <v>132</v>
      </c>
      <c r="F109" s="68">
        <v>32</v>
      </c>
      <c r="G109" s="65"/>
      <c r="H109" s="69"/>
      <c r="I109" s="70"/>
      <c r="J109" s="70"/>
      <c r="K109" s="34" t="s">
        <v>65</v>
      </c>
      <c r="L109" s="77">
        <v>109</v>
      </c>
      <c r="M109" s="77"/>
      <c r="N109" s="72"/>
      <c r="O109" s="79" t="s">
        <v>311</v>
      </c>
      <c r="P109" s="81">
        <v>43825.77300925926</v>
      </c>
      <c r="Q109" s="79" t="s">
        <v>363</v>
      </c>
      <c r="R109" s="79" t="s">
        <v>398</v>
      </c>
      <c r="S109" s="79" t="s">
        <v>412</v>
      </c>
      <c r="T109" s="79" t="s">
        <v>429</v>
      </c>
      <c r="U109" s="79"/>
      <c r="V109" s="83" t="s">
        <v>505</v>
      </c>
      <c r="W109" s="81">
        <v>43825.77300925926</v>
      </c>
      <c r="X109" s="85">
        <v>43825</v>
      </c>
      <c r="Y109" s="87" t="s">
        <v>576</v>
      </c>
      <c r="Z109" s="83" t="s">
        <v>675</v>
      </c>
      <c r="AA109" s="79"/>
      <c r="AB109" s="79"/>
      <c r="AC109" s="87" t="s">
        <v>774</v>
      </c>
      <c r="AD109" s="79"/>
      <c r="AE109" s="79" t="b">
        <v>0</v>
      </c>
      <c r="AF109" s="79">
        <v>4</v>
      </c>
      <c r="AG109" s="87" t="s">
        <v>822</v>
      </c>
      <c r="AH109" s="79" t="b">
        <v>1</v>
      </c>
      <c r="AI109" s="79" t="s">
        <v>839</v>
      </c>
      <c r="AJ109" s="79"/>
      <c r="AK109" s="87" t="s">
        <v>845</v>
      </c>
      <c r="AL109" s="79" t="b">
        <v>0</v>
      </c>
      <c r="AM109" s="79">
        <v>0</v>
      </c>
      <c r="AN109" s="87" t="s">
        <v>822</v>
      </c>
      <c r="AO109" s="79" t="s">
        <v>854</v>
      </c>
      <c r="AP109" s="79" t="b">
        <v>0</v>
      </c>
      <c r="AQ109" s="87" t="s">
        <v>774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v>1</v>
      </c>
      <c r="BG109" s="49">
        <v>5</v>
      </c>
      <c r="BH109" s="48">
        <v>0</v>
      </c>
      <c r="BI109" s="49">
        <v>0</v>
      </c>
      <c r="BJ109" s="48">
        <v>0</v>
      </c>
      <c r="BK109" s="49">
        <v>0</v>
      </c>
      <c r="BL109" s="48">
        <v>19</v>
      </c>
      <c r="BM109" s="49">
        <v>95</v>
      </c>
      <c r="BN109" s="48">
        <v>20</v>
      </c>
    </row>
    <row r="110" spans="1:66" ht="15">
      <c r="A110" s="64" t="s">
        <v>248</v>
      </c>
      <c r="B110" s="64" t="s">
        <v>297</v>
      </c>
      <c r="C110" s="65" t="s">
        <v>2343</v>
      </c>
      <c r="D110" s="66">
        <v>3</v>
      </c>
      <c r="E110" s="67" t="s">
        <v>132</v>
      </c>
      <c r="F110" s="68">
        <v>32</v>
      </c>
      <c r="G110" s="65"/>
      <c r="H110" s="69"/>
      <c r="I110" s="70"/>
      <c r="J110" s="70"/>
      <c r="K110" s="34" t="s">
        <v>65</v>
      </c>
      <c r="L110" s="77">
        <v>110</v>
      </c>
      <c r="M110" s="77"/>
      <c r="N110" s="72"/>
      <c r="O110" s="79" t="s">
        <v>311</v>
      </c>
      <c r="P110" s="81">
        <v>43832.79324074074</v>
      </c>
      <c r="Q110" s="79" t="s">
        <v>364</v>
      </c>
      <c r="R110" s="79"/>
      <c r="S110" s="79"/>
      <c r="T110" s="79" t="s">
        <v>429</v>
      </c>
      <c r="U110" s="83" t="s">
        <v>462</v>
      </c>
      <c r="V110" s="83" t="s">
        <v>462</v>
      </c>
      <c r="W110" s="81">
        <v>43832.79324074074</v>
      </c>
      <c r="X110" s="85">
        <v>43832</v>
      </c>
      <c r="Y110" s="87" t="s">
        <v>577</v>
      </c>
      <c r="Z110" s="83" t="s">
        <v>676</v>
      </c>
      <c r="AA110" s="79"/>
      <c r="AB110" s="79"/>
      <c r="AC110" s="87" t="s">
        <v>775</v>
      </c>
      <c r="AD110" s="87" t="s">
        <v>817</v>
      </c>
      <c r="AE110" s="79" t="b">
        <v>0</v>
      </c>
      <c r="AF110" s="79">
        <v>3</v>
      </c>
      <c r="AG110" s="87" t="s">
        <v>833</v>
      </c>
      <c r="AH110" s="79" t="b">
        <v>0</v>
      </c>
      <c r="AI110" s="79" t="s">
        <v>839</v>
      </c>
      <c r="AJ110" s="79"/>
      <c r="AK110" s="87" t="s">
        <v>822</v>
      </c>
      <c r="AL110" s="79" t="b">
        <v>0</v>
      </c>
      <c r="AM110" s="79">
        <v>0</v>
      </c>
      <c r="AN110" s="87" t="s">
        <v>822</v>
      </c>
      <c r="AO110" s="79" t="s">
        <v>852</v>
      </c>
      <c r="AP110" s="79" t="b">
        <v>0</v>
      </c>
      <c r="AQ110" s="87" t="s">
        <v>817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248</v>
      </c>
      <c r="B111" s="64" t="s">
        <v>298</v>
      </c>
      <c r="C111" s="65" t="s">
        <v>2343</v>
      </c>
      <c r="D111" s="66">
        <v>3</v>
      </c>
      <c r="E111" s="67" t="s">
        <v>132</v>
      </c>
      <c r="F111" s="68">
        <v>32</v>
      </c>
      <c r="G111" s="65"/>
      <c r="H111" s="69"/>
      <c r="I111" s="70"/>
      <c r="J111" s="70"/>
      <c r="K111" s="34" t="s">
        <v>65</v>
      </c>
      <c r="L111" s="77">
        <v>111</v>
      </c>
      <c r="M111" s="77"/>
      <c r="N111" s="72"/>
      <c r="O111" s="79" t="s">
        <v>311</v>
      </c>
      <c r="P111" s="81">
        <v>43832.79324074074</v>
      </c>
      <c r="Q111" s="79" t="s">
        <v>364</v>
      </c>
      <c r="R111" s="79"/>
      <c r="S111" s="79"/>
      <c r="T111" s="79" t="s">
        <v>429</v>
      </c>
      <c r="U111" s="83" t="s">
        <v>462</v>
      </c>
      <c r="V111" s="83" t="s">
        <v>462</v>
      </c>
      <c r="W111" s="81">
        <v>43832.79324074074</v>
      </c>
      <c r="X111" s="85">
        <v>43832</v>
      </c>
      <c r="Y111" s="87" t="s">
        <v>577</v>
      </c>
      <c r="Z111" s="83" t="s">
        <v>676</v>
      </c>
      <c r="AA111" s="79"/>
      <c r="AB111" s="79"/>
      <c r="AC111" s="87" t="s">
        <v>775</v>
      </c>
      <c r="AD111" s="87" t="s">
        <v>817</v>
      </c>
      <c r="AE111" s="79" t="b">
        <v>0</v>
      </c>
      <c r="AF111" s="79">
        <v>3</v>
      </c>
      <c r="AG111" s="87" t="s">
        <v>833</v>
      </c>
      <c r="AH111" s="79" t="b">
        <v>0</v>
      </c>
      <c r="AI111" s="79" t="s">
        <v>839</v>
      </c>
      <c r="AJ111" s="79"/>
      <c r="AK111" s="87" t="s">
        <v>822</v>
      </c>
      <c r="AL111" s="79" t="b">
        <v>0</v>
      </c>
      <c r="AM111" s="79">
        <v>0</v>
      </c>
      <c r="AN111" s="87" t="s">
        <v>822</v>
      </c>
      <c r="AO111" s="79" t="s">
        <v>852</v>
      </c>
      <c r="AP111" s="79" t="b">
        <v>0</v>
      </c>
      <c r="AQ111" s="87" t="s">
        <v>817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248</v>
      </c>
      <c r="B112" s="64" t="s">
        <v>299</v>
      </c>
      <c r="C112" s="65" t="s">
        <v>2343</v>
      </c>
      <c r="D112" s="66">
        <v>3</v>
      </c>
      <c r="E112" s="67" t="s">
        <v>132</v>
      </c>
      <c r="F112" s="68">
        <v>32</v>
      </c>
      <c r="G112" s="65"/>
      <c r="H112" s="69"/>
      <c r="I112" s="70"/>
      <c r="J112" s="70"/>
      <c r="K112" s="34" t="s">
        <v>65</v>
      </c>
      <c r="L112" s="77">
        <v>112</v>
      </c>
      <c r="M112" s="77"/>
      <c r="N112" s="72"/>
      <c r="O112" s="79" t="s">
        <v>311</v>
      </c>
      <c r="P112" s="81">
        <v>43832.79324074074</v>
      </c>
      <c r="Q112" s="79" t="s">
        <v>364</v>
      </c>
      <c r="R112" s="79"/>
      <c r="S112" s="79"/>
      <c r="T112" s="79" t="s">
        <v>429</v>
      </c>
      <c r="U112" s="83" t="s">
        <v>462</v>
      </c>
      <c r="V112" s="83" t="s">
        <v>462</v>
      </c>
      <c r="W112" s="81">
        <v>43832.79324074074</v>
      </c>
      <c r="X112" s="85">
        <v>43832</v>
      </c>
      <c r="Y112" s="87" t="s">
        <v>577</v>
      </c>
      <c r="Z112" s="83" t="s">
        <v>676</v>
      </c>
      <c r="AA112" s="79"/>
      <c r="AB112" s="79"/>
      <c r="AC112" s="87" t="s">
        <v>775</v>
      </c>
      <c r="AD112" s="87" t="s">
        <v>817</v>
      </c>
      <c r="AE112" s="79" t="b">
        <v>0</v>
      </c>
      <c r="AF112" s="79">
        <v>3</v>
      </c>
      <c r="AG112" s="87" t="s">
        <v>833</v>
      </c>
      <c r="AH112" s="79" t="b">
        <v>0</v>
      </c>
      <c r="AI112" s="79" t="s">
        <v>839</v>
      </c>
      <c r="AJ112" s="79"/>
      <c r="AK112" s="87" t="s">
        <v>822</v>
      </c>
      <c r="AL112" s="79" t="b">
        <v>0</v>
      </c>
      <c r="AM112" s="79">
        <v>0</v>
      </c>
      <c r="AN112" s="87" t="s">
        <v>822</v>
      </c>
      <c r="AO112" s="79" t="s">
        <v>852</v>
      </c>
      <c r="AP112" s="79" t="b">
        <v>0</v>
      </c>
      <c r="AQ112" s="87" t="s">
        <v>817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248</v>
      </c>
      <c r="B113" s="64" t="s">
        <v>300</v>
      </c>
      <c r="C113" s="65" t="s">
        <v>2343</v>
      </c>
      <c r="D113" s="66">
        <v>3</v>
      </c>
      <c r="E113" s="67" t="s">
        <v>132</v>
      </c>
      <c r="F113" s="68">
        <v>32</v>
      </c>
      <c r="G113" s="65"/>
      <c r="H113" s="69"/>
      <c r="I113" s="70"/>
      <c r="J113" s="70"/>
      <c r="K113" s="34" t="s">
        <v>65</v>
      </c>
      <c r="L113" s="77">
        <v>113</v>
      </c>
      <c r="M113" s="77"/>
      <c r="N113" s="72"/>
      <c r="O113" s="79" t="s">
        <v>311</v>
      </c>
      <c r="P113" s="81">
        <v>43832.79324074074</v>
      </c>
      <c r="Q113" s="79" t="s">
        <v>364</v>
      </c>
      <c r="R113" s="79"/>
      <c r="S113" s="79"/>
      <c r="T113" s="79" t="s">
        <v>429</v>
      </c>
      <c r="U113" s="83" t="s">
        <v>462</v>
      </c>
      <c r="V113" s="83" t="s">
        <v>462</v>
      </c>
      <c r="W113" s="81">
        <v>43832.79324074074</v>
      </c>
      <c r="X113" s="85">
        <v>43832</v>
      </c>
      <c r="Y113" s="87" t="s">
        <v>577</v>
      </c>
      <c r="Z113" s="83" t="s">
        <v>676</v>
      </c>
      <c r="AA113" s="79"/>
      <c r="AB113" s="79"/>
      <c r="AC113" s="87" t="s">
        <v>775</v>
      </c>
      <c r="AD113" s="87" t="s">
        <v>817</v>
      </c>
      <c r="AE113" s="79" t="b">
        <v>0</v>
      </c>
      <c r="AF113" s="79">
        <v>3</v>
      </c>
      <c r="AG113" s="87" t="s">
        <v>833</v>
      </c>
      <c r="AH113" s="79" t="b">
        <v>0</v>
      </c>
      <c r="AI113" s="79" t="s">
        <v>839</v>
      </c>
      <c r="AJ113" s="79"/>
      <c r="AK113" s="87" t="s">
        <v>822</v>
      </c>
      <c r="AL113" s="79" t="b">
        <v>0</v>
      </c>
      <c r="AM113" s="79">
        <v>0</v>
      </c>
      <c r="AN113" s="87" t="s">
        <v>822</v>
      </c>
      <c r="AO113" s="79" t="s">
        <v>852</v>
      </c>
      <c r="AP113" s="79" t="b">
        <v>0</v>
      </c>
      <c r="AQ113" s="87" t="s">
        <v>817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248</v>
      </c>
      <c r="B114" s="64" t="s">
        <v>301</v>
      </c>
      <c r="C114" s="65" t="s">
        <v>2343</v>
      </c>
      <c r="D114" s="66">
        <v>3</v>
      </c>
      <c r="E114" s="67" t="s">
        <v>132</v>
      </c>
      <c r="F114" s="68">
        <v>32</v>
      </c>
      <c r="G114" s="65"/>
      <c r="H114" s="69"/>
      <c r="I114" s="70"/>
      <c r="J114" s="70"/>
      <c r="K114" s="34" t="s">
        <v>65</v>
      </c>
      <c r="L114" s="77">
        <v>114</v>
      </c>
      <c r="M114" s="77"/>
      <c r="N114" s="72"/>
      <c r="O114" s="79" t="s">
        <v>311</v>
      </c>
      <c r="P114" s="81">
        <v>43832.79324074074</v>
      </c>
      <c r="Q114" s="79" t="s">
        <v>364</v>
      </c>
      <c r="R114" s="79"/>
      <c r="S114" s="79"/>
      <c r="T114" s="79" t="s">
        <v>429</v>
      </c>
      <c r="U114" s="83" t="s">
        <v>462</v>
      </c>
      <c r="V114" s="83" t="s">
        <v>462</v>
      </c>
      <c r="W114" s="81">
        <v>43832.79324074074</v>
      </c>
      <c r="X114" s="85">
        <v>43832</v>
      </c>
      <c r="Y114" s="87" t="s">
        <v>577</v>
      </c>
      <c r="Z114" s="83" t="s">
        <v>676</v>
      </c>
      <c r="AA114" s="79"/>
      <c r="AB114" s="79"/>
      <c r="AC114" s="87" t="s">
        <v>775</v>
      </c>
      <c r="AD114" s="87" t="s">
        <v>817</v>
      </c>
      <c r="AE114" s="79" t="b">
        <v>0</v>
      </c>
      <c r="AF114" s="79">
        <v>3</v>
      </c>
      <c r="AG114" s="87" t="s">
        <v>833</v>
      </c>
      <c r="AH114" s="79" t="b">
        <v>0</v>
      </c>
      <c r="AI114" s="79" t="s">
        <v>839</v>
      </c>
      <c r="AJ114" s="79"/>
      <c r="AK114" s="87" t="s">
        <v>822</v>
      </c>
      <c r="AL114" s="79" t="b">
        <v>0</v>
      </c>
      <c r="AM114" s="79">
        <v>0</v>
      </c>
      <c r="AN114" s="87" t="s">
        <v>822</v>
      </c>
      <c r="AO114" s="79" t="s">
        <v>852</v>
      </c>
      <c r="AP114" s="79" t="b">
        <v>0</v>
      </c>
      <c r="AQ114" s="87" t="s">
        <v>817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v>2</v>
      </c>
      <c r="BG114" s="49">
        <v>6.666666666666667</v>
      </c>
      <c r="BH114" s="48">
        <v>1</v>
      </c>
      <c r="BI114" s="49">
        <v>3.3333333333333335</v>
      </c>
      <c r="BJ114" s="48">
        <v>0</v>
      </c>
      <c r="BK114" s="49">
        <v>0</v>
      </c>
      <c r="BL114" s="48">
        <v>27</v>
      </c>
      <c r="BM114" s="49">
        <v>90</v>
      </c>
      <c r="BN114" s="48">
        <v>30</v>
      </c>
    </row>
    <row r="115" spans="1:66" ht="15">
      <c r="A115" s="64" t="s">
        <v>249</v>
      </c>
      <c r="B115" s="64" t="s">
        <v>249</v>
      </c>
      <c r="C115" s="65" t="s">
        <v>2348</v>
      </c>
      <c r="D115" s="66">
        <v>10</v>
      </c>
      <c r="E115" s="67" t="s">
        <v>136</v>
      </c>
      <c r="F115" s="68">
        <v>22.25</v>
      </c>
      <c r="G115" s="65"/>
      <c r="H115" s="69"/>
      <c r="I115" s="70"/>
      <c r="J115" s="70"/>
      <c r="K115" s="34" t="s">
        <v>65</v>
      </c>
      <c r="L115" s="77">
        <v>115</v>
      </c>
      <c r="M115" s="77"/>
      <c r="N115" s="72"/>
      <c r="O115" s="79" t="s">
        <v>176</v>
      </c>
      <c r="P115" s="81">
        <v>43824.60300925926</v>
      </c>
      <c r="Q115" s="79" t="s">
        <v>324</v>
      </c>
      <c r="R115" s="83" t="s">
        <v>399</v>
      </c>
      <c r="S115" s="79" t="s">
        <v>405</v>
      </c>
      <c r="T115" s="79" t="s">
        <v>414</v>
      </c>
      <c r="U115" s="83" t="s">
        <v>463</v>
      </c>
      <c r="V115" s="83" t="s">
        <v>463</v>
      </c>
      <c r="W115" s="81">
        <v>43824.60300925926</v>
      </c>
      <c r="X115" s="85">
        <v>43824</v>
      </c>
      <c r="Y115" s="87" t="s">
        <v>578</v>
      </c>
      <c r="Z115" s="83" t="s">
        <v>677</v>
      </c>
      <c r="AA115" s="79"/>
      <c r="AB115" s="79"/>
      <c r="AC115" s="87" t="s">
        <v>776</v>
      </c>
      <c r="AD115" s="79"/>
      <c r="AE115" s="79" t="b">
        <v>0</v>
      </c>
      <c r="AF115" s="79">
        <v>0</v>
      </c>
      <c r="AG115" s="87" t="s">
        <v>822</v>
      </c>
      <c r="AH115" s="79" t="b">
        <v>0</v>
      </c>
      <c r="AI115" s="79" t="s">
        <v>839</v>
      </c>
      <c r="AJ115" s="79"/>
      <c r="AK115" s="87" t="s">
        <v>822</v>
      </c>
      <c r="AL115" s="79" t="b">
        <v>0</v>
      </c>
      <c r="AM115" s="79">
        <v>3</v>
      </c>
      <c r="AN115" s="87" t="s">
        <v>822</v>
      </c>
      <c r="AO115" s="79" t="s">
        <v>859</v>
      </c>
      <c r="AP115" s="79" t="b">
        <v>0</v>
      </c>
      <c r="AQ115" s="87" t="s">
        <v>776</v>
      </c>
      <c r="AR115" s="79" t="s">
        <v>312</v>
      </c>
      <c r="AS115" s="79">
        <v>0</v>
      </c>
      <c r="AT115" s="79">
        <v>0</v>
      </c>
      <c r="AU115" s="79"/>
      <c r="AV115" s="79"/>
      <c r="AW115" s="79"/>
      <c r="AX115" s="79"/>
      <c r="AY115" s="79"/>
      <c r="AZ115" s="79"/>
      <c r="BA115" s="79"/>
      <c r="BB115" s="79"/>
      <c r="BC115">
        <v>4</v>
      </c>
      <c r="BD115" s="78" t="str">
        <f>REPLACE(INDEX(GroupVertices[Group],MATCH(Edges[[#This Row],[Vertex 1]],GroupVertices[Vertex],0)),1,1,"")</f>
        <v>8</v>
      </c>
      <c r="BE115" s="78" t="str">
        <f>REPLACE(INDEX(GroupVertices[Group],MATCH(Edges[[#This Row],[Vertex 2]],GroupVertices[Vertex],0)),1,1,"")</f>
        <v>8</v>
      </c>
      <c r="BF115" s="48">
        <v>1</v>
      </c>
      <c r="BG115" s="49">
        <v>3.5714285714285716</v>
      </c>
      <c r="BH115" s="48">
        <v>1</v>
      </c>
      <c r="BI115" s="49">
        <v>3.5714285714285716</v>
      </c>
      <c r="BJ115" s="48">
        <v>0</v>
      </c>
      <c r="BK115" s="49">
        <v>0</v>
      </c>
      <c r="BL115" s="48">
        <v>26</v>
      </c>
      <c r="BM115" s="49">
        <v>92.85714285714286</v>
      </c>
      <c r="BN115" s="48">
        <v>28</v>
      </c>
    </row>
    <row r="116" spans="1:66" ht="15">
      <c r="A116" s="64" t="s">
        <v>249</v>
      </c>
      <c r="B116" s="64" t="s">
        <v>249</v>
      </c>
      <c r="C116" s="65" t="s">
        <v>2348</v>
      </c>
      <c r="D116" s="66">
        <v>10</v>
      </c>
      <c r="E116" s="67" t="s">
        <v>136</v>
      </c>
      <c r="F116" s="68">
        <v>22.25</v>
      </c>
      <c r="G116" s="65"/>
      <c r="H116" s="69"/>
      <c r="I116" s="70"/>
      <c r="J116" s="70"/>
      <c r="K116" s="34" t="s">
        <v>65</v>
      </c>
      <c r="L116" s="77">
        <v>116</v>
      </c>
      <c r="M116" s="77"/>
      <c r="N116" s="72"/>
      <c r="O116" s="79" t="s">
        <v>176</v>
      </c>
      <c r="P116" s="81">
        <v>43826.60296296296</v>
      </c>
      <c r="Q116" s="79" t="s">
        <v>318</v>
      </c>
      <c r="R116" s="83" t="s">
        <v>399</v>
      </c>
      <c r="S116" s="79" t="s">
        <v>405</v>
      </c>
      <c r="T116" s="79" t="s">
        <v>414</v>
      </c>
      <c r="U116" s="83" t="s">
        <v>464</v>
      </c>
      <c r="V116" s="83" t="s">
        <v>464</v>
      </c>
      <c r="W116" s="81">
        <v>43826.60296296296</v>
      </c>
      <c r="X116" s="85">
        <v>43826</v>
      </c>
      <c r="Y116" s="87" t="s">
        <v>579</v>
      </c>
      <c r="Z116" s="83" t="s">
        <v>678</v>
      </c>
      <c r="AA116" s="79"/>
      <c r="AB116" s="79"/>
      <c r="AC116" s="87" t="s">
        <v>777</v>
      </c>
      <c r="AD116" s="79"/>
      <c r="AE116" s="79" t="b">
        <v>0</v>
      </c>
      <c r="AF116" s="79">
        <v>16</v>
      </c>
      <c r="AG116" s="87" t="s">
        <v>822</v>
      </c>
      <c r="AH116" s="79" t="b">
        <v>0</v>
      </c>
      <c r="AI116" s="79" t="s">
        <v>839</v>
      </c>
      <c r="AJ116" s="79"/>
      <c r="AK116" s="87" t="s">
        <v>822</v>
      </c>
      <c r="AL116" s="79" t="b">
        <v>0</v>
      </c>
      <c r="AM116" s="79">
        <v>1</v>
      </c>
      <c r="AN116" s="87" t="s">
        <v>822</v>
      </c>
      <c r="AO116" s="79" t="s">
        <v>859</v>
      </c>
      <c r="AP116" s="79" t="b">
        <v>0</v>
      </c>
      <c r="AQ116" s="87" t="s">
        <v>777</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8</v>
      </c>
      <c r="BE116" s="78" t="str">
        <f>REPLACE(INDEX(GroupVertices[Group],MATCH(Edges[[#This Row],[Vertex 2]],GroupVertices[Vertex],0)),1,1,"")</f>
        <v>8</v>
      </c>
      <c r="BF116" s="48">
        <v>0</v>
      </c>
      <c r="BG116" s="49">
        <v>0</v>
      </c>
      <c r="BH116" s="48">
        <v>1</v>
      </c>
      <c r="BI116" s="49">
        <v>2.5641025641025643</v>
      </c>
      <c r="BJ116" s="48">
        <v>0</v>
      </c>
      <c r="BK116" s="49">
        <v>0</v>
      </c>
      <c r="BL116" s="48">
        <v>38</v>
      </c>
      <c r="BM116" s="49">
        <v>97.43589743589743</v>
      </c>
      <c r="BN116" s="48">
        <v>39</v>
      </c>
    </row>
    <row r="117" spans="1:66" ht="15">
      <c r="A117" s="64" t="s">
        <v>249</v>
      </c>
      <c r="B117" s="64" t="s">
        <v>249</v>
      </c>
      <c r="C117" s="65" t="s">
        <v>2348</v>
      </c>
      <c r="D117" s="66">
        <v>10</v>
      </c>
      <c r="E117" s="67" t="s">
        <v>136</v>
      </c>
      <c r="F117" s="68">
        <v>22.25</v>
      </c>
      <c r="G117" s="65"/>
      <c r="H117" s="69"/>
      <c r="I117" s="70"/>
      <c r="J117" s="70"/>
      <c r="K117" s="34" t="s">
        <v>65</v>
      </c>
      <c r="L117" s="77">
        <v>117</v>
      </c>
      <c r="M117" s="77"/>
      <c r="N117" s="72"/>
      <c r="O117" s="79" t="s">
        <v>176</v>
      </c>
      <c r="P117" s="81">
        <v>43829.60291666666</v>
      </c>
      <c r="Q117" s="79" t="s">
        <v>328</v>
      </c>
      <c r="R117" s="83" t="s">
        <v>400</v>
      </c>
      <c r="S117" s="79" t="s">
        <v>405</v>
      </c>
      <c r="T117" s="79" t="s">
        <v>414</v>
      </c>
      <c r="U117" s="83" t="s">
        <v>465</v>
      </c>
      <c r="V117" s="83" t="s">
        <v>465</v>
      </c>
      <c r="W117" s="81">
        <v>43829.60291666666</v>
      </c>
      <c r="X117" s="85">
        <v>43829</v>
      </c>
      <c r="Y117" s="87" t="s">
        <v>580</v>
      </c>
      <c r="Z117" s="83" t="s">
        <v>679</v>
      </c>
      <c r="AA117" s="79"/>
      <c r="AB117" s="79"/>
      <c r="AC117" s="87" t="s">
        <v>778</v>
      </c>
      <c r="AD117" s="79"/>
      <c r="AE117" s="79" t="b">
        <v>0</v>
      </c>
      <c r="AF117" s="79">
        <v>0</v>
      </c>
      <c r="AG117" s="87" t="s">
        <v>822</v>
      </c>
      <c r="AH117" s="79" t="b">
        <v>0</v>
      </c>
      <c r="AI117" s="79" t="s">
        <v>839</v>
      </c>
      <c r="AJ117" s="79"/>
      <c r="AK117" s="87" t="s">
        <v>822</v>
      </c>
      <c r="AL117" s="79" t="b">
        <v>0</v>
      </c>
      <c r="AM117" s="79">
        <v>1</v>
      </c>
      <c r="AN117" s="87" t="s">
        <v>822</v>
      </c>
      <c r="AO117" s="79" t="s">
        <v>859</v>
      </c>
      <c r="AP117" s="79" t="b">
        <v>0</v>
      </c>
      <c r="AQ117" s="87" t="s">
        <v>778</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8</v>
      </c>
      <c r="BE117" s="78" t="str">
        <f>REPLACE(INDEX(GroupVertices[Group],MATCH(Edges[[#This Row],[Vertex 2]],GroupVertices[Vertex],0)),1,1,"")</f>
        <v>8</v>
      </c>
      <c r="BF117" s="48">
        <v>0</v>
      </c>
      <c r="BG117" s="49">
        <v>0</v>
      </c>
      <c r="BH117" s="48">
        <v>1</v>
      </c>
      <c r="BI117" s="49">
        <v>4.166666666666667</v>
      </c>
      <c r="BJ117" s="48">
        <v>0</v>
      </c>
      <c r="BK117" s="49">
        <v>0</v>
      </c>
      <c r="BL117" s="48">
        <v>23</v>
      </c>
      <c r="BM117" s="49">
        <v>95.83333333333333</v>
      </c>
      <c r="BN117" s="48">
        <v>24</v>
      </c>
    </row>
    <row r="118" spans="1:66" ht="15">
      <c r="A118" s="64" t="s">
        <v>249</v>
      </c>
      <c r="B118" s="64" t="s">
        <v>249</v>
      </c>
      <c r="C118" s="65" t="s">
        <v>2348</v>
      </c>
      <c r="D118" s="66">
        <v>10</v>
      </c>
      <c r="E118" s="67" t="s">
        <v>136</v>
      </c>
      <c r="F118" s="68">
        <v>22.25</v>
      </c>
      <c r="G118" s="65"/>
      <c r="H118" s="69"/>
      <c r="I118" s="70"/>
      <c r="J118" s="70"/>
      <c r="K118" s="34" t="s">
        <v>65</v>
      </c>
      <c r="L118" s="77">
        <v>118</v>
      </c>
      <c r="M118" s="77"/>
      <c r="N118" s="72"/>
      <c r="O118" s="79" t="s">
        <v>176</v>
      </c>
      <c r="P118" s="81">
        <v>43831.602951388886</v>
      </c>
      <c r="Q118" s="79" t="s">
        <v>365</v>
      </c>
      <c r="R118" s="83" t="s">
        <v>399</v>
      </c>
      <c r="S118" s="79" t="s">
        <v>405</v>
      </c>
      <c r="T118" s="79" t="s">
        <v>414</v>
      </c>
      <c r="U118" s="83" t="s">
        <v>466</v>
      </c>
      <c r="V118" s="83" t="s">
        <v>466</v>
      </c>
      <c r="W118" s="81">
        <v>43831.602951388886</v>
      </c>
      <c r="X118" s="85">
        <v>43831</v>
      </c>
      <c r="Y118" s="87" t="s">
        <v>581</v>
      </c>
      <c r="Z118" s="83" t="s">
        <v>680</v>
      </c>
      <c r="AA118" s="79"/>
      <c r="AB118" s="79"/>
      <c r="AC118" s="87" t="s">
        <v>779</v>
      </c>
      <c r="AD118" s="79"/>
      <c r="AE118" s="79" t="b">
        <v>0</v>
      </c>
      <c r="AF118" s="79">
        <v>7</v>
      </c>
      <c r="AG118" s="87" t="s">
        <v>822</v>
      </c>
      <c r="AH118" s="79" t="b">
        <v>0</v>
      </c>
      <c r="AI118" s="79" t="s">
        <v>839</v>
      </c>
      <c r="AJ118" s="79"/>
      <c r="AK118" s="87" t="s">
        <v>822</v>
      </c>
      <c r="AL118" s="79" t="b">
        <v>0</v>
      </c>
      <c r="AM118" s="79">
        <v>0</v>
      </c>
      <c r="AN118" s="87" t="s">
        <v>822</v>
      </c>
      <c r="AO118" s="79" t="s">
        <v>859</v>
      </c>
      <c r="AP118" s="79" t="b">
        <v>0</v>
      </c>
      <c r="AQ118" s="87" t="s">
        <v>779</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8</v>
      </c>
      <c r="BE118" s="78" t="str">
        <f>REPLACE(INDEX(GroupVertices[Group],MATCH(Edges[[#This Row],[Vertex 2]],GroupVertices[Vertex],0)),1,1,"")</f>
        <v>8</v>
      </c>
      <c r="BF118" s="48">
        <v>1</v>
      </c>
      <c r="BG118" s="49">
        <v>2.5641025641025643</v>
      </c>
      <c r="BH118" s="48">
        <v>1</v>
      </c>
      <c r="BI118" s="49">
        <v>2.5641025641025643</v>
      </c>
      <c r="BJ118" s="48">
        <v>0</v>
      </c>
      <c r="BK118" s="49">
        <v>0</v>
      </c>
      <c r="BL118" s="48">
        <v>37</v>
      </c>
      <c r="BM118" s="49">
        <v>94.87179487179488</v>
      </c>
      <c r="BN118" s="48">
        <v>39</v>
      </c>
    </row>
    <row r="119" spans="1:66" ht="15">
      <c r="A119" s="64" t="s">
        <v>248</v>
      </c>
      <c r="B119" s="64" t="s">
        <v>249</v>
      </c>
      <c r="C119" s="65" t="s">
        <v>2343</v>
      </c>
      <c r="D119" s="66">
        <v>3</v>
      </c>
      <c r="E119" s="67" t="s">
        <v>132</v>
      </c>
      <c r="F119" s="68">
        <v>32</v>
      </c>
      <c r="G119" s="65"/>
      <c r="H119" s="69"/>
      <c r="I119" s="70"/>
      <c r="J119" s="70"/>
      <c r="K119" s="34" t="s">
        <v>65</v>
      </c>
      <c r="L119" s="77">
        <v>119</v>
      </c>
      <c r="M119" s="77"/>
      <c r="N119" s="72"/>
      <c r="O119" s="79" t="s">
        <v>313</v>
      </c>
      <c r="P119" s="81">
        <v>43832.79324074074</v>
      </c>
      <c r="Q119" s="79" t="s">
        <v>364</v>
      </c>
      <c r="R119" s="79"/>
      <c r="S119" s="79"/>
      <c r="T119" s="79" t="s">
        <v>429</v>
      </c>
      <c r="U119" s="83" t="s">
        <v>462</v>
      </c>
      <c r="V119" s="83" t="s">
        <v>462</v>
      </c>
      <c r="W119" s="81">
        <v>43832.79324074074</v>
      </c>
      <c r="X119" s="85">
        <v>43832</v>
      </c>
      <c r="Y119" s="87" t="s">
        <v>577</v>
      </c>
      <c r="Z119" s="83" t="s">
        <v>676</v>
      </c>
      <c r="AA119" s="79"/>
      <c r="AB119" s="79"/>
      <c r="AC119" s="87" t="s">
        <v>775</v>
      </c>
      <c r="AD119" s="87" t="s">
        <v>817</v>
      </c>
      <c r="AE119" s="79" t="b">
        <v>0</v>
      </c>
      <c r="AF119" s="79">
        <v>3</v>
      </c>
      <c r="AG119" s="87" t="s">
        <v>833</v>
      </c>
      <c r="AH119" s="79" t="b">
        <v>0</v>
      </c>
      <c r="AI119" s="79" t="s">
        <v>839</v>
      </c>
      <c r="AJ119" s="79"/>
      <c r="AK119" s="87" t="s">
        <v>822</v>
      </c>
      <c r="AL119" s="79" t="b">
        <v>0</v>
      </c>
      <c r="AM119" s="79">
        <v>0</v>
      </c>
      <c r="AN119" s="87" t="s">
        <v>822</v>
      </c>
      <c r="AO119" s="79" t="s">
        <v>852</v>
      </c>
      <c r="AP119" s="79" t="b">
        <v>0</v>
      </c>
      <c r="AQ119" s="87" t="s">
        <v>817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8</v>
      </c>
      <c r="BF119" s="48"/>
      <c r="BG119" s="49"/>
      <c r="BH119" s="48"/>
      <c r="BI119" s="49"/>
      <c r="BJ119" s="48"/>
      <c r="BK119" s="49"/>
      <c r="BL119" s="48"/>
      <c r="BM119" s="49"/>
      <c r="BN119" s="48"/>
    </row>
    <row r="120" spans="1:66" ht="15">
      <c r="A120" s="64" t="s">
        <v>250</v>
      </c>
      <c r="B120" s="64" t="s">
        <v>302</v>
      </c>
      <c r="C120" s="65" t="s">
        <v>2343</v>
      </c>
      <c r="D120" s="66">
        <v>3</v>
      </c>
      <c r="E120" s="67" t="s">
        <v>132</v>
      </c>
      <c r="F120" s="68">
        <v>32</v>
      </c>
      <c r="G120" s="65"/>
      <c r="H120" s="69"/>
      <c r="I120" s="70"/>
      <c r="J120" s="70"/>
      <c r="K120" s="34" t="s">
        <v>65</v>
      </c>
      <c r="L120" s="77">
        <v>120</v>
      </c>
      <c r="M120" s="77"/>
      <c r="N120" s="72"/>
      <c r="O120" s="79" t="s">
        <v>311</v>
      </c>
      <c r="P120" s="81">
        <v>43829.65697916667</v>
      </c>
      <c r="Q120" s="79" t="s">
        <v>366</v>
      </c>
      <c r="R120" s="83" t="s">
        <v>401</v>
      </c>
      <c r="S120" s="79" t="s">
        <v>406</v>
      </c>
      <c r="T120" s="79" t="s">
        <v>430</v>
      </c>
      <c r="U120" s="83" t="s">
        <v>467</v>
      </c>
      <c r="V120" s="83" t="s">
        <v>467</v>
      </c>
      <c r="W120" s="81">
        <v>43829.65697916667</v>
      </c>
      <c r="X120" s="85">
        <v>43829</v>
      </c>
      <c r="Y120" s="87" t="s">
        <v>582</v>
      </c>
      <c r="Z120" s="83" t="s">
        <v>681</v>
      </c>
      <c r="AA120" s="79"/>
      <c r="AB120" s="79"/>
      <c r="AC120" s="87" t="s">
        <v>780</v>
      </c>
      <c r="AD120" s="79"/>
      <c r="AE120" s="79" t="b">
        <v>0</v>
      </c>
      <c r="AF120" s="79">
        <v>0</v>
      </c>
      <c r="AG120" s="87" t="s">
        <v>822</v>
      </c>
      <c r="AH120" s="79" t="b">
        <v>0</v>
      </c>
      <c r="AI120" s="79" t="s">
        <v>839</v>
      </c>
      <c r="AJ120" s="79"/>
      <c r="AK120" s="87" t="s">
        <v>822</v>
      </c>
      <c r="AL120" s="79" t="b">
        <v>0</v>
      </c>
      <c r="AM120" s="79">
        <v>0</v>
      </c>
      <c r="AN120" s="87" t="s">
        <v>822</v>
      </c>
      <c r="AO120" s="79" t="s">
        <v>860</v>
      </c>
      <c r="AP120" s="79" t="b">
        <v>0</v>
      </c>
      <c r="AQ120" s="87" t="s">
        <v>780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10</v>
      </c>
      <c r="BE120" s="78" t="str">
        <f>REPLACE(INDEX(GroupVertices[Group],MATCH(Edges[[#This Row],[Vertex 2]],GroupVertices[Vertex],0)),1,1,"")</f>
        <v>10</v>
      </c>
      <c r="BF120" s="48">
        <v>1</v>
      </c>
      <c r="BG120" s="49">
        <v>2.857142857142857</v>
      </c>
      <c r="BH120" s="48">
        <v>1</v>
      </c>
      <c r="BI120" s="49">
        <v>2.857142857142857</v>
      </c>
      <c r="BJ120" s="48">
        <v>0</v>
      </c>
      <c r="BK120" s="49">
        <v>0</v>
      </c>
      <c r="BL120" s="48">
        <v>33</v>
      </c>
      <c r="BM120" s="49">
        <v>94.28571428571429</v>
      </c>
      <c r="BN120" s="48">
        <v>35</v>
      </c>
    </row>
    <row r="121" spans="1:66" ht="15">
      <c r="A121" s="64" t="s">
        <v>250</v>
      </c>
      <c r="B121" s="64" t="s">
        <v>250</v>
      </c>
      <c r="C121" s="65" t="s">
        <v>2344</v>
      </c>
      <c r="D121" s="66">
        <v>5.333333333333334</v>
      </c>
      <c r="E121" s="67" t="s">
        <v>136</v>
      </c>
      <c r="F121" s="68">
        <v>28.75</v>
      </c>
      <c r="G121" s="65"/>
      <c r="H121" s="69"/>
      <c r="I121" s="70"/>
      <c r="J121" s="70"/>
      <c r="K121" s="34" t="s">
        <v>65</v>
      </c>
      <c r="L121" s="77">
        <v>121</v>
      </c>
      <c r="M121" s="77"/>
      <c r="N121" s="72"/>
      <c r="O121" s="79" t="s">
        <v>176</v>
      </c>
      <c r="P121" s="81">
        <v>43825.823645833334</v>
      </c>
      <c r="Q121" s="79" t="s">
        <v>367</v>
      </c>
      <c r="R121" s="83" t="s">
        <v>402</v>
      </c>
      <c r="S121" s="79" t="s">
        <v>405</v>
      </c>
      <c r="T121" s="79" t="s">
        <v>431</v>
      </c>
      <c r="U121" s="83" t="s">
        <v>468</v>
      </c>
      <c r="V121" s="83" t="s">
        <v>468</v>
      </c>
      <c r="W121" s="81">
        <v>43825.823645833334</v>
      </c>
      <c r="X121" s="85">
        <v>43825</v>
      </c>
      <c r="Y121" s="87" t="s">
        <v>583</v>
      </c>
      <c r="Z121" s="83" t="s">
        <v>682</v>
      </c>
      <c r="AA121" s="79"/>
      <c r="AB121" s="79"/>
      <c r="AC121" s="87" t="s">
        <v>781</v>
      </c>
      <c r="AD121" s="79"/>
      <c r="AE121" s="79" t="b">
        <v>0</v>
      </c>
      <c r="AF121" s="79">
        <v>1</v>
      </c>
      <c r="AG121" s="87" t="s">
        <v>822</v>
      </c>
      <c r="AH121" s="79" t="b">
        <v>0</v>
      </c>
      <c r="AI121" s="79" t="s">
        <v>839</v>
      </c>
      <c r="AJ121" s="79"/>
      <c r="AK121" s="87" t="s">
        <v>822</v>
      </c>
      <c r="AL121" s="79" t="b">
        <v>0</v>
      </c>
      <c r="AM121" s="79">
        <v>0</v>
      </c>
      <c r="AN121" s="87" t="s">
        <v>822</v>
      </c>
      <c r="AO121" s="79" t="s">
        <v>860</v>
      </c>
      <c r="AP121" s="79" t="b">
        <v>0</v>
      </c>
      <c r="AQ121" s="87" t="s">
        <v>781</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10</v>
      </c>
      <c r="BE121" s="78" t="str">
        <f>REPLACE(INDEX(GroupVertices[Group],MATCH(Edges[[#This Row],[Vertex 2]],GroupVertices[Vertex],0)),1,1,"")</f>
        <v>10</v>
      </c>
      <c r="BF121" s="48">
        <v>1</v>
      </c>
      <c r="BG121" s="49">
        <v>7.142857142857143</v>
      </c>
      <c r="BH121" s="48">
        <v>0</v>
      </c>
      <c r="BI121" s="49">
        <v>0</v>
      </c>
      <c r="BJ121" s="48">
        <v>0</v>
      </c>
      <c r="BK121" s="49">
        <v>0</v>
      </c>
      <c r="BL121" s="48">
        <v>13</v>
      </c>
      <c r="BM121" s="49">
        <v>92.85714285714286</v>
      </c>
      <c r="BN121" s="48">
        <v>14</v>
      </c>
    </row>
    <row r="122" spans="1:66" ht="15">
      <c r="A122" s="64" t="s">
        <v>250</v>
      </c>
      <c r="B122" s="64" t="s">
        <v>250</v>
      </c>
      <c r="C122" s="65" t="s">
        <v>2344</v>
      </c>
      <c r="D122" s="66">
        <v>5.333333333333334</v>
      </c>
      <c r="E122" s="67" t="s">
        <v>136</v>
      </c>
      <c r="F122" s="68">
        <v>28.75</v>
      </c>
      <c r="G122" s="65"/>
      <c r="H122" s="69"/>
      <c r="I122" s="70"/>
      <c r="J122" s="70"/>
      <c r="K122" s="34" t="s">
        <v>65</v>
      </c>
      <c r="L122" s="77">
        <v>122</v>
      </c>
      <c r="M122" s="77"/>
      <c r="N122" s="72"/>
      <c r="O122" s="79" t="s">
        <v>176</v>
      </c>
      <c r="P122" s="81">
        <v>43832.82365740741</v>
      </c>
      <c r="Q122" s="79" t="s">
        <v>368</v>
      </c>
      <c r="R122" s="83" t="s">
        <v>402</v>
      </c>
      <c r="S122" s="79" t="s">
        <v>405</v>
      </c>
      <c r="T122" s="79" t="s">
        <v>431</v>
      </c>
      <c r="U122" s="83" t="s">
        <v>469</v>
      </c>
      <c r="V122" s="83" t="s">
        <v>469</v>
      </c>
      <c r="W122" s="81">
        <v>43832.82365740741</v>
      </c>
      <c r="X122" s="85">
        <v>43832</v>
      </c>
      <c r="Y122" s="87" t="s">
        <v>584</v>
      </c>
      <c r="Z122" s="83" t="s">
        <v>683</v>
      </c>
      <c r="AA122" s="79"/>
      <c r="AB122" s="79"/>
      <c r="AC122" s="87" t="s">
        <v>782</v>
      </c>
      <c r="AD122" s="79"/>
      <c r="AE122" s="79" t="b">
        <v>0</v>
      </c>
      <c r="AF122" s="79">
        <v>0</v>
      </c>
      <c r="AG122" s="87" t="s">
        <v>822</v>
      </c>
      <c r="AH122" s="79" t="b">
        <v>0</v>
      </c>
      <c r="AI122" s="79" t="s">
        <v>839</v>
      </c>
      <c r="AJ122" s="79"/>
      <c r="AK122" s="87" t="s">
        <v>822</v>
      </c>
      <c r="AL122" s="79" t="b">
        <v>0</v>
      </c>
      <c r="AM122" s="79">
        <v>0</v>
      </c>
      <c r="AN122" s="87" t="s">
        <v>822</v>
      </c>
      <c r="AO122" s="79" t="s">
        <v>860</v>
      </c>
      <c r="AP122" s="79" t="b">
        <v>0</v>
      </c>
      <c r="AQ122" s="87" t="s">
        <v>782</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10</v>
      </c>
      <c r="BE122" s="78" t="str">
        <f>REPLACE(INDEX(GroupVertices[Group],MATCH(Edges[[#This Row],[Vertex 2]],GroupVertices[Vertex],0)),1,1,"")</f>
        <v>10</v>
      </c>
      <c r="BF122" s="48">
        <v>1</v>
      </c>
      <c r="BG122" s="49">
        <v>7.142857142857143</v>
      </c>
      <c r="BH122" s="48">
        <v>0</v>
      </c>
      <c r="BI122" s="49">
        <v>0</v>
      </c>
      <c r="BJ122" s="48">
        <v>0</v>
      </c>
      <c r="BK122" s="49">
        <v>0</v>
      </c>
      <c r="BL122" s="48">
        <v>13</v>
      </c>
      <c r="BM122" s="49">
        <v>92.85714285714286</v>
      </c>
      <c r="BN122" s="48">
        <v>14</v>
      </c>
    </row>
    <row r="123" spans="1:66" ht="15">
      <c r="A123" s="64" t="s">
        <v>251</v>
      </c>
      <c r="B123" s="64" t="s">
        <v>257</v>
      </c>
      <c r="C123" s="65" t="s">
        <v>2343</v>
      </c>
      <c r="D123" s="66">
        <v>3</v>
      </c>
      <c r="E123" s="67" t="s">
        <v>132</v>
      </c>
      <c r="F123" s="68">
        <v>32</v>
      </c>
      <c r="G123" s="65"/>
      <c r="H123" s="69"/>
      <c r="I123" s="70"/>
      <c r="J123" s="70"/>
      <c r="K123" s="34" t="s">
        <v>65</v>
      </c>
      <c r="L123" s="77">
        <v>123</v>
      </c>
      <c r="M123" s="77"/>
      <c r="N123" s="72"/>
      <c r="O123" s="79" t="s">
        <v>311</v>
      </c>
      <c r="P123" s="81">
        <v>43832.828518518516</v>
      </c>
      <c r="Q123" s="79" t="s">
        <v>369</v>
      </c>
      <c r="R123" s="83" t="s">
        <v>387</v>
      </c>
      <c r="S123" s="79" t="s">
        <v>405</v>
      </c>
      <c r="T123" s="79" t="s">
        <v>414</v>
      </c>
      <c r="U123" s="79"/>
      <c r="V123" s="83" t="s">
        <v>506</v>
      </c>
      <c r="W123" s="81">
        <v>43832.828518518516</v>
      </c>
      <c r="X123" s="85">
        <v>43832</v>
      </c>
      <c r="Y123" s="87" t="s">
        <v>585</v>
      </c>
      <c r="Z123" s="83" t="s">
        <v>684</v>
      </c>
      <c r="AA123" s="79"/>
      <c r="AB123" s="79"/>
      <c r="AC123" s="87" t="s">
        <v>783</v>
      </c>
      <c r="AD123" s="87" t="s">
        <v>818</v>
      </c>
      <c r="AE123" s="79" t="b">
        <v>0</v>
      </c>
      <c r="AF123" s="79">
        <v>3</v>
      </c>
      <c r="AG123" s="87" t="s">
        <v>834</v>
      </c>
      <c r="AH123" s="79" t="b">
        <v>0</v>
      </c>
      <c r="AI123" s="79" t="s">
        <v>839</v>
      </c>
      <c r="AJ123" s="79"/>
      <c r="AK123" s="87" t="s">
        <v>822</v>
      </c>
      <c r="AL123" s="79" t="b">
        <v>0</v>
      </c>
      <c r="AM123" s="79">
        <v>0</v>
      </c>
      <c r="AN123" s="87" t="s">
        <v>822</v>
      </c>
      <c r="AO123" s="79" t="s">
        <v>852</v>
      </c>
      <c r="AP123" s="79" t="b">
        <v>0</v>
      </c>
      <c r="AQ123" s="87" t="s">
        <v>818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v>1</v>
      </c>
      <c r="BG123" s="49">
        <v>2.272727272727273</v>
      </c>
      <c r="BH123" s="48">
        <v>0</v>
      </c>
      <c r="BI123" s="49">
        <v>0</v>
      </c>
      <c r="BJ123" s="48">
        <v>0</v>
      </c>
      <c r="BK123" s="49">
        <v>0</v>
      </c>
      <c r="BL123" s="48">
        <v>43</v>
      </c>
      <c r="BM123" s="49">
        <v>97.72727272727273</v>
      </c>
      <c r="BN123" s="48">
        <v>44</v>
      </c>
    </row>
    <row r="124" spans="1:66" ht="15">
      <c r="A124" s="64" t="s">
        <v>252</v>
      </c>
      <c r="B124" s="64" t="s">
        <v>303</v>
      </c>
      <c r="C124" s="65" t="s">
        <v>2343</v>
      </c>
      <c r="D124" s="66">
        <v>3</v>
      </c>
      <c r="E124" s="67" t="s">
        <v>132</v>
      </c>
      <c r="F124" s="68">
        <v>32</v>
      </c>
      <c r="G124" s="65"/>
      <c r="H124" s="69"/>
      <c r="I124" s="70"/>
      <c r="J124" s="70"/>
      <c r="K124" s="34" t="s">
        <v>65</v>
      </c>
      <c r="L124" s="77">
        <v>124</v>
      </c>
      <c r="M124" s="77"/>
      <c r="N124" s="72"/>
      <c r="O124" s="79" t="s">
        <v>311</v>
      </c>
      <c r="P124" s="81">
        <v>43832.82986111111</v>
      </c>
      <c r="Q124" s="79" t="s">
        <v>370</v>
      </c>
      <c r="R124" s="79"/>
      <c r="S124" s="79"/>
      <c r="T124" s="79" t="s">
        <v>432</v>
      </c>
      <c r="U124" s="83" t="s">
        <v>470</v>
      </c>
      <c r="V124" s="83" t="s">
        <v>470</v>
      </c>
      <c r="W124" s="81">
        <v>43832.82986111111</v>
      </c>
      <c r="X124" s="85">
        <v>43832</v>
      </c>
      <c r="Y124" s="87" t="s">
        <v>586</v>
      </c>
      <c r="Z124" s="83" t="s">
        <v>685</v>
      </c>
      <c r="AA124" s="79"/>
      <c r="AB124" s="79"/>
      <c r="AC124" s="87" t="s">
        <v>784</v>
      </c>
      <c r="AD124" s="79"/>
      <c r="AE124" s="79" t="b">
        <v>0</v>
      </c>
      <c r="AF124" s="79">
        <v>5</v>
      </c>
      <c r="AG124" s="87" t="s">
        <v>822</v>
      </c>
      <c r="AH124" s="79" t="b">
        <v>0</v>
      </c>
      <c r="AI124" s="79" t="s">
        <v>839</v>
      </c>
      <c r="AJ124" s="79"/>
      <c r="AK124" s="87" t="s">
        <v>822</v>
      </c>
      <c r="AL124" s="79" t="b">
        <v>0</v>
      </c>
      <c r="AM124" s="79">
        <v>0</v>
      </c>
      <c r="AN124" s="87" t="s">
        <v>822</v>
      </c>
      <c r="AO124" s="79" t="s">
        <v>849</v>
      </c>
      <c r="AP124" s="79" t="b">
        <v>0</v>
      </c>
      <c r="AQ124" s="87" t="s">
        <v>784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9</v>
      </c>
      <c r="BF124" s="48">
        <v>3</v>
      </c>
      <c r="BG124" s="49">
        <v>6.666666666666667</v>
      </c>
      <c r="BH124" s="48">
        <v>1</v>
      </c>
      <c r="BI124" s="49">
        <v>2.2222222222222223</v>
      </c>
      <c r="BJ124" s="48">
        <v>0</v>
      </c>
      <c r="BK124" s="49">
        <v>0</v>
      </c>
      <c r="BL124" s="48">
        <v>41</v>
      </c>
      <c r="BM124" s="49">
        <v>91.11111111111111</v>
      </c>
      <c r="BN124" s="48">
        <v>45</v>
      </c>
    </row>
    <row r="125" spans="1:66" ht="15">
      <c r="A125" s="64" t="s">
        <v>253</v>
      </c>
      <c r="B125" s="64" t="s">
        <v>260</v>
      </c>
      <c r="C125" s="65" t="s">
        <v>2343</v>
      </c>
      <c r="D125" s="66">
        <v>3</v>
      </c>
      <c r="E125" s="67" t="s">
        <v>132</v>
      </c>
      <c r="F125" s="68">
        <v>32</v>
      </c>
      <c r="G125" s="65"/>
      <c r="H125" s="69"/>
      <c r="I125" s="70"/>
      <c r="J125" s="70"/>
      <c r="K125" s="34" t="s">
        <v>65</v>
      </c>
      <c r="L125" s="77">
        <v>125</v>
      </c>
      <c r="M125" s="77"/>
      <c r="N125" s="72"/>
      <c r="O125" s="79" t="s">
        <v>312</v>
      </c>
      <c r="P125" s="81">
        <v>43826.84931712963</v>
      </c>
      <c r="Q125" s="79" t="s">
        <v>319</v>
      </c>
      <c r="R125" s="79"/>
      <c r="S125" s="79"/>
      <c r="T125" s="79" t="s">
        <v>414</v>
      </c>
      <c r="U125" s="79"/>
      <c r="V125" s="83" t="s">
        <v>507</v>
      </c>
      <c r="W125" s="81">
        <v>43826.84931712963</v>
      </c>
      <c r="X125" s="85">
        <v>43826</v>
      </c>
      <c r="Y125" s="87" t="s">
        <v>587</v>
      </c>
      <c r="Z125" s="83" t="s">
        <v>686</v>
      </c>
      <c r="AA125" s="79"/>
      <c r="AB125" s="79"/>
      <c r="AC125" s="87" t="s">
        <v>785</v>
      </c>
      <c r="AD125" s="79"/>
      <c r="AE125" s="79" t="b">
        <v>0</v>
      </c>
      <c r="AF125" s="79">
        <v>0</v>
      </c>
      <c r="AG125" s="87" t="s">
        <v>822</v>
      </c>
      <c r="AH125" s="79" t="b">
        <v>0</v>
      </c>
      <c r="AI125" s="79" t="s">
        <v>839</v>
      </c>
      <c r="AJ125" s="79"/>
      <c r="AK125" s="87" t="s">
        <v>822</v>
      </c>
      <c r="AL125" s="79" t="b">
        <v>0</v>
      </c>
      <c r="AM125" s="79">
        <v>8</v>
      </c>
      <c r="AN125" s="87" t="s">
        <v>799</v>
      </c>
      <c r="AO125" s="79" t="s">
        <v>852</v>
      </c>
      <c r="AP125" s="79" t="b">
        <v>0</v>
      </c>
      <c r="AQ125" s="87" t="s">
        <v>799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253</v>
      </c>
      <c r="B126" s="64" t="s">
        <v>257</v>
      </c>
      <c r="C126" s="65" t="s">
        <v>2343</v>
      </c>
      <c r="D126" s="66">
        <v>3</v>
      </c>
      <c r="E126" s="67" t="s">
        <v>132</v>
      </c>
      <c r="F126" s="68">
        <v>32</v>
      </c>
      <c r="G126" s="65"/>
      <c r="H126" s="69"/>
      <c r="I126" s="70"/>
      <c r="J126" s="70"/>
      <c r="K126" s="34" t="s">
        <v>65</v>
      </c>
      <c r="L126" s="77">
        <v>126</v>
      </c>
      <c r="M126" s="77"/>
      <c r="N126" s="72"/>
      <c r="O126" s="79" t="s">
        <v>311</v>
      </c>
      <c r="P126" s="81">
        <v>43826.84931712963</v>
      </c>
      <c r="Q126" s="79" t="s">
        <v>319</v>
      </c>
      <c r="R126" s="79"/>
      <c r="S126" s="79"/>
      <c r="T126" s="79" t="s">
        <v>414</v>
      </c>
      <c r="U126" s="79"/>
      <c r="V126" s="83" t="s">
        <v>507</v>
      </c>
      <c r="W126" s="81">
        <v>43826.84931712963</v>
      </c>
      <c r="X126" s="85">
        <v>43826</v>
      </c>
      <c r="Y126" s="87" t="s">
        <v>587</v>
      </c>
      <c r="Z126" s="83" t="s">
        <v>686</v>
      </c>
      <c r="AA126" s="79"/>
      <c r="AB126" s="79"/>
      <c r="AC126" s="87" t="s">
        <v>785</v>
      </c>
      <c r="AD126" s="79"/>
      <c r="AE126" s="79" t="b">
        <v>0</v>
      </c>
      <c r="AF126" s="79">
        <v>0</v>
      </c>
      <c r="AG126" s="87" t="s">
        <v>822</v>
      </c>
      <c r="AH126" s="79" t="b">
        <v>0</v>
      </c>
      <c r="AI126" s="79" t="s">
        <v>839</v>
      </c>
      <c r="AJ126" s="79"/>
      <c r="AK126" s="87" t="s">
        <v>822</v>
      </c>
      <c r="AL126" s="79" t="b">
        <v>0</v>
      </c>
      <c r="AM126" s="79">
        <v>8</v>
      </c>
      <c r="AN126" s="87" t="s">
        <v>799</v>
      </c>
      <c r="AO126" s="79" t="s">
        <v>852</v>
      </c>
      <c r="AP126" s="79" t="b">
        <v>0</v>
      </c>
      <c r="AQ126" s="87" t="s">
        <v>799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8">
        <v>3</v>
      </c>
      <c r="BG126" s="49">
        <v>9.375</v>
      </c>
      <c r="BH126" s="48">
        <v>1</v>
      </c>
      <c r="BI126" s="49">
        <v>3.125</v>
      </c>
      <c r="BJ126" s="48">
        <v>0</v>
      </c>
      <c r="BK126" s="49">
        <v>0</v>
      </c>
      <c r="BL126" s="48">
        <v>28</v>
      </c>
      <c r="BM126" s="49">
        <v>87.5</v>
      </c>
      <c r="BN126" s="48">
        <v>32</v>
      </c>
    </row>
    <row r="127" spans="1:66" ht="15">
      <c r="A127" s="64" t="s">
        <v>253</v>
      </c>
      <c r="B127" s="64" t="s">
        <v>253</v>
      </c>
      <c r="C127" s="65" t="s">
        <v>2343</v>
      </c>
      <c r="D127" s="66">
        <v>3</v>
      </c>
      <c r="E127" s="67" t="s">
        <v>132</v>
      </c>
      <c r="F127" s="68">
        <v>32</v>
      </c>
      <c r="G127" s="65"/>
      <c r="H127" s="69"/>
      <c r="I127" s="70"/>
      <c r="J127" s="70"/>
      <c r="K127" s="34" t="s">
        <v>65</v>
      </c>
      <c r="L127" s="77">
        <v>127</v>
      </c>
      <c r="M127" s="77"/>
      <c r="N127" s="72"/>
      <c r="O127" s="79" t="s">
        <v>176</v>
      </c>
      <c r="P127" s="81">
        <v>43826.92053240741</v>
      </c>
      <c r="Q127" s="79" t="s">
        <v>371</v>
      </c>
      <c r="R127" s="79"/>
      <c r="S127" s="79"/>
      <c r="T127" s="79" t="s">
        <v>433</v>
      </c>
      <c r="U127" s="83" t="s">
        <v>471</v>
      </c>
      <c r="V127" s="83" t="s">
        <v>471</v>
      </c>
      <c r="W127" s="81">
        <v>43826.92053240741</v>
      </c>
      <c r="X127" s="85">
        <v>43826</v>
      </c>
      <c r="Y127" s="87" t="s">
        <v>588</v>
      </c>
      <c r="Z127" s="83" t="s">
        <v>687</v>
      </c>
      <c r="AA127" s="79"/>
      <c r="AB127" s="79"/>
      <c r="AC127" s="87" t="s">
        <v>786</v>
      </c>
      <c r="AD127" s="79"/>
      <c r="AE127" s="79" t="b">
        <v>0</v>
      </c>
      <c r="AF127" s="79">
        <v>2</v>
      </c>
      <c r="AG127" s="87" t="s">
        <v>822</v>
      </c>
      <c r="AH127" s="79" t="b">
        <v>0</v>
      </c>
      <c r="AI127" s="79" t="s">
        <v>839</v>
      </c>
      <c r="AJ127" s="79"/>
      <c r="AK127" s="87" t="s">
        <v>822</v>
      </c>
      <c r="AL127" s="79" t="b">
        <v>0</v>
      </c>
      <c r="AM127" s="79">
        <v>0</v>
      </c>
      <c r="AN127" s="87" t="s">
        <v>822</v>
      </c>
      <c r="AO127" s="79" t="s">
        <v>861</v>
      </c>
      <c r="AP127" s="79" t="b">
        <v>0</v>
      </c>
      <c r="AQ127" s="87" t="s">
        <v>786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8">
        <v>4</v>
      </c>
      <c r="BG127" s="49">
        <v>9.75609756097561</v>
      </c>
      <c r="BH127" s="48">
        <v>0</v>
      </c>
      <c r="BI127" s="49">
        <v>0</v>
      </c>
      <c r="BJ127" s="48">
        <v>0</v>
      </c>
      <c r="BK127" s="49">
        <v>0</v>
      </c>
      <c r="BL127" s="48">
        <v>37</v>
      </c>
      <c r="BM127" s="49">
        <v>90.2439024390244</v>
      </c>
      <c r="BN127" s="48">
        <v>41</v>
      </c>
    </row>
    <row r="128" spans="1:66" ht="15">
      <c r="A128" s="64" t="s">
        <v>254</v>
      </c>
      <c r="B128" s="64" t="s">
        <v>253</v>
      </c>
      <c r="C128" s="65" t="s">
        <v>2343</v>
      </c>
      <c r="D128" s="66">
        <v>3</v>
      </c>
      <c r="E128" s="67" t="s">
        <v>132</v>
      </c>
      <c r="F128" s="68">
        <v>32</v>
      </c>
      <c r="G128" s="65"/>
      <c r="H128" s="69"/>
      <c r="I128" s="70"/>
      <c r="J128" s="70"/>
      <c r="K128" s="34" t="s">
        <v>65</v>
      </c>
      <c r="L128" s="77">
        <v>128</v>
      </c>
      <c r="M128" s="77"/>
      <c r="N128" s="72"/>
      <c r="O128" s="79" t="s">
        <v>311</v>
      </c>
      <c r="P128" s="81">
        <v>43830.04436342593</v>
      </c>
      <c r="Q128" s="79" t="s">
        <v>372</v>
      </c>
      <c r="R128" s="79"/>
      <c r="S128" s="79"/>
      <c r="T128" s="79" t="s">
        <v>414</v>
      </c>
      <c r="U128" s="79"/>
      <c r="V128" s="83" t="s">
        <v>508</v>
      </c>
      <c r="W128" s="81">
        <v>43830.04436342593</v>
      </c>
      <c r="X128" s="85">
        <v>43830</v>
      </c>
      <c r="Y128" s="87" t="s">
        <v>589</v>
      </c>
      <c r="Z128" s="83" t="s">
        <v>688</v>
      </c>
      <c r="AA128" s="79"/>
      <c r="AB128" s="79"/>
      <c r="AC128" s="87" t="s">
        <v>787</v>
      </c>
      <c r="AD128" s="87" t="s">
        <v>819</v>
      </c>
      <c r="AE128" s="79" t="b">
        <v>0</v>
      </c>
      <c r="AF128" s="79">
        <v>6</v>
      </c>
      <c r="AG128" s="87" t="s">
        <v>835</v>
      </c>
      <c r="AH128" s="79" t="b">
        <v>0</v>
      </c>
      <c r="AI128" s="79" t="s">
        <v>839</v>
      </c>
      <c r="AJ128" s="79"/>
      <c r="AK128" s="87" t="s">
        <v>822</v>
      </c>
      <c r="AL128" s="79" t="b">
        <v>0</v>
      </c>
      <c r="AM128" s="79">
        <v>0</v>
      </c>
      <c r="AN128" s="87" t="s">
        <v>822</v>
      </c>
      <c r="AO128" s="79" t="s">
        <v>852</v>
      </c>
      <c r="AP128" s="79" t="b">
        <v>0</v>
      </c>
      <c r="AQ128" s="87" t="s">
        <v>819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2</v>
      </c>
      <c r="BF128" s="48"/>
      <c r="BG128" s="49"/>
      <c r="BH128" s="48"/>
      <c r="BI128" s="49"/>
      <c r="BJ128" s="48"/>
      <c r="BK128" s="49"/>
      <c r="BL128" s="48"/>
      <c r="BM128" s="49"/>
      <c r="BN128" s="48"/>
    </row>
    <row r="129" spans="1:66" ht="15">
      <c r="A129" s="64" t="s">
        <v>254</v>
      </c>
      <c r="B129" s="64" t="s">
        <v>267</v>
      </c>
      <c r="C129" s="65" t="s">
        <v>2343</v>
      </c>
      <c r="D129" s="66">
        <v>3</v>
      </c>
      <c r="E129" s="67" t="s">
        <v>132</v>
      </c>
      <c r="F129" s="68">
        <v>32</v>
      </c>
      <c r="G129" s="65"/>
      <c r="H129" s="69"/>
      <c r="I129" s="70"/>
      <c r="J129" s="70"/>
      <c r="K129" s="34" t="s">
        <v>65</v>
      </c>
      <c r="L129" s="77">
        <v>129</v>
      </c>
      <c r="M129" s="77"/>
      <c r="N129" s="72"/>
      <c r="O129" s="79" t="s">
        <v>311</v>
      </c>
      <c r="P129" s="81">
        <v>43830.04436342593</v>
      </c>
      <c r="Q129" s="79" t="s">
        <v>372</v>
      </c>
      <c r="R129" s="79"/>
      <c r="S129" s="79"/>
      <c r="T129" s="79" t="s">
        <v>414</v>
      </c>
      <c r="U129" s="79"/>
      <c r="V129" s="83" t="s">
        <v>508</v>
      </c>
      <c r="W129" s="81">
        <v>43830.04436342593</v>
      </c>
      <c r="X129" s="85">
        <v>43830</v>
      </c>
      <c r="Y129" s="87" t="s">
        <v>589</v>
      </c>
      <c r="Z129" s="83" t="s">
        <v>688</v>
      </c>
      <c r="AA129" s="79"/>
      <c r="AB129" s="79"/>
      <c r="AC129" s="87" t="s">
        <v>787</v>
      </c>
      <c r="AD129" s="87" t="s">
        <v>819</v>
      </c>
      <c r="AE129" s="79" t="b">
        <v>0</v>
      </c>
      <c r="AF129" s="79">
        <v>6</v>
      </c>
      <c r="AG129" s="87" t="s">
        <v>835</v>
      </c>
      <c r="AH129" s="79" t="b">
        <v>0</v>
      </c>
      <c r="AI129" s="79" t="s">
        <v>839</v>
      </c>
      <c r="AJ129" s="79"/>
      <c r="AK129" s="87" t="s">
        <v>822</v>
      </c>
      <c r="AL129" s="79" t="b">
        <v>0</v>
      </c>
      <c r="AM129" s="79">
        <v>0</v>
      </c>
      <c r="AN129" s="87" t="s">
        <v>822</v>
      </c>
      <c r="AO129" s="79" t="s">
        <v>852</v>
      </c>
      <c r="AP129" s="79" t="b">
        <v>0</v>
      </c>
      <c r="AQ129" s="87" t="s">
        <v>819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5</v>
      </c>
      <c r="BF129" s="48"/>
      <c r="BG129" s="49"/>
      <c r="BH129" s="48"/>
      <c r="BI129" s="49"/>
      <c r="BJ129" s="48"/>
      <c r="BK129" s="49"/>
      <c r="BL129" s="48"/>
      <c r="BM129" s="49"/>
      <c r="BN129" s="48"/>
    </row>
    <row r="130" spans="1:66" ht="15">
      <c r="A130" s="64" t="s">
        <v>254</v>
      </c>
      <c r="B130" s="64" t="s">
        <v>304</v>
      </c>
      <c r="C130" s="65" t="s">
        <v>2343</v>
      </c>
      <c r="D130" s="66">
        <v>3</v>
      </c>
      <c r="E130" s="67" t="s">
        <v>132</v>
      </c>
      <c r="F130" s="68">
        <v>32</v>
      </c>
      <c r="G130" s="65"/>
      <c r="H130" s="69"/>
      <c r="I130" s="70"/>
      <c r="J130" s="70"/>
      <c r="K130" s="34" t="s">
        <v>65</v>
      </c>
      <c r="L130" s="77">
        <v>130</v>
      </c>
      <c r="M130" s="77"/>
      <c r="N130" s="72"/>
      <c r="O130" s="79" t="s">
        <v>311</v>
      </c>
      <c r="P130" s="81">
        <v>43830.04436342593</v>
      </c>
      <c r="Q130" s="79" t="s">
        <v>372</v>
      </c>
      <c r="R130" s="79"/>
      <c r="S130" s="79"/>
      <c r="T130" s="79" t="s">
        <v>414</v>
      </c>
      <c r="U130" s="79"/>
      <c r="V130" s="83" t="s">
        <v>508</v>
      </c>
      <c r="W130" s="81">
        <v>43830.04436342593</v>
      </c>
      <c r="X130" s="85">
        <v>43830</v>
      </c>
      <c r="Y130" s="87" t="s">
        <v>589</v>
      </c>
      <c r="Z130" s="83" t="s">
        <v>688</v>
      </c>
      <c r="AA130" s="79"/>
      <c r="AB130" s="79"/>
      <c r="AC130" s="87" t="s">
        <v>787</v>
      </c>
      <c r="AD130" s="87" t="s">
        <v>819</v>
      </c>
      <c r="AE130" s="79" t="b">
        <v>0</v>
      </c>
      <c r="AF130" s="79">
        <v>6</v>
      </c>
      <c r="AG130" s="87" t="s">
        <v>835</v>
      </c>
      <c r="AH130" s="79" t="b">
        <v>0</v>
      </c>
      <c r="AI130" s="79" t="s">
        <v>839</v>
      </c>
      <c r="AJ130" s="79"/>
      <c r="AK130" s="87" t="s">
        <v>822</v>
      </c>
      <c r="AL130" s="79" t="b">
        <v>0</v>
      </c>
      <c r="AM130" s="79">
        <v>0</v>
      </c>
      <c r="AN130" s="87" t="s">
        <v>822</v>
      </c>
      <c r="AO130" s="79" t="s">
        <v>852</v>
      </c>
      <c r="AP130" s="79" t="b">
        <v>0</v>
      </c>
      <c r="AQ130" s="87" t="s">
        <v>819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254</v>
      </c>
      <c r="B131" s="64" t="s">
        <v>305</v>
      </c>
      <c r="C131" s="65" t="s">
        <v>2343</v>
      </c>
      <c r="D131" s="66">
        <v>3</v>
      </c>
      <c r="E131" s="67" t="s">
        <v>132</v>
      </c>
      <c r="F131" s="68">
        <v>32</v>
      </c>
      <c r="G131" s="65"/>
      <c r="H131" s="69"/>
      <c r="I131" s="70"/>
      <c r="J131" s="70"/>
      <c r="K131" s="34" t="s">
        <v>65</v>
      </c>
      <c r="L131" s="77">
        <v>131</v>
      </c>
      <c r="M131" s="77"/>
      <c r="N131" s="72"/>
      <c r="O131" s="79" t="s">
        <v>311</v>
      </c>
      <c r="P131" s="81">
        <v>43830.04436342593</v>
      </c>
      <c r="Q131" s="79" t="s">
        <v>372</v>
      </c>
      <c r="R131" s="79"/>
      <c r="S131" s="79"/>
      <c r="T131" s="79" t="s">
        <v>414</v>
      </c>
      <c r="U131" s="79"/>
      <c r="V131" s="83" t="s">
        <v>508</v>
      </c>
      <c r="W131" s="81">
        <v>43830.04436342593</v>
      </c>
      <c r="X131" s="85">
        <v>43830</v>
      </c>
      <c r="Y131" s="87" t="s">
        <v>589</v>
      </c>
      <c r="Z131" s="83" t="s">
        <v>688</v>
      </c>
      <c r="AA131" s="79"/>
      <c r="AB131" s="79"/>
      <c r="AC131" s="87" t="s">
        <v>787</v>
      </c>
      <c r="AD131" s="87" t="s">
        <v>819</v>
      </c>
      <c r="AE131" s="79" t="b">
        <v>0</v>
      </c>
      <c r="AF131" s="79">
        <v>6</v>
      </c>
      <c r="AG131" s="87" t="s">
        <v>835</v>
      </c>
      <c r="AH131" s="79" t="b">
        <v>0</v>
      </c>
      <c r="AI131" s="79" t="s">
        <v>839</v>
      </c>
      <c r="AJ131" s="79"/>
      <c r="AK131" s="87" t="s">
        <v>822</v>
      </c>
      <c r="AL131" s="79" t="b">
        <v>0</v>
      </c>
      <c r="AM131" s="79">
        <v>0</v>
      </c>
      <c r="AN131" s="87" t="s">
        <v>822</v>
      </c>
      <c r="AO131" s="79" t="s">
        <v>852</v>
      </c>
      <c r="AP131" s="79" t="b">
        <v>0</v>
      </c>
      <c r="AQ131" s="87" t="s">
        <v>819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254</v>
      </c>
      <c r="B132" s="64" t="s">
        <v>306</v>
      </c>
      <c r="C132" s="65" t="s">
        <v>2343</v>
      </c>
      <c r="D132" s="66">
        <v>3</v>
      </c>
      <c r="E132" s="67" t="s">
        <v>132</v>
      </c>
      <c r="F132" s="68">
        <v>32</v>
      </c>
      <c r="G132" s="65"/>
      <c r="H132" s="69"/>
      <c r="I132" s="70"/>
      <c r="J132" s="70"/>
      <c r="K132" s="34" t="s">
        <v>65</v>
      </c>
      <c r="L132" s="77">
        <v>132</v>
      </c>
      <c r="M132" s="77"/>
      <c r="N132" s="72"/>
      <c r="O132" s="79" t="s">
        <v>311</v>
      </c>
      <c r="P132" s="81">
        <v>43830.04436342593</v>
      </c>
      <c r="Q132" s="79" t="s">
        <v>372</v>
      </c>
      <c r="R132" s="79"/>
      <c r="S132" s="79"/>
      <c r="T132" s="79" t="s">
        <v>414</v>
      </c>
      <c r="U132" s="79"/>
      <c r="V132" s="83" t="s">
        <v>508</v>
      </c>
      <c r="W132" s="81">
        <v>43830.04436342593</v>
      </c>
      <c r="X132" s="85">
        <v>43830</v>
      </c>
      <c r="Y132" s="87" t="s">
        <v>589</v>
      </c>
      <c r="Z132" s="83" t="s">
        <v>688</v>
      </c>
      <c r="AA132" s="79"/>
      <c r="AB132" s="79"/>
      <c r="AC132" s="87" t="s">
        <v>787</v>
      </c>
      <c r="AD132" s="87" t="s">
        <v>819</v>
      </c>
      <c r="AE132" s="79" t="b">
        <v>0</v>
      </c>
      <c r="AF132" s="79">
        <v>6</v>
      </c>
      <c r="AG132" s="87" t="s">
        <v>835</v>
      </c>
      <c r="AH132" s="79" t="b">
        <v>0</v>
      </c>
      <c r="AI132" s="79" t="s">
        <v>839</v>
      </c>
      <c r="AJ132" s="79"/>
      <c r="AK132" s="87" t="s">
        <v>822</v>
      </c>
      <c r="AL132" s="79" t="b">
        <v>0</v>
      </c>
      <c r="AM132" s="79">
        <v>0</v>
      </c>
      <c r="AN132" s="87" t="s">
        <v>822</v>
      </c>
      <c r="AO132" s="79" t="s">
        <v>852</v>
      </c>
      <c r="AP132" s="79" t="b">
        <v>0</v>
      </c>
      <c r="AQ132" s="87" t="s">
        <v>819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254</v>
      </c>
      <c r="B133" s="64" t="s">
        <v>307</v>
      </c>
      <c r="C133" s="65" t="s">
        <v>2343</v>
      </c>
      <c r="D133" s="66">
        <v>3</v>
      </c>
      <c r="E133" s="67" t="s">
        <v>132</v>
      </c>
      <c r="F133" s="68">
        <v>32</v>
      </c>
      <c r="G133" s="65"/>
      <c r="H133" s="69"/>
      <c r="I133" s="70"/>
      <c r="J133" s="70"/>
      <c r="K133" s="34" t="s">
        <v>65</v>
      </c>
      <c r="L133" s="77">
        <v>133</v>
      </c>
      <c r="M133" s="77"/>
      <c r="N133" s="72"/>
      <c r="O133" s="79" t="s">
        <v>311</v>
      </c>
      <c r="P133" s="81">
        <v>43830.04436342593</v>
      </c>
      <c r="Q133" s="79" t="s">
        <v>372</v>
      </c>
      <c r="R133" s="79"/>
      <c r="S133" s="79"/>
      <c r="T133" s="79" t="s">
        <v>414</v>
      </c>
      <c r="U133" s="79"/>
      <c r="V133" s="83" t="s">
        <v>508</v>
      </c>
      <c r="W133" s="81">
        <v>43830.04436342593</v>
      </c>
      <c r="X133" s="85">
        <v>43830</v>
      </c>
      <c r="Y133" s="87" t="s">
        <v>589</v>
      </c>
      <c r="Z133" s="83" t="s">
        <v>688</v>
      </c>
      <c r="AA133" s="79"/>
      <c r="AB133" s="79"/>
      <c r="AC133" s="87" t="s">
        <v>787</v>
      </c>
      <c r="AD133" s="87" t="s">
        <v>819</v>
      </c>
      <c r="AE133" s="79" t="b">
        <v>0</v>
      </c>
      <c r="AF133" s="79">
        <v>6</v>
      </c>
      <c r="AG133" s="87" t="s">
        <v>835</v>
      </c>
      <c r="AH133" s="79" t="b">
        <v>0</v>
      </c>
      <c r="AI133" s="79" t="s">
        <v>839</v>
      </c>
      <c r="AJ133" s="79"/>
      <c r="AK133" s="87" t="s">
        <v>822</v>
      </c>
      <c r="AL133" s="79" t="b">
        <v>0</v>
      </c>
      <c r="AM133" s="79">
        <v>0</v>
      </c>
      <c r="AN133" s="87" t="s">
        <v>822</v>
      </c>
      <c r="AO133" s="79" t="s">
        <v>852</v>
      </c>
      <c r="AP133" s="79" t="b">
        <v>0</v>
      </c>
      <c r="AQ133" s="87" t="s">
        <v>819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254</v>
      </c>
      <c r="B134" s="64" t="s">
        <v>308</v>
      </c>
      <c r="C134" s="65" t="s">
        <v>2343</v>
      </c>
      <c r="D134" s="66">
        <v>3</v>
      </c>
      <c r="E134" s="67" t="s">
        <v>132</v>
      </c>
      <c r="F134" s="68">
        <v>32</v>
      </c>
      <c r="G134" s="65"/>
      <c r="H134" s="69"/>
      <c r="I134" s="70"/>
      <c r="J134" s="70"/>
      <c r="K134" s="34" t="s">
        <v>65</v>
      </c>
      <c r="L134" s="77">
        <v>134</v>
      </c>
      <c r="M134" s="77"/>
      <c r="N134" s="72"/>
      <c r="O134" s="79" t="s">
        <v>311</v>
      </c>
      <c r="P134" s="81">
        <v>43830.04436342593</v>
      </c>
      <c r="Q134" s="79" t="s">
        <v>372</v>
      </c>
      <c r="R134" s="79"/>
      <c r="S134" s="79"/>
      <c r="T134" s="79" t="s">
        <v>414</v>
      </c>
      <c r="U134" s="79"/>
      <c r="V134" s="83" t="s">
        <v>508</v>
      </c>
      <c r="W134" s="81">
        <v>43830.04436342593</v>
      </c>
      <c r="X134" s="85">
        <v>43830</v>
      </c>
      <c r="Y134" s="87" t="s">
        <v>589</v>
      </c>
      <c r="Z134" s="83" t="s">
        <v>688</v>
      </c>
      <c r="AA134" s="79"/>
      <c r="AB134" s="79"/>
      <c r="AC134" s="87" t="s">
        <v>787</v>
      </c>
      <c r="AD134" s="87" t="s">
        <v>819</v>
      </c>
      <c r="AE134" s="79" t="b">
        <v>0</v>
      </c>
      <c r="AF134" s="79">
        <v>6</v>
      </c>
      <c r="AG134" s="87" t="s">
        <v>835</v>
      </c>
      <c r="AH134" s="79" t="b">
        <v>0</v>
      </c>
      <c r="AI134" s="79" t="s">
        <v>839</v>
      </c>
      <c r="AJ134" s="79"/>
      <c r="AK134" s="87" t="s">
        <v>822</v>
      </c>
      <c r="AL134" s="79" t="b">
        <v>0</v>
      </c>
      <c r="AM134" s="79">
        <v>0</v>
      </c>
      <c r="AN134" s="87" t="s">
        <v>822</v>
      </c>
      <c r="AO134" s="79" t="s">
        <v>852</v>
      </c>
      <c r="AP134" s="79" t="b">
        <v>0</v>
      </c>
      <c r="AQ134" s="87" t="s">
        <v>819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254</v>
      </c>
      <c r="B135" s="64" t="s">
        <v>241</v>
      </c>
      <c r="C135" s="65" t="s">
        <v>2343</v>
      </c>
      <c r="D135" s="66">
        <v>3</v>
      </c>
      <c r="E135" s="67" t="s">
        <v>132</v>
      </c>
      <c r="F135" s="68">
        <v>32</v>
      </c>
      <c r="G135" s="65"/>
      <c r="H135" s="69"/>
      <c r="I135" s="70"/>
      <c r="J135" s="70"/>
      <c r="K135" s="34" t="s">
        <v>65</v>
      </c>
      <c r="L135" s="77">
        <v>135</v>
      </c>
      <c r="M135" s="77"/>
      <c r="N135" s="72"/>
      <c r="O135" s="79" t="s">
        <v>311</v>
      </c>
      <c r="P135" s="81">
        <v>43830.04436342593</v>
      </c>
      <c r="Q135" s="79" t="s">
        <v>372</v>
      </c>
      <c r="R135" s="79"/>
      <c r="S135" s="79"/>
      <c r="T135" s="79" t="s">
        <v>414</v>
      </c>
      <c r="U135" s="79"/>
      <c r="V135" s="83" t="s">
        <v>508</v>
      </c>
      <c r="W135" s="81">
        <v>43830.04436342593</v>
      </c>
      <c r="X135" s="85">
        <v>43830</v>
      </c>
      <c r="Y135" s="87" t="s">
        <v>589</v>
      </c>
      <c r="Z135" s="83" t="s">
        <v>688</v>
      </c>
      <c r="AA135" s="79"/>
      <c r="AB135" s="79"/>
      <c r="AC135" s="87" t="s">
        <v>787</v>
      </c>
      <c r="AD135" s="87" t="s">
        <v>819</v>
      </c>
      <c r="AE135" s="79" t="b">
        <v>0</v>
      </c>
      <c r="AF135" s="79">
        <v>6</v>
      </c>
      <c r="AG135" s="87" t="s">
        <v>835</v>
      </c>
      <c r="AH135" s="79" t="b">
        <v>0</v>
      </c>
      <c r="AI135" s="79" t="s">
        <v>839</v>
      </c>
      <c r="AJ135" s="79"/>
      <c r="AK135" s="87" t="s">
        <v>822</v>
      </c>
      <c r="AL135" s="79" t="b">
        <v>0</v>
      </c>
      <c r="AM135" s="79">
        <v>0</v>
      </c>
      <c r="AN135" s="87" t="s">
        <v>822</v>
      </c>
      <c r="AO135" s="79" t="s">
        <v>852</v>
      </c>
      <c r="AP135" s="79" t="b">
        <v>0</v>
      </c>
      <c r="AQ135" s="87" t="s">
        <v>819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7</v>
      </c>
      <c r="BF135" s="48"/>
      <c r="BG135" s="49"/>
      <c r="BH135" s="48"/>
      <c r="BI135" s="49"/>
      <c r="BJ135" s="48"/>
      <c r="BK135" s="49"/>
      <c r="BL135" s="48"/>
      <c r="BM135" s="49"/>
      <c r="BN135" s="48"/>
    </row>
    <row r="136" spans="1:66" ht="15">
      <c r="A136" s="64" t="s">
        <v>254</v>
      </c>
      <c r="B136" s="64" t="s">
        <v>309</v>
      </c>
      <c r="C136" s="65" t="s">
        <v>2343</v>
      </c>
      <c r="D136" s="66">
        <v>3</v>
      </c>
      <c r="E136" s="67" t="s">
        <v>132</v>
      </c>
      <c r="F136" s="68">
        <v>32</v>
      </c>
      <c r="G136" s="65"/>
      <c r="H136" s="69"/>
      <c r="I136" s="70"/>
      <c r="J136" s="70"/>
      <c r="K136" s="34" t="s">
        <v>65</v>
      </c>
      <c r="L136" s="77">
        <v>136</v>
      </c>
      <c r="M136" s="77"/>
      <c r="N136" s="72"/>
      <c r="O136" s="79" t="s">
        <v>313</v>
      </c>
      <c r="P136" s="81">
        <v>43830.04436342593</v>
      </c>
      <c r="Q136" s="79" t="s">
        <v>372</v>
      </c>
      <c r="R136" s="79"/>
      <c r="S136" s="79"/>
      <c r="T136" s="79" t="s">
        <v>414</v>
      </c>
      <c r="U136" s="79"/>
      <c r="V136" s="83" t="s">
        <v>508</v>
      </c>
      <c r="W136" s="81">
        <v>43830.04436342593</v>
      </c>
      <c r="X136" s="85">
        <v>43830</v>
      </c>
      <c r="Y136" s="87" t="s">
        <v>589</v>
      </c>
      <c r="Z136" s="83" t="s">
        <v>688</v>
      </c>
      <c r="AA136" s="79"/>
      <c r="AB136" s="79"/>
      <c r="AC136" s="87" t="s">
        <v>787</v>
      </c>
      <c r="AD136" s="87" t="s">
        <v>819</v>
      </c>
      <c r="AE136" s="79" t="b">
        <v>0</v>
      </c>
      <c r="AF136" s="79">
        <v>6</v>
      </c>
      <c r="AG136" s="87" t="s">
        <v>835</v>
      </c>
      <c r="AH136" s="79" t="b">
        <v>0</v>
      </c>
      <c r="AI136" s="79" t="s">
        <v>839</v>
      </c>
      <c r="AJ136" s="79"/>
      <c r="AK136" s="87" t="s">
        <v>822</v>
      </c>
      <c r="AL136" s="79" t="b">
        <v>0</v>
      </c>
      <c r="AM136" s="79">
        <v>0</v>
      </c>
      <c r="AN136" s="87" t="s">
        <v>822</v>
      </c>
      <c r="AO136" s="79" t="s">
        <v>852</v>
      </c>
      <c r="AP136" s="79" t="b">
        <v>0</v>
      </c>
      <c r="AQ136" s="87" t="s">
        <v>819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255</v>
      </c>
      <c r="B137" s="64" t="s">
        <v>255</v>
      </c>
      <c r="C137" s="65" t="s">
        <v>2344</v>
      </c>
      <c r="D137" s="66">
        <v>5.333333333333334</v>
      </c>
      <c r="E137" s="67" t="s">
        <v>136</v>
      </c>
      <c r="F137" s="68">
        <v>28.75</v>
      </c>
      <c r="G137" s="65"/>
      <c r="H137" s="69"/>
      <c r="I137" s="70"/>
      <c r="J137" s="70"/>
      <c r="K137" s="34" t="s">
        <v>65</v>
      </c>
      <c r="L137" s="77">
        <v>137</v>
      </c>
      <c r="M137" s="77"/>
      <c r="N137" s="72"/>
      <c r="O137" s="79" t="s">
        <v>176</v>
      </c>
      <c r="P137" s="81">
        <v>43826.782222222224</v>
      </c>
      <c r="Q137" s="79" t="s">
        <v>373</v>
      </c>
      <c r="R137" s="83" t="s">
        <v>403</v>
      </c>
      <c r="S137" s="79" t="s">
        <v>405</v>
      </c>
      <c r="T137" s="79" t="s">
        <v>434</v>
      </c>
      <c r="U137" s="83" t="s">
        <v>472</v>
      </c>
      <c r="V137" s="83" t="s">
        <v>472</v>
      </c>
      <c r="W137" s="81">
        <v>43826.782222222224</v>
      </c>
      <c r="X137" s="85">
        <v>43826</v>
      </c>
      <c r="Y137" s="87" t="s">
        <v>590</v>
      </c>
      <c r="Z137" s="83" t="s">
        <v>689</v>
      </c>
      <c r="AA137" s="79"/>
      <c r="AB137" s="79"/>
      <c r="AC137" s="87" t="s">
        <v>788</v>
      </c>
      <c r="AD137" s="79"/>
      <c r="AE137" s="79" t="b">
        <v>0</v>
      </c>
      <c r="AF137" s="79">
        <v>1</v>
      </c>
      <c r="AG137" s="87" t="s">
        <v>822</v>
      </c>
      <c r="AH137" s="79" t="b">
        <v>0</v>
      </c>
      <c r="AI137" s="79" t="s">
        <v>839</v>
      </c>
      <c r="AJ137" s="79"/>
      <c r="AK137" s="87" t="s">
        <v>822</v>
      </c>
      <c r="AL137" s="79" t="b">
        <v>0</v>
      </c>
      <c r="AM137" s="79">
        <v>0</v>
      </c>
      <c r="AN137" s="87" t="s">
        <v>822</v>
      </c>
      <c r="AO137" s="79" t="s">
        <v>861</v>
      </c>
      <c r="AP137" s="79" t="b">
        <v>0</v>
      </c>
      <c r="AQ137" s="87" t="s">
        <v>788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12</v>
      </c>
      <c r="BE137" s="78" t="str">
        <f>REPLACE(INDEX(GroupVertices[Group],MATCH(Edges[[#This Row],[Vertex 2]],GroupVertices[Vertex],0)),1,1,"")</f>
        <v>12</v>
      </c>
      <c r="BF137" s="48">
        <v>3</v>
      </c>
      <c r="BG137" s="49">
        <v>9.090909090909092</v>
      </c>
      <c r="BH137" s="48">
        <v>1</v>
      </c>
      <c r="BI137" s="49">
        <v>3.0303030303030303</v>
      </c>
      <c r="BJ137" s="48">
        <v>0</v>
      </c>
      <c r="BK137" s="49">
        <v>0</v>
      </c>
      <c r="BL137" s="48">
        <v>29</v>
      </c>
      <c r="BM137" s="49">
        <v>87.87878787878788</v>
      </c>
      <c r="BN137" s="48">
        <v>33</v>
      </c>
    </row>
    <row r="138" spans="1:66" ht="15">
      <c r="A138" s="64" t="s">
        <v>255</v>
      </c>
      <c r="B138" s="64" t="s">
        <v>255</v>
      </c>
      <c r="C138" s="65" t="s">
        <v>2344</v>
      </c>
      <c r="D138" s="66">
        <v>5.333333333333334</v>
      </c>
      <c r="E138" s="67" t="s">
        <v>136</v>
      </c>
      <c r="F138" s="68">
        <v>28.75</v>
      </c>
      <c r="G138" s="65"/>
      <c r="H138" s="69"/>
      <c r="I138" s="70"/>
      <c r="J138" s="70"/>
      <c r="K138" s="34" t="s">
        <v>65</v>
      </c>
      <c r="L138" s="77">
        <v>138</v>
      </c>
      <c r="M138" s="77"/>
      <c r="N138" s="72"/>
      <c r="O138" s="79" t="s">
        <v>176</v>
      </c>
      <c r="P138" s="81">
        <v>43832.88652777778</v>
      </c>
      <c r="Q138" s="79" t="s">
        <v>374</v>
      </c>
      <c r="R138" s="83" t="s">
        <v>403</v>
      </c>
      <c r="S138" s="79" t="s">
        <v>405</v>
      </c>
      <c r="T138" s="79" t="s">
        <v>434</v>
      </c>
      <c r="U138" s="83" t="s">
        <v>473</v>
      </c>
      <c r="V138" s="83" t="s">
        <v>473</v>
      </c>
      <c r="W138" s="81">
        <v>43832.88652777778</v>
      </c>
      <c r="X138" s="85">
        <v>43832</v>
      </c>
      <c r="Y138" s="87" t="s">
        <v>591</v>
      </c>
      <c r="Z138" s="83" t="s">
        <v>690</v>
      </c>
      <c r="AA138" s="79"/>
      <c r="AB138" s="79"/>
      <c r="AC138" s="87" t="s">
        <v>789</v>
      </c>
      <c r="AD138" s="79"/>
      <c r="AE138" s="79" t="b">
        <v>0</v>
      </c>
      <c r="AF138" s="79">
        <v>0</v>
      </c>
      <c r="AG138" s="87" t="s">
        <v>822</v>
      </c>
      <c r="AH138" s="79" t="b">
        <v>0</v>
      </c>
      <c r="AI138" s="79" t="s">
        <v>839</v>
      </c>
      <c r="AJ138" s="79"/>
      <c r="AK138" s="87" t="s">
        <v>822</v>
      </c>
      <c r="AL138" s="79" t="b">
        <v>0</v>
      </c>
      <c r="AM138" s="79">
        <v>0</v>
      </c>
      <c r="AN138" s="87" t="s">
        <v>822</v>
      </c>
      <c r="AO138" s="79" t="s">
        <v>861</v>
      </c>
      <c r="AP138" s="79" t="b">
        <v>0</v>
      </c>
      <c r="AQ138" s="87" t="s">
        <v>789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12</v>
      </c>
      <c r="BE138" s="78" t="str">
        <f>REPLACE(INDEX(GroupVertices[Group],MATCH(Edges[[#This Row],[Vertex 2]],GroupVertices[Vertex],0)),1,1,"")</f>
        <v>12</v>
      </c>
      <c r="BF138" s="48">
        <v>3</v>
      </c>
      <c r="BG138" s="49">
        <v>8.571428571428571</v>
      </c>
      <c r="BH138" s="48">
        <v>1</v>
      </c>
      <c r="BI138" s="49">
        <v>2.857142857142857</v>
      </c>
      <c r="BJ138" s="48">
        <v>0</v>
      </c>
      <c r="BK138" s="49">
        <v>0</v>
      </c>
      <c r="BL138" s="48">
        <v>31</v>
      </c>
      <c r="BM138" s="49">
        <v>88.57142857142857</v>
      </c>
      <c r="BN138" s="48">
        <v>35</v>
      </c>
    </row>
    <row r="139" spans="1:66" ht="15">
      <c r="A139" s="64" t="s">
        <v>256</v>
      </c>
      <c r="B139" s="64" t="s">
        <v>256</v>
      </c>
      <c r="C139" s="65" t="s">
        <v>2343</v>
      </c>
      <c r="D139" s="66">
        <v>3</v>
      </c>
      <c r="E139" s="67" t="s">
        <v>132</v>
      </c>
      <c r="F139" s="68">
        <v>32</v>
      </c>
      <c r="G139" s="65"/>
      <c r="H139" s="69"/>
      <c r="I139" s="70"/>
      <c r="J139" s="70"/>
      <c r="K139" s="34" t="s">
        <v>65</v>
      </c>
      <c r="L139" s="77">
        <v>139</v>
      </c>
      <c r="M139" s="77"/>
      <c r="N139" s="72"/>
      <c r="O139" s="79" t="s">
        <v>176</v>
      </c>
      <c r="P139" s="81">
        <v>43832.92230324074</v>
      </c>
      <c r="Q139" s="79" t="s">
        <v>375</v>
      </c>
      <c r="R139" s="79"/>
      <c r="S139" s="79"/>
      <c r="T139" s="79" t="s">
        <v>414</v>
      </c>
      <c r="U139" s="79"/>
      <c r="V139" s="83" t="s">
        <v>509</v>
      </c>
      <c r="W139" s="81">
        <v>43832.92230324074</v>
      </c>
      <c r="X139" s="85">
        <v>43832</v>
      </c>
      <c r="Y139" s="87" t="s">
        <v>592</v>
      </c>
      <c r="Z139" s="83" t="s">
        <v>691</v>
      </c>
      <c r="AA139" s="79"/>
      <c r="AB139" s="79"/>
      <c r="AC139" s="87" t="s">
        <v>790</v>
      </c>
      <c r="AD139" s="79"/>
      <c r="AE139" s="79" t="b">
        <v>0</v>
      </c>
      <c r="AF139" s="79">
        <v>0</v>
      </c>
      <c r="AG139" s="87" t="s">
        <v>822</v>
      </c>
      <c r="AH139" s="79" t="b">
        <v>0</v>
      </c>
      <c r="AI139" s="79" t="s">
        <v>839</v>
      </c>
      <c r="AJ139" s="79"/>
      <c r="AK139" s="87" t="s">
        <v>822</v>
      </c>
      <c r="AL139" s="79" t="b">
        <v>0</v>
      </c>
      <c r="AM139" s="79">
        <v>0</v>
      </c>
      <c r="AN139" s="87" t="s">
        <v>822</v>
      </c>
      <c r="AO139" s="79" t="s">
        <v>847</v>
      </c>
      <c r="AP139" s="79" t="b">
        <v>0</v>
      </c>
      <c r="AQ139" s="87" t="s">
        <v>790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8">
        <v>0</v>
      </c>
      <c r="BG139" s="49">
        <v>0</v>
      </c>
      <c r="BH139" s="48">
        <v>0</v>
      </c>
      <c r="BI139" s="49">
        <v>0</v>
      </c>
      <c r="BJ139" s="48">
        <v>0</v>
      </c>
      <c r="BK139" s="49">
        <v>0</v>
      </c>
      <c r="BL139" s="48">
        <v>17</v>
      </c>
      <c r="BM139" s="49">
        <v>100</v>
      </c>
      <c r="BN139" s="48">
        <v>17</v>
      </c>
    </row>
    <row r="140" spans="1:66" ht="15">
      <c r="A140" s="64" t="s">
        <v>257</v>
      </c>
      <c r="B140" s="64" t="s">
        <v>310</v>
      </c>
      <c r="C140" s="65" t="s">
        <v>2343</v>
      </c>
      <c r="D140" s="66">
        <v>3</v>
      </c>
      <c r="E140" s="67" t="s">
        <v>132</v>
      </c>
      <c r="F140" s="68">
        <v>32</v>
      </c>
      <c r="G140" s="65"/>
      <c r="H140" s="69"/>
      <c r="I140" s="70"/>
      <c r="J140" s="70"/>
      <c r="K140" s="34" t="s">
        <v>65</v>
      </c>
      <c r="L140" s="77">
        <v>140</v>
      </c>
      <c r="M140" s="77"/>
      <c r="N140" s="72"/>
      <c r="O140" s="79" t="s">
        <v>313</v>
      </c>
      <c r="P140" s="81">
        <v>43826.70119212963</v>
      </c>
      <c r="Q140" s="79" t="s">
        <v>376</v>
      </c>
      <c r="R140" s="79"/>
      <c r="S140" s="79"/>
      <c r="T140" s="79" t="s">
        <v>414</v>
      </c>
      <c r="U140" s="79"/>
      <c r="V140" s="83" t="s">
        <v>510</v>
      </c>
      <c r="W140" s="81">
        <v>43826.70119212963</v>
      </c>
      <c r="X140" s="85">
        <v>43826</v>
      </c>
      <c r="Y140" s="87" t="s">
        <v>593</v>
      </c>
      <c r="Z140" s="83" t="s">
        <v>692</v>
      </c>
      <c r="AA140" s="79"/>
      <c r="AB140" s="79"/>
      <c r="AC140" s="87" t="s">
        <v>791</v>
      </c>
      <c r="AD140" s="87" t="s">
        <v>820</v>
      </c>
      <c r="AE140" s="79" t="b">
        <v>0</v>
      </c>
      <c r="AF140" s="79">
        <v>0</v>
      </c>
      <c r="AG140" s="87" t="s">
        <v>836</v>
      </c>
      <c r="AH140" s="79" t="b">
        <v>0</v>
      </c>
      <c r="AI140" s="79" t="s">
        <v>839</v>
      </c>
      <c r="AJ140" s="79"/>
      <c r="AK140" s="87" t="s">
        <v>822</v>
      </c>
      <c r="AL140" s="79" t="b">
        <v>0</v>
      </c>
      <c r="AM140" s="79">
        <v>0</v>
      </c>
      <c r="AN140" s="87" t="s">
        <v>822</v>
      </c>
      <c r="AO140" s="79" t="s">
        <v>856</v>
      </c>
      <c r="AP140" s="79" t="b">
        <v>0</v>
      </c>
      <c r="AQ140" s="87" t="s">
        <v>820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22</v>
      </c>
      <c r="BM140" s="49">
        <v>100</v>
      </c>
      <c r="BN140" s="48">
        <v>22</v>
      </c>
    </row>
    <row r="141" spans="1:66" ht="15">
      <c r="A141" s="64" t="s">
        <v>258</v>
      </c>
      <c r="B141" s="64" t="s">
        <v>260</v>
      </c>
      <c r="C141" s="65" t="s">
        <v>2344</v>
      </c>
      <c r="D141" s="66">
        <v>5.333333333333334</v>
      </c>
      <c r="E141" s="67" t="s">
        <v>136</v>
      </c>
      <c r="F141" s="68">
        <v>28.75</v>
      </c>
      <c r="G141" s="65"/>
      <c r="H141" s="69"/>
      <c r="I141" s="70"/>
      <c r="J141" s="70"/>
      <c r="K141" s="34" t="s">
        <v>65</v>
      </c>
      <c r="L141" s="77">
        <v>141</v>
      </c>
      <c r="M141" s="77"/>
      <c r="N141" s="72"/>
      <c r="O141" s="79" t="s">
        <v>312</v>
      </c>
      <c r="P141" s="81">
        <v>43826.83619212963</v>
      </c>
      <c r="Q141" s="79" t="s">
        <v>319</v>
      </c>
      <c r="R141" s="79"/>
      <c r="S141" s="79"/>
      <c r="T141" s="79" t="s">
        <v>414</v>
      </c>
      <c r="U141" s="79"/>
      <c r="V141" s="83" t="s">
        <v>511</v>
      </c>
      <c r="W141" s="81">
        <v>43826.83619212963</v>
      </c>
      <c r="X141" s="85">
        <v>43826</v>
      </c>
      <c r="Y141" s="87" t="s">
        <v>594</v>
      </c>
      <c r="Z141" s="83" t="s">
        <v>693</v>
      </c>
      <c r="AA141" s="79"/>
      <c r="AB141" s="79"/>
      <c r="AC141" s="87" t="s">
        <v>792</v>
      </c>
      <c r="AD141" s="79"/>
      <c r="AE141" s="79" t="b">
        <v>0</v>
      </c>
      <c r="AF141" s="79">
        <v>0</v>
      </c>
      <c r="AG141" s="87" t="s">
        <v>822</v>
      </c>
      <c r="AH141" s="79" t="b">
        <v>0</v>
      </c>
      <c r="AI141" s="79" t="s">
        <v>839</v>
      </c>
      <c r="AJ141" s="79"/>
      <c r="AK141" s="87" t="s">
        <v>822</v>
      </c>
      <c r="AL141" s="79" t="b">
        <v>0</v>
      </c>
      <c r="AM141" s="79">
        <v>8</v>
      </c>
      <c r="AN141" s="87" t="s">
        <v>799</v>
      </c>
      <c r="AO141" s="79" t="s">
        <v>852</v>
      </c>
      <c r="AP141" s="79" t="b">
        <v>0</v>
      </c>
      <c r="AQ141" s="87" t="s">
        <v>799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258</v>
      </c>
      <c r="B142" s="64" t="s">
        <v>257</v>
      </c>
      <c r="C142" s="65" t="s">
        <v>2344</v>
      </c>
      <c r="D142" s="66">
        <v>5.333333333333334</v>
      </c>
      <c r="E142" s="67" t="s">
        <v>136</v>
      </c>
      <c r="F142" s="68">
        <v>28.75</v>
      </c>
      <c r="G142" s="65"/>
      <c r="H142" s="69"/>
      <c r="I142" s="70"/>
      <c r="J142" s="70"/>
      <c r="K142" s="34" t="s">
        <v>65</v>
      </c>
      <c r="L142" s="77">
        <v>142</v>
      </c>
      <c r="M142" s="77"/>
      <c r="N142" s="72"/>
      <c r="O142" s="79" t="s">
        <v>311</v>
      </c>
      <c r="P142" s="81">
        <v>43826.83619212963</v>
      </c>
      <c r="Q142" s="79" t="s">
        <v>319</v>
      </c>
      <c r="R142" s="79"/>
      <c r="S142" s="79"/>
      <c r="T142" s="79" t="s">
        <v>414</v>
      </c>
      <c r="U142" s="79"/>
      <c r="V142" s="83" t="s">
        <v>511</v>
      </c>
      <c r="W142" s="81">
        <v>43826.83619212963</v>
      </c>
      <c r="X142" s="85">
        <v>43826</v>
      </c>
      <c r="Y142" s="87" t="s">
        <v>594</v>
      </c>
      <c r="Z142" s="83" t="s">
        <v>693</v>
      </c>
      <c r="AA142" s="79"/>
      <c r="AB142" s="79"/>
      <c r="AC142" s="87" t="s">
        <v>792</v>
      </c>
      <c r="AD142" s="79"/>
      <c r="AE142" s="79" t="b">
        <v>0</v>
      </c>
      <c r="AF142" s="79">
        <v>0</v>
      </c>
      <c r="AG142" s="87" t="s">
        <v>822</v>
      </c>
      <c r="AH142" s="79" t="b">
        <v>0</v>
      </c>
      <c r="AI142" s="79" t="s">
        <v>839</v>
      </c>
      <c r="AJ142" s="79"/>
      <c r="AK142" s="87" t="s">
        <v>822</v>
      </c>
      <c r="AL142" s="79" t="b">
        <v>0</v>
      </c>
      <c r="AM142" s="79">
        <v>8</v>
      </c>
      <c r="AN142" s="87" t="s">
        <v>799</v>
      </c>
      <c r="AO142" s="79" t="s">
        <v>852</v>
      </c>
      <c r="AP142" s="79" t="b">
        <v>0</v>
      </c>
      <c r="AQ142" s="87" t="s">
        <v>799</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v>3</v>
      </c>
      <c r="BG142" s="49">
        <v>9.375</v>
      </c>
      <c r="BH142" s="48">
        <v>1</v>
      </c>
      <c r="BI142" s="49">
        <v>3.125</v>
      </c>
      <c r="BJ142" s="48">
        <v>0</v>
      </c>
      <c r="BK142" s="49">
        <v>0</v>
      </c>
      <c r="BL142" s="48">
        <v>28</v>
      </c>
      <c r="BM142" s="49">
        <v>87.5</v>
      </c>
      <c r="BN142" s="48">
        <v>32</v>
      </c>
    </row>
    <row r="143" spans="1:66" ht="15">
      <c r="A143" s="64" t="s">
        <v>258</v>
      </c>
      <c r="B143" s="64" t="s">
        <v>260</v>
      </c>
      <c r="C143" s="65" t="s">
        <v>2344</v>
      </c>
      <c r="D143" s="66">
        <v>5.333333333333334</v>
      </c>
      <c r="E143" s="67" t="s">
        <v>136</v>
      </c>
      <c r="F143" s="68">
        <v>28.75</v>
      </c>
      <c r="G143" s="65"/>
      <c r="H143" s="69"/>
      <c r="I143" s="70"/>
      <c r="J143" s="70"/>
      <c r="K143" s="34" t="s">
        <v>65</v>
      </c>
      <c r="L143" s="77">
        <v>143</v>
      </c>
      <c r="M143" s="77"/>
      <c r="N143" s="72"/>
      <c r="O143" s="79" t="s">
        <v>312</v>
      </c>
      <c r="P143" s="81">
        <v>43833.04284722222</v>
      </c>
      <c r="Q143" s="79" t="s">
        <v>377</v>
      </c>
      <c r="R143" s="79"/>
      <c r="S143" s="79"/>
      <c r="T143" s="79" t="s">
        <v>414</v>
      </c>
      <c r="U143" s="79"/>
      <c r="V143" s="83" t="s">
        <v>511</v>
      </c>
      <c r="W143" s="81">
        <v>43833.04284722222</v>
      </c>
      <c r="X143" s="85">
        <v>43833</v>
      </c>
      <c r="Y143" s="87" t="s">
        <v>595</v>
      </c>
      <c r="Z143" s="83" t="s">
        <v>694</v>
      </c>
      <c r="AA143" s="79"/>
      <c r="AB143" s="79"/>
      <c r="AC143" s="87" t="s">
        <v>793</v>
      </c>
      <c r="AD143" s="79"/>
      <c r="AE143" s="79" t="b">
        <v>0</v>
      </c>
      <c r="AF143" s="79">
        <v>0</v>
      </c>
      <c r="AG143" s="87" t="s">
        <v>822</v>
      </c>
      <c r="AH143" s="79" t="b">
        <v>0</v>
      </c>
      <c r="AI143" s="79" t="s">
        <v>839</v>
      </c>
      <c r="AJ143" s="79"/>
      <c r="AK143" s="87" t="s">
        <v>822</v>
      </c>
      <c r="AL143" s="79" t="b">
        <v>0</v>
      </c>
      <c r="AM143" s="79">
        <v>3</v>
      </c>
      <c r="AN143" s="87" t="s">
        <v>800</v>
      </c>
      <c r="AO143" s="79" t="s">
        <v>852</v>
      </c>
      <c r="AP143" s="79" t="b">
        <v>0</v>
      </c>
      <c r="AQ143" s="87" t="s">
        <v>800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258</v>
      </c>
      <c r="B144" s="64" t="s">
        <v>257</v>
      </c>
      <c r="C144" s="65" t="s">
        <v>2344</v>
      </c>
      <c r="D144" s="66">
        <v>5.333333333333334</v>
      </c>
      <c r="E144" s="67" t="s">
        <v>136</v>
      </c>
      <c r="F144" s="68">
        <v>28.75</v>
      </c>
      <c r="G144" s="65"/>
      <c r="H144" s="69"/>
      <c r="I144" s="70"/>
      <c r="J144" s="70"/>
      <c r="K144" s="34" t="s">
        <v>65</v>
      </c>
      <c r="L144" s="77">
        <v>144</v>
      </c>
      <c r="M144" s="77"/>
      <c r="N144" s="72"/>
      <c r="O144" s="79" t="s">
        <v>311</v>
      </c>
      <c r="P144" s="81">
        <v>43833.04284722222</v>
      </c>
      <c r="Q144" s="79" t="s">
        <v>377</v>
      </c>
      <c r="R144" s="79"/>
      <c r="S144" s="79"/>
      <c r="T144" s="79" t="s">
        <v>414</v>
      </c>
      <c r="U144" s="79"/>
      <c r="V144" s="83" t="s">
        <v>511</v>
      </c>
      <c r="W144" s="81">
        <v>43833.04284722222</v>
      </c>
      <c r="X144" s="85">
        <v>43833</v>
      </c>
      <c r="Y144" s="87" t="s">
        <v>595</v>
      </c>
      <c r="Z144" s="83" t="s">
        <v>694</v>
      </c>
      <c r="AA144" s="79"/>
      <c r="AB144" s="79"/>
      <c r="AC144" s="87" t="s">
        <v>793</v>
      </c>
      <c r="AD144" s="79"/>
      <c r="AE144" s="79" t="b">
        <v>0</v>
      </c>
      <c r="AF144" s="79">
        <v>0</v>
      </c>
      <c r="AG144" s="87" t="s">
        <v>822</v>
      </c>
      <c r="AH144" s="79" t="b">
        <v>0</v>
      </c>
      <c r="AI144" s="79" t="s">
        <v>839</v>
      </c>
      <c r="AJ144" s="79"/>
      <c r="AK144" s="87" t="s">
        <v>822</v>
      </c>
      <c r="AL144" s="79" t="b">
        <v>0</v>
      </c>
      <c r="AM144" s="79">
        <v>3</v>
      </c>
      <c r="AN144" s="87" t="s">
        <v>800</v>
      </c>
      <c r="AO144" s="79" t="s">
        <v>852</v>
      </c>
      <c r="AP144" s="79" t="b">
        <v>0</v>
      </c>
      <c r="AQ144" s="87" t="s">
        <v>800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2</v>
      </c>
      <c r="BF144" s="48">
        <v>3</v>
      </c>
      <c r="BG144" s="49">
        <v>8.823529411764707</v>
      </c>
      <c r="BH144" s="48">
        <v>1</v>
      </c>
      <c r="BI144" s="49">
        <v>2.9411764705882355</v>
      </c>
      <c r="BJ144" s="48">
        <v>0</v>
      </c>
      <c r="BK144" s="49">
        <v>0</v>
      </c>
      <c r="BL144" s="48">
        <v>30</v>
      </c>
      <c r="BM144" s="49">
        <v>88.23529411764706</v>
      </c>
      <c r="BN144" s="48">
        <v>34</v>
      </c>
    </row>
    <row r="145" spans="1:66" ht="15">
      <c r="A145" s="64" t="s">
        <v>259</v>
      </c>
      <c r="B145" s="64" t="s">
        <v>239</v>
      </c>
      <c r="C145" s="65" t="s">
        <v>2348</v>
      </c>
      <c r="D145" s="66">
        <v>10</v>
      </c>
      <c r="E145" s="67" t="s">
        <v>136</v>
      </c>
      <c r="F145" s="68">
        <v>22.25</v>
      </c>
      <c r="G145" s="65"/>
      <c r="H145" s="69"/>
      <c r="I145" s="70"/>
      <c r="J145" s="70"/>
      <c r="K145" s="34" t="s">
        <v>65</v>
      </c>
      <c r="L145" s="77">
        <v>145</v>
      </c>
      <c r="M145" s="77"/>
      <c r="N145" s="72"/>
      <c r="O145" s="79" t="s">
        <v>311</v>
      </c>
      <c r="P145" s="81">
        <v>43832.609826388885</v>
      </c>
      <c r="Q145" s="79" t="s">
        <v>378</v>
      </c>
      <c r="R145" s="83" t="s">
        <v>404</v>
      </c>
      <c r="S145" s="79" t="s">
        <v>413</v>
      </c>
      <c r="T145" s="79" t="s">
        <v>435</v>
      </c>
      <c r="U145" s="83" t="s">
        <v>474</v>
      </c>
      <c r="V145" s="83" t="s">
        <v>474</v>
      </c>
      <c r="W145" s="81">
        <v>43832.609826388885</v>
      </c>
      <c r="X145" s="85">
        <v>43832</v>
      </c>
      <c r="Y145" s="87" t="s">
        <v>596</v>
      </c>
      <c r="Z145" s="83" t="s">
        <v>695</v>
      </c>
      <c r="AA145" s="79"/>
      <c r="AB145" s="79"/>
      <c r="AC145" s="87" t="s">
        <v>794</v>
      </c>
      <c r="AD145" s="79"/>
      <c r="AE145" s="79" t="b">
        <v>0</v>
      </c>
      <c r="AF145" s="79">
        <v>1</v>
      </c>
      <c r="AG145" s="87" t="s">
        <v>822</v>
      </c>
      <c r="AH145" s="79" t="b">
        <v>0</v>
      </c>
      <c r="AI145" s="79" t="s">
        <v>840</v>
      </c>
      <c r="AJ145" s="79"/>
      <c r="AK145" s="87" t="s">
        <v>822</v>
      </c>
      <c r="AL145" s="79" t="b">
        <v>0</v>
      </c>
      <c r="AM145" s="79">
        <v>0</v>
      </c>
      <c r="AN145" s="87" t="s">
        <v>822</v>
      </c>
      <c r="AO145" s="79" t="s">
        <v>862</v>
      </c>
      <c r="AP145" s="79" t="b">
        <v>0</v>
      </c>
      <c r="AQ145" s="87" t="s">
        <v>794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6</v>
      </c>
      <c r="BE145" s="78" t="str">
        <f>REPLACE(INDEX(GroupVertices[Group],MATCH(Edges[[#This Row],[Vertex 2]],GroupVertices[Vertex],0)),1,1,"")</f>
        <v>6</v>
      </c>
      <c r="BF145" s="48"/>
      <c r="BG145" s="49"/>
      <c r="BH145" s="48"/>
      <c r="BI145" s="49"/>
      <c r="BJ145" s="48"/>
      <c r="BK145" s="49"/>
      <c r="BL145" s="48"/>
      <c r="BM145" s="49"/>
      <c r="BN145" s="48"/>
    </row>
    <row r="146" spans="1:66" ht="15">
      <c r="A146" s="64" t="s">
        <v>259</v>
      </c>
      <c r="B146" s="64" t="s">
        <v>239</v>
      </c>
      <c r="C146" s="65" t="s">
        <v>2348</v>
      </c>
      <c r="D146" s="66">
        <v>10</v>
      </c>
      <c r="E146" s="67" t="s">
        <v>136</v>
      </c>
      <c r="F146" s="68">
        <v>22.25</v>
      </c>
      <c r="G146" s="65"/>
      <c r="H146" s="69"/>
      <c r="I146" s="70"/>
      <c r="J146" s="70"/>
      <c r="K146" s="34" t="s">
        <v>65</v>
      </c>
      <c r="L146" s="77">
        <v>146</v>
      </c>
      <c r="M146" s="77"/>
      <c r="N146" s="72"/>
      <c r="O146" s="79" t="s">
        <v>311</v>
      </c>
      <c r="P146" s="81">
        <v>43832.90219907407</v>
      </c>
      <c r="Q146" s="79" t="s">
        <v>379</v>
      </c>
      <c r="R146" s="83" t="s">
        <v>404</v>
      </c>
      <c r="S146" s="79" t="s">
        <v>413</v>
      </c>
      <c r="T146" s="79" t="s">
        <v>435</v>
      </c>
      <c r="U146" s="83" t="s">
        <v>475</v>
      </c>
      <c r="V146" s="83" t="s">
        <v>475</v>
      </c>
      <c r="W146" s="81">
        <v>43832.90219907407</v>
      </c>
      <c r="X146" s="85">
        <v>43832</v>
      </c>
      <c r="Y146" s="87" t="s">
        <v>597</v>
      </c>
      <c r="Z146" s="83" t="s">
        <v>696</v>
      </c>
      <c r="AA146" s="79"/>
      <c r="AB146" s="79"/>
      <c r="AC146" s="87" t="s">
        <v>795</v>
      </c>
      <c r="AD146" s="79"/>
      <c r="AE146" s="79" t="b">
        <v>0</v>
      </c>
      <c r="AF146" s="79">
        <v>1</v>
      </c>
      <c r="AG146" s="87" t="s">
        <v>822</v>
      </c>
      <c r="AH146" s="79" t="b">
        <v>0</v>
      </c>
      <c r="AI146" s="79" t="s">
        <v>840</v>
      </c>
      <c r="AJ146" s="79"/>
      <c r="AK146" s="87" t="s">
        <v>822</v>
      </c>
      <c r="AL146" s="79" t="b">
        <v>0</v>
      </c>
      <c r="AM146" s="79">
        <v>0</v>
      </c>
      <c r="AN146" s="87" t="s">
        <v>822</v>
      </c>
      <c r="AO146" s="79" t="s">
        <v>862</v>
      </c>
      <c r="AP146" s="79" t="b">
        <v>0</v>
      </c>
      <c r="AQ146" s="87" t="s">
        <v>795</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6</v>
      </c>
      <c r="BE146" s="78" t="str">
        <f>REPLACE(INDEX(GroupVertices[Group],MATCH(Edges[[#This Row],[Vertex 2]],GroupVertices[Vertex],0)),1,1,"")</f>
        <v>6</v>
      </c>
      <c r="BF146" s="48"/>
      <c r="BG146" s="49"/>
      <c r="BH146" s="48"/>
      <c r="BI146" s="49"/>
      <c r="BJ146" s="48"/>
      <c r="BK146" s="49"/>
      <c r="BL146" s="48"/>
      <c r="BM146" s="49"/>
      <c r="BN146" s="48"/>
    </row>
    <row r="147" spans="1:66" ht="15">
      <c r="A147" s="64" t="s">
        <v>259</v>
      </c>
      <c r="B147" s="64" t="s">
        <v>239</v>
      </c>
      <c r="C147" s="65" t="s">
        <v>2348</v>
      </c>
      <c r="D147" s="66">
        <v>10</v>
      </c>
      <c r="E147" s="67" t="s">
        <v>136</v>
      </c>
      <c r="F147" s="68">
        <v>22.25</v>
      </c>
      <c r="G147" s="65"/>
      <c r="H147" s="69"/>
      <c r="I147" s="70"/>
      <c r="J147" s="70"/>
      <c r="K147" s="34" t="s">
        <v>65</v>
      </c>
      <c r="L147" s="77">
        <v>147</v>
      </c>
      <c r="M147" s="77"/>
      <c r="N147" s="72"/>
      <c r="O147" s="79" t="s">
        <v>311</v>
      </c>
      <c r="P147" s="81">
        <v>43833.02445601852</v>
      </c>
      <c r="Q147" s="79" t="s">
        <v>380</v>
      </c>
      <c r="R147" s="83" t="s">
        <v>404</v>
      </c>
      <c r="S147" s="79" t="s">
        <v>413</v>
      </c>
      <c r="T147" s="79" t="s">
        <v>436</v>
      </c>
      <c r="U147" s="83" t="s">
        <v>476</v>
      </c>
      <c r="V147" s="83" t="s">
        <v>476</v>
      </c>
      <c r="W147" s="81">
        <v>43833.02445601852</v>
      </c>
      <c r="X147" s="85">
        <v>43833</v>
      </c>
      <c r="Y147" s="87" t="s">
        <v>598</v>
      </c>
      <c r="Z147" s="83" t="s">
        <v>697</v>
      </c>
      <c r="AA147" s="79"/>
      <c r="AB147" s="79"/>
      <c r="AC147" s="87" t="s">
        <v>796</v>
      </c>
      <c r="AD147" s="79"/>
      <c r="AE147" s="79" t="b">
        <v>0</v>
      </c>
      <c r="AF147" s="79">
        <v>1</v>
      </c>
      <c r="AG147" s="87" t="s">
        <v>822</v>
      </c>
      <c r="AH147" s="79" t="b">
        <v>0</v>
      </c>
      <c r="AI147" s="79" t="s">
        <v>840</v>
      </c>
      <c r="AJ147" s="79"/>
      <c r="AK147" s="87" t="s">
        <v>822</v>
      </c>
      <c r="AL147" s="79" t="b">
        <v>0</v>
      </c>
      <c r="AM147" s="79">
        <v>1</v>
      </c>
      <c r="AN147" s="87" t="s">
        <v>822</v>
      </c>
      <c r="AO147" s="79" t="s">
        <v>862</v>
      </c>
      <c r="AP147" s="79" t="b">
        <v>0</v>
      </c>
      <c r="AQ147" s="87" t="s">
        <v>796</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6</v>
      </c>
      <c r="BE147" s="78" t="str">
        <f>REPLACE(INDEX(GroupVertices[Group],MATCH(Edges[[#This Row],[Vertex 2]],GroupVertices[Vertex],0)),1,1,"")</f>
        <v>6</v>
      </c>
      <c r="BF147" s="48"/>
      <c r="BG147" s="49"/>
      <c r="BH147" s="48"/>
      <c r="BI147" s="49"/>
      <c r="BJ147" s="48"/>
      <c r="BK147" s="49"/>
      <c r="BL147" s="48"/>
      <c r="BM147" s="49"/>
      <c r="BN147" s="48"/>
    </row>
    <row r="148" spans="1:66" ht="15">
      <c r="A148" s="64" t="s">
        <v>259</v>
      </c>
      <c r="B148" s="64" t="s">
        <v>239</v>
      </c>
      <c r="C148" s="65" t="s">
        <v>2348</v>
      </c>
      <c r="D148" s="66">
        <v>10</v>
      </c>
      <c r="E148" s="67" t="s">
        <v>136</v>
      </c>
      <c r="F148" s="68">
        <v>22.25</v>
      </c>
      <c r="G148" s="65"/>
      <c r="H148" s="69"/>
      <c r="I148" s="70"/>
      <c r="J148" s="70"/>
      <c r="K148" s="34" t="s">
        <v>65</v>
      </c>
      <c r="L148" s="77">
        <v>148</v>
      </c>
      <c r="M148" s="77"/>
      <c r="N148" s="72"/>
      <c r="O148" s="79" t="s">
        <v>311</v>
      </c>
      <c r="P148" s="81">
        <v>43833.13333333333</v>
      </c>
      <c r="Q148" s="79" t="s">
        <v>380</v>
      </c>
      <c r="R148" s="79"/>
      <c r="S148" s="79"/>
      <c r="T148" s="79" t="s">
        <v>437</v>
      </c>
      <c r="U148" s="79"/>
      <c r="V148" s="83" t="s">
        <v>512</v>
      </c>
      <c r="W148" s="81">
        <v>43833.13333333333</v>
      </c>
      <c r="X148" s="85">
        <v>43833</v>
      </c>
      <c r="Y148" s="87" t="s">
        <v>599</v>
      </c>
      <c r="Z148" s="83" t="s">
        <v>698</v>
      </c>
      <c r="AA148" s="79"/>
      <c r="AB148" s="79"/>
      <c r="AC148" s="87" t="s">
        <v>797</v>
      </c>
      <c r="AD148" s="79"/>
      <c r="AE148" s="79" t="b">
        <v>0</v>
      </c>
      <c r="AF148" s="79">
        <v>0</v>
      </c>
      <c r="AG148" s="87" t="s">
        <v>822</v>
      </c>
      <c r="AH148" s="79" t="b">
        <v>0</v>
      </c>
      <c r="AI148" s="79" t="s">
        <v>840</v>
      </c>
      <c r="AJ148" s="79"/>
      <c r="AK148" s="87" t="s">
        <v>822</v>
      </c>
      <c r="AL148" s="79" t="b">
        <v>0</v>
      </c>
      <c r="AM148" s="79">
        <v>1</v>
      </c>
      <c r="AN148" s="87" t="s">
        <v>796</v>
      </c>
      <c r="AO148" s="79" t="s">
        <v>847</v>
      </c>
      <c r="AP148" s="79" t="b">
        <v>0</v>
      </c>
      <c r="AQ148" s="87" t="s">
        <v>796</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6</v>
      </c>
      <c r="BE148" s="78" t="str">
        <f>REPLACE(INDEX(GroupVertices[Group],MATCH(Edges[[#This Row],[Vertex 2]],GroupVertices[Vertex],0)),1,1,"")</f>
        <v>6</v>
      </c>
      <c r="BF148" s="48"/>
      <c r="BG148" s="49"/>
      <c r="BH148" s="48"/>
      <c r="BI148" s="49"/>
      <c r="BJ148" s="48"/>
      <c r="BK148" s="49"/>
      <c r="BL148" s="48"/>
      <c r="BM148" s="49"/>
      <c r="BN148" s="48"/>
    </row>
    <row r="149" spans="1:66" ht="15">
      <c r="A149" s="64" t="s">
        <v>259</v>
      </c>
      <c r="B149" s="64" t="s">
        <v>257</v>
      </c>
      <c r="C149" s="65" t="s">
        <v>2348</v>
      </c>
      <c r="D149" s="66">
        <v>10</v>
      </c>
      <c r="E149" s="67" t="s">
        <v>136</v>
      </c>
      <c r="F149" s="68">
        <v>22.25</v>
      </c>
      <c r="G149" s="65"/>
      <c r="H149" s="69"/>
      <c r="I149" s="70"/>
      <c r="J149" s="70"/>
      <c r="K149" s="34" t="s">
        <v>65</v>
      </c>
      <c r="L149" s="77">
        <v>149</v>
      </c>
      <c r="M149" s="77"/>
      <c r="N149" s="72"/>
      <c r="O149" s="79" t="s">
        <v>311</v>
      </c>
      <c r="P149" s="81">
        <v>43832.609826388885</v>
      </c>
      <c r="Q149" s="79" t="s">
        <v>378</v>
      </c>
      <c r="R149" s="83" t="s">
        <v>404</v>
      </c>
      <c r="S149" s="79" t="s">
        <v>413</v>
      </c>
      <c r="T149" s="79" t="s">
        <v>435</v>
      </c>
      <c r="U149" s="83" t="s">
        <v>474</v>
      </c>
      <c r="V149" s="83" t="s">
        <v>474</v>
      </c>
      <c r="W149" s="81">
        <v>43832.609826388885</v>
      </c>
      <c r="X149" s="85">
        <v>43832</v>
      </c>
      <c r="Y149" s="87" t="s">
        <v>596</v>
      </c>
      <c r="Z149" s="83" t="s">
        <v>695</v>
      </c>
      <c r="AA149" s="79"/>
      <c r="AB149" s="79"/>
      <c r="AC149" s="87" t="s">
        <v>794</v>
      </c>
      <c r="AD149" s="79"/>
      <c r="AE149" s="79" t="b">
        <v>0</v>
      </c>
      <c r="AF149" s="79">
        <v>1</v>
      </c>
      <c r="AG149" s="87" t="s">
        <v>822</v>
      </c>
      <c r="AH149" s="79" t="b">
        <v>0</v>
      </c>
      <c r="AI149" s="79" t="s">
        <v>840</v>
      </c>
      <c r="AJ149" s="79"/>
      <c r="AK149" s="87" t="s">
        <v>822</v>
      </c>
      <c r="AL149" s="79" t="b">
        <v>0</v>
      </c>
      <c r="AM149" s="79">
        <v>0</v>
      </c>
      <c r="AN149" s="87" t="s">
        <v>822</v>
      </c>
      <c r="AO149" s="79" t="s">
        <v>862</v>
      </c>
      <c r="AP149" s="79" t="b">
        <v>0</v>
      </c>
      <c r="AQ149" s="87" t="s">
        <v>794</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6</v>
      </c>
      <c r="BE149" s="78" t="str">
        <f>REPLACE(INDEX(GroupVertices[Group],MATCH(Edges[[#This Row],[Vertex 2]],GroupVertices[Vertex],0)),1,1,"")</f>
        <v>2</v>
      </c>
      <c r="BF149" s="48">
        <v>0</v>
      </c>
      <c r="BG149" s="49">
        <v>0</v>
      </c>
      <c r="BH149" s="48">
        <v>0</v>
      </c>
      <c r="BI149" s="49">
        <v>0</v>
      </c>
      <c r="BJ149" s="48">
        <v>0</v>
      </c>
      <c r="BK149" s="49">
        <v>0</v>
      </c>
      <c r="BL149" s="48">
        <v>38</v>
      </c>
      <c r="BM149" s="49">
        <v>100</v>
      </c>
      <c r="BN149" s="48">
        <v>38</v>
      </c>
    </row>
    <row r="150" spans="1:66" ht="15">
      <c r="A150" s="64" t="s">
        <v>259</v>
      </c>
      <c r="B150" s="64" t="s">
        <v>257</v>
      </c>
      <c r="C150" s="65" t="s">
        <v>2348</v>
      </c>
      <c r="D150" s="66">
        <v>10</v>
      </c>
      <c r="E150" s="67" t="s">
        <v>136</v>
      </c>
      <c r="F150" s="68">
        <v>22.25</v>
      </c>
      <c r="G150" s="65"/>
      <c r="H150" s="69"/>
      <c r="I150" s="70"/>
      <c r="J150" s="70"/>
      <c r="K150" s="34" t="s">
        <v>65</v>
      </c>
      <c r="L150" s="77">
        <v>150</v>
      </c>
      <c r="M150" s="77"/>
      <c r="N150" s="72"/>
      <c r="O150" s="79" t="s">
        <v>311</v>
      </c>
      <c r="P150" s="81">
        <v>43832.90219907407</v>
      </c>
      <c r="Q150" s="79" t="s">
        <v>379</v>
      </c>
      <c r="R150" s="83" t="s">
        <v>404</v>
      </c>
      <c r="S150" s="79" t="s">
        <v>413</v>
      </c>
      <c r="T150" s="79" t="s">
        <v>435</v>
      </c>
      <c r="U150" s="83" t="s">
        <v>475</v>
      </c>
      <c r="V150" s="83" t="s">
        <v>475</v>
      </c>
      <c r="W150" s="81">
        <v>43832.90219907407</v>
      </c>
      <c r="X150" s="85">
        <v>43832</v>
      </c>
      <c r="Y150" s="87" t="s">
        <v>597</v>
      </c>
      <c r="Z150" s="83" t="s">
        <v>696</v>
      </c>
      <c r="AA150" s="79"/>
      <c r="AB150" s="79"/>
      <c r="AC150" s="87" t="s">
        <v>795</v>
      </c>
      <c r="AD150" s="79"/>
      <c r="AE150" s="79" t="b">
        <v>0</v>
      </c>
      <c r="AF150" s="79">
        <v>1</v>
      </c>
      <c r="AG150" s="87" t="s">
        <v>822</v>
      </c>
      <c r="AH150" s="79" t="b">
        <v>0</v>
      </c>
      <c r="AI150" s="79" t="s">
        <v>840</v>
      </c>
      <c r="AJ150" s="79"/>
      <c r="AK150" s="87" t="s">
        <v>822</v>
      </c>
      <c r="AL150" s="79" t="b">
        <v>0</v>
      </c>
      <c r="AM150" s="79">
        <v>0</v>
      </c>
      <c r="AN150" s="87" t="s">
        <v>822</v>
      </c>
      <c r="AO150" s="79" t="s">
        <v>862</v>
      </c>
      <c r="AP150" s="79" t="b">
        <v>0</v>
      </c>
      <c r="AQ150" s="87" t="s">
        <v>795</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6</v>
      </c>
      <c r="BE150" s="78" t="str">
        <f>REPLACE(INDEX(GroupVertices[Group],MATCH(Edges[[#This Row],[Vertex 2]],GroupVertices[Vertex],0)),1,1,"")</f>
        <v>2</v>
      </c>
      <c r="BF150" s="48">
        <v>0</v>
      </c>
      <c r="BG150" s="49">
        <v>0</v>
      </c>
      <c r="BH150" s="48">
        <v>0</v>
      </c>
      <c r="BI150" s="49">
        <v>0</v>
      </c>
      <c r="BJ150" s="48">
        <v>0</v>
      </c>
      <c r="BK150" s="49">
        <v>0</v>
      </c>
      <c r="BL150" s="48">
        <v>38</v>
      </c>
      <c r="BM150" s="49">
        <v>100</v>
      </c>
      <c r="BN150" s="48">
        <v>38</v>
      </c>
    </row>
    <row r="151" spans="1:66" ht="15">
      <c r="A151" s="64" t="s">
        <v>259</v>
      </c>
      <c r="B151" s="64" t="s">
        <v>257</v>
      </c>
      <c r="C151" s="65" t="s">
        <v>2348</v>
      </c>
      <c r="D151" s="66">
        <v>10</v>
      </c>
      <c r="E151" s="67" t="s">
        <v>136</v>
      </c>
      <c r="F151" s="68">
        <v>22.25</v>
      </c>
      <c r="G151" s="65"/>
      <c r="H151" s="69"/>
      <c r="I151" s="70"/>
      <c r="J151" s="70"/>
      <c r="K151" s="34" t="s">
        <v>65</v>
      </c>
      <c r="L151" s="77">
        <v>151</v>
      </c>
      <c r="M151" s="77"/>
      <c r="N151" s="72"/>
      <c r="O151" s="79" t="s">
        <v>311</v>
      </c>
      <c r="P151" s="81">
        <v>43833.02445601852</v>
      </c>
      <c r="Q151" s="79" t="s">
        <v>380</v>
      </c>
      <c r="R151" s="83" t="s">
        <v>404</v>
      </c>
      <c r="S151" s="79" t="s">
        <v>413</v>
      </c>
      <c r="T151" s="79" t="s">
        <v>436</v>
      </c>
      <c r="U151" s="83" t="s">
        <v>476</v>
      </c>
      <c r="V151" s="83" t="s">
        <v>476</v>
      </c>
      <c r="W151" s="81">
        <v>43833.02445601852</v>
      </c>
      <c r="X151" s="85">
        <v>43833</v>
      </c>
      <c r="Y151" s="87" t="s">
        <v>598</v>
      </c>
      <c r="Z151" s="83" t="s">
        <v>697</v>
      </c>
      <c r="AA151" s="79"/>
      <c r="AB151" s="79"/>
      <c r="AC151" s="87" t="s">
        <v>796</v>
      </c>
      <c r="AD151" s="79"/>
      <c r="AE151" s="79" t="b">
        <v>0</v>
      </c>
      <c r="AF151" s="79">
        <v>1</v>
      </c>
      <c r="AG151" s="87" t="s">
        <v>822</v>
      </c>
      <c r="AH151" s="79" t="b">
        <v>0</v>
      </c>
      <c r="AI151" s="79" t="s">
        <v>840</v>
      </c>
      <c r="AJ151" s="79"/>
      <c r="AK151" s="87" t="s">
        <v>822</v>
      </c>
      <c r="AL151" s="79" t="b">
        <v>0</v>
      </c>
      <c r="AM151" s="79">
        <v>1</v>
      </c>
      <c r="AN151" s="87" t="s">
        <v>822</v>
      </c>
      <c r="AO151" s="79" t="s">
        <v>862</v>
      </c>
      <c r="AP151" s="79" t="b">
        <v>0</v>
      </c>
      <c r="AQ151" s="87" t="s">
        <v>796</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6</v>
      </c>
      <c r="BE151" s="78" t="str">
        <f>REPLACE(INDEX(GroupVertices[Group],MATCH(Edges[[#This Row],[Vertex 2]],GroupVertices[Vertex],0)),1,1,"")</f>
        <v>2</v>
      </c>
      <c r="BF151" s="48">
        <v>0</v>
      </c>
      <c r="BG151" s="49">
        <v>0</v>
      </c>
      <c r="BH151" s="48">
        <v>0</v>
      </c>
      <c r="BI151" s="49">
        <v>0</v>
      </c>
      <c r="BJ151" s="48">
        <v>0</v>
      </c>
      <c r="BK151" s="49">
        <v>0</v>
      </c>
      <c r="BL151" s="48">
        <v>41</v>
      </c>
      <c r="BM151" s="49">
        <v>100</v>
      </c>
      <c r="BN151" s="48">
        <v>41</v>
      </c>
    </row>
    <row r="152" spans="1:66" ht="15">
      <c r="A152" s="64" t="s">
        <v>259</v>
      </c>
      <c r="B152" s="64" t="s">
        <v>259</v>
      </c>
      <c r="C152" s="65" t="s">
        <v>2343</v>
      </c>
      <c r="D152" s="66">
        <v>3</v>
      </c>
      <c r="E152" s="67" t="s">
        <v>132</v>
      </c>
      <c r="F152" s="68">
        <v>32</v>
      </c>
      <c r="G152" s="65"/>
      <c r="H152" s="69"/>
      <c r="I152" s="70"/>
      <c r="J152" s="70"/>
      <c r="K152" s="34" t="s">
        <v>65</v>
      </c>
      <c r="L152" s="77">
        <v>152</v>
      </c>
      <c r="M152" s="77"/>
      <c r="N152" s="72"/>
      <c r="O152" s="79" t="s">
        <v>312</v>
      </c>
      <c r="P152" s="81">
        <v>43833.13333333333</v>
      </c>
      <c r="Q152" s="79" t="s">
        <v>380</v>
      </c>
      <c r="R152" s="79"/>
      <c r="S152" s="79"/>
      <c r="T152" s="79" t="s">
        <v>437</v>
      </c>
      <c r="U152" s="79"/>
      <c r="V152" s="83" t="s">
        <v>512</v>
      </c>
      <c r="W152" s="81">
        <v>43833.13333333333</v>
      </c>
      <c r="X152" s="85">
        <v>43833</v>
      </c>
      <c r="Y152" s="87" t="s">
        <v>599</v>
      </c>
      <c r="Z152" s="83" t="s">
        <v>698</v>
      </c>
      <c r="AA152" s="79"/>
      <c r="AB152" s="79"/>
      <c r="AC152" s="87" t="s">
        <v>797</v>
      </c>
      <c r="AD152" s="79"/>
      <c r="AE152" s="79" t="b">
        <v>0</v>
      </c>
      <c r="AF152" s="79">
        <v>0</v>
      </c>
      <c r="AG152" s="87" t="s">
        <v>822</v>
      </c>
      <c r="AH152" s="79" t="b">
        <v>0</v>
      </c>
      <c r="AI152" s="79" t="s">
        <v>840</v>
      </c>
      <c r="AJ152" s="79"/>
      <c r="AK152" s="87" t="s">
        <v>822</v>
      </c>
      <c r="AL152" s="79" t="b">
        <v>0</v>
      </c>
      <c r="AM152" s="79">
        <v>1</v>
      </c>
      <c r="AN152" s="87" t="s">
        <v>796</v>
      </c>
      <c r="AO152" s="79" t="s">
        <v>847</v>
      </c>
      <c r="AP152" s="79" t="b">
        <v>0</v>
      </c>
      <c r="AQ152" s="87" t="s">
        <v>796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8"/>
      <c r="BG152" s="49"/>
      <c r="BH152" s="48"/>
      <c r="BI152" s="49"/>
      <c r="BJ152" s="48"/>
      <c r="BK152" s="49"/>
      <c r="BL152" s="48"/>
      <c r="BM152" s="49"/>
      <c r="BN152" s="48"/>
    </row>
    <row r="153" spans="1:66" ht="15">
      <c r="A153" s="64" t="s">
        <v>259</v>
      </c>
      <c r="B153" s="64" t="s">
        <v>257</v>
      </c>
      <c r="C153" s="65" t="s">
        <v>2348</v>
      </c>
      <c r="D153" s="66">
        <v>10</v>
      </c>
      <c r="E153" s="67" t="s">
        <v>136</v>
      </c>
      <c r="F153" s="68">
        <v>22.25</v>
      </c>
      <c r="G153" s="65"/>
      <c r="H153" s="69"/>
      <c r="I153" s="70"/>
      <c r="J153" s="70"/>
      <c r="K153" s="34" t="s">
        <v>65</v>
      </c>
      <c r="L153" s="77">
        <v>153</v>
      </c>
      <c r="M153" s="77"/>
      <c r="N153" s="72"/>
      <c r="O153" s="79" t="s">
        <v>311</v>
      </c>
      <c r="P153" s="81">
        <v>43833.13333333333</v>
      </c>
      <c r="Q153" s="79" t="s">
        <v>380</v>
      </c>
      <c r="R153" s="79"/>
      <c r="S153" s="79"/>
      <c r="T153" s="79" t="s">
        <v>437</v>
      </c>
      <c r="U153" s="79"/>
      <c r="V153" s="83" t="s">
        <v>512</v>
      </c>
      <c r="W153" s="81">
        <v>43833.13333333333</v>
      </c>
      <c r="X153" s="85">
        <v>43833</v>
      </c>
      <c r="Y153" s="87" t="s">
        <v>599</v>
      </c>
      <c r="Z153" s="83" t="s">
        <v>698</v>
      </c>
      <c r="AA153" s="79"/>
      <c r="AB153" s="79"/>
      <c r="AC153" s="87" t="s">
        <v>797</v>
      </c>
      <c r="AD153" s="79"/>
      <c r="AE153" s="79" t="b">
        <v>0</v>
      </c>
      <c r="AF153" s="79">
        <v>0</v>
      </c>
      <c r="AG153" s="87" t="s">
        <v>822</v>
      </c>
      <c r="AH153" s="79" t="b">
        <v>0</v>
      </c>
      <c r="AI153" s="79" t="s">
        <v>840</v>
      </c>
      <c r="AJ153" s="79"/>
      <c r="AK153" s="87" t="s">
        <v>822</v>
      </c>
      <c r="AL153" s="79" t="b">
        <v>0</v>
      </c>
      <c r="AM153" s="79">
        <v>1</v>
      </c>
      <c r="AN153" s="87" t="s">
        <v>796</v>
      </c>
      <c r="AO153" s="79" t="s">
        <v>847</v>
      </c>
      <c r="AP153" s="79" t="b">
        <v>0</v>
      </c>
      <c r="AQ153" s="87" t="s">
        <v>796</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6</v>
      </c>
      <c r="BE153" s="78" t="str">
        <f>REPLACE(INDEX(GroupVertices[Group],MATCH(Edges[[#This Row],[Vertex 2]],GroupVertices[Vertex],0)),1,1,"")</f>
        <v>2</v>
      </c>
      <c r="BF153" s="48">
        <v>0</v>
      </c>
      <c r="BG153" s="49">
        <v>0</v>
      </c>
      <c r="BH153" s="48">
        <v>0</v>
      </c>
      <c r="BI153" s="49">
        <v>0</v>
      </c>
      <c r="BJ153" s="48">
        <v>0</v>
      </c>
      <c r="BK153" s="49">
        <v>0</v>
      </c>
      <c r="BL153" s="48">
        <v>41</v>
      </c>
      <c r="BM153" s="49">
        <v>100</v>
      </c>
      <c r="BN153" s="48">
        <v>41</v>
      </c>
    </row>
    <row r="154" spans="1:66" ht="15">
      <c r="A154" s="64" t="s">
        <v>260</v>
      </c>
      <c r="B154" s="64" t="s">
        <v>257</v>
      </c>
      <c r="C154" s="65" t="s">
        <v>2345</v>
      </c>
      <c r="D154" s="66">
        <v>7.666666666666667</v>
      </c>
      <c r="E154" s="67" t="s">
        <v>136</v>
      </c>
      <c r="F154" s="68">
        <v>25.5</v>
      </c>
      <c r="G154" s="65"/>
      <c r="H154" s="69"/>
      <c r="I154" s="70"/>
      <c r="J154" s="70"/>
      <c r="K154" s="34" t="s">
        <v>66</v>
      </c>
      <c r="L154" s="77">
        <v>154</v>
      </c>
      <c r="M154" s="77"/>
      <c r="N154" s="72"/>
      <c r="O154" s="79" t="s">
        <v>311</v>
      </c>
      <c r="P154" s="81">
        <v>43812.92758101852</v>
      </c>
      <c r="Q154" s="79" t="s">
        <v>325</v>
      </c>
      <c r="R154" s="83" t="s">
        <v>403</v>
      </c>
      <c r="S154" s="79" t="s">
        <v>405</v>
      </c>
      <c r="T154" s="79" t="s">
        <v>438</v>
      </c>
      <c r="U154" s="83" t="s">
        <v>477</v>
      </c>
      <c r="V154" s="83" t="s">
        <v>477</v>
      </c>
      <c r="W154" s="81">
        <v>43812.92758101852</v>
      </c>
      <c r="X154" s="85">
        <v>43812</v>
      </c>
      <c r="Y154" s="87" t="s">
        <v>600</v>
      </c>
      <c r="Z154" s="83" t="s">
        <v>699</v>
      </c>
      <c r="AA154" s="79"/>
      <c r="AB154" s="79"/>
      <c r="AC154" s="87" t="s">
        <v>798</v>
      </c>
      <c r="AD154" s="79"/>
      <c r="AE154" s="79" t="b">
        <v>0</v>
      </c>
      <c r="AF154" s="79">
        <v>29</v>
      </c>
      <c r="AG154" s="87" t="s">
        <v>822</v>
      </c>
      <c r="AH154" s="79" t="b">
        <v>0</v>
      </c>
      <c r="AI154" s="79" t="s">
        <v>839</v>
      </c>
      <c r="AJ154" s="79"/>
      <c r="AK154" s="87" t="s">
        <v>822</v>
      </c>
      <c r="AL154" s="79" t="b">
        <v>0</v>
      </c>
      <c r="AM154" s="79">
        <v>11</v>
      </c>
      <c r="AN154" s="87" t="s">
        <v>822</v>
      </c>
      <c r="AO154" s="79" t="s">
        <v>852</v>
      </c>
      <c r="AP154" s="79" t="b">
        <v>0</v>
      </c>
      <c r="AQ154" s="87" t="s">
        <v>798</v>
      </c>
      <c r="AR154" s="79" t="s">
        <v>312</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8">
        <v>1</v>
      </c>
      <c r="BG154" s="49">
        <v>2.6315789473684212</v>
      </c>
      <c r="BH154" s="48">
        <v>0</v>
      </c>
      <c r="BI154" s="49">
        <v>0</v>
      </c>
      <c r="BJ154" s="48">
        <v>0</v>
      </c>
      <c r="BK154" s="49">
        <v>0</v>
      </c>
      <c r="BL154" s="48">
        <v>37</v>
      </c>
      <c r="BM154" s="49">
        <v>97.36842105263158</v>
      </c>
      <c r="BN154" s="48">
        <v>38</v>
      </c>
    </row>
    <row r="155" spans="1:66" ht="15">
      <c r="A155" s="64" t="s">
        <v>260</v>
      </c>
      <c r="B155" s="64" t="s">
        <v>257</v>
      </c>
      <c r="C155" s="65" t="s">
        <v>2345</v>
      </c>
      <c r="D155" s="66">
        <v>7.666666666666667</v>
      </c>
      <c r="E155" s="67" t="s">
        <v>136</v>
      </c>
      <c r="F155" s="68">
        <v>25.5</v>
      </c>
      <c r="G155" s="65"/>
      <c r="H155" s="69"/>
      <c r="I155" s="70"/>
      <c r="J155" s="70"/>
      <c r="K155" s="34" t="s">
        <v>66</v>
      </c>
      <c r="L155" s="77">
        <v>155</v>
      </c>
      <c r="M155" s="77"/>
      <c r="N155" s="72"/>
      <c r="O155" s="79" t="s">
        <v>311</v>
      </c>
      <c r="P155" s="81">
        <v>43826.77091435185</v>
      </c>
      <c r="Q155" s="79" t="s">
        <v>319</v>
      </c>
      <c r="R155" s="83" t="s">
        <v>403</v>
      </c>
      <c r="S155" s="79" t="s">
        <v>405</v>
      </c>
      <c r="T155" s="79" t="s">
        <v>434</v>
      </c>
      <c r="U155" s="83" t="s">
        <v>472</v>
      </c>
      <c r="V155" s="83" t="s">
        <v>472</v>
      </c>
      <c r="W155" s="81">
        <v>43826.77091435185</v>
      </c>
      <c r="X155" s="85">
        <v>43826</v>
      </c>
      <c r="Y155" s="87" t="s">
        <v>601</v>
      </c>
      <c r="Z155" s="83" t="s">
        <v>700</v>
      </c>
      <c r="AA155" s="79"/>
      <c r="AB155" s="79"/>
      <c r="AC155" s="87" t="s">
        <v>799</v>
      </c>
      <c r="AD155" s="79"/>
      <c r="AE155" s="79" t="b">
        <v>0</v>
      </c>
      <c r="AF155" s="79">
        <v>34</v>
      </c>
      <c r="AG155" s="87" t="s">
        <v>822</v>
      </c>
      <c r="AH155" s="79" t="b">
        <v>0</v>
      </c>
      <c r="AI155" s="79" t="s">
        <v>839</v>
      </c>
      <c r="AJ155" s="79"/>
      <c r="AK155" s="87" t="s">
        <v>822</v>
      </c>
      <c r="AL155" s="79" t="b">
        <v>0</v>
      </c>
      <c r="AM155" s="79">
        <v>8</v>
      </c>
      <c r="AN155" s="87" t="s">
        <v>822</v>
      </c>
      <c r="AO155" s="79" t="s">
        <v>856</v>
      </c>
      <c r="AP155" s="79" t="b">
        <v>0</v>
      </c>
      <c r="AQ155" s="87" t="s">
        <v>799</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2</v>
      </c>
      <c r="BE155" s="78" t="str">
        <f>REPLACE(INDEX(GroupVertices[Group],MATCH(Edges[[#This Row],[Vertex 2]],GroupVertices[Vertex],0)),1,1,"")</f>
        <v>2</v>
      </c>
      <c r="BF155" s="48">
        <v>3</v>
      </c>
      <c r="BG155" s="49">
        <v>9.375</v>
      </c>
      <c r="BH155" s="48">
        <v>1</v>
      </c>
      <c r="BI155" s="49">
        <v>3.125</v>
      </c>
      <c r="BJ155" s="48">
        <v>0</v>
      </c>
      <c r="BK155" s="49">
        <v>0</v>
      </c>
      <c r="BL155" s="48">
        <v>28</v>
      </c>
      <c r="BM155" s="49">
        <v>87.5</v>
      </c>
      <c r="BN155" s="48">
        <v>32</v>
      </c>
    </row>
    <row r="156" spans="1:66" ht="15">
      <c r="A156" s="64" t="s">
        <v>260</v>
      </c>
      <c r="B156" s="64" t="s">
        <v>257</v>
      </c>
      <c r="C156" s="65" t="s">
        <v>2345</v>
      </c>
      <c r="D156" s="66">
        <v>7.666666666666667</v>
      </c>
      <c r="E156" s="67" t="s">
        <v>136</v>
      </c>
      <c r="F156" s="68">
        <v>25.5</v>
      </c>
      <c r="G156" s="65"/>
      <c r="H156" s="69"/>
      <c r="I156" s="70"/>
      <c r="J156" s="70"/>
      <c r="K156" s="34" t="s">
        <v>66</v>
      </c>
      <c r="L156" s="77">
        <v>156</v>
      </c>
      <c r="M156" s="77"/>
      <c r="N156" s="72"/>
      <c r="O156" s="79" t="s">
        <v>311</v>
      </c>
      <c r="P156" s="81">
        <v>43832.86603009259</v>
      </c>
      <c r="Q156" s="79" t="s">
        <v>377</v>
      </c>
      <c r="R156" s="83" t="s">
        <v>403</v>
      </c>
      <c r="S156" s="79" t="s">
        <v>405</v>
      </c>
      <c r="T156" s="79" t="s">
        <v>434</v>
      </c>
      <c r="U156" s="83" t="s">
        <v>473</v>
      </c>
      <c r="V156" s="83" t="s">
        <v>473</v>
      </c>
      <c r="W156" s="81">
        <v>43832.86603009259</v>
      </c>
      <c r="X156" s="85">
        <v>43832</v>
      </c>
      <c r="Y156" s="87" t="s">
        <v>602</v>
      </c>
      <c r="Z156" s="83" t="s">
        <v>701</v>
      </c>
      <c r="AA156" s="79"/>
      <c r="AB156" s="79"/>
      <c r="AC156" s="87" t="s">
        <v>800</v>
      </c>
      <c r="AD156" s="79"/>
      <c r="AE156" s="79" t="b">
        <v>0</v>
      </c>
      <c r="AF156" s="79">
        <v>11</v>
      </c>
      <c r="AG156" s="87" t="s">
        <v>822</v>
      </c>
      <c r="AH156" s="79" t="b">
        <v>0</v>
      </c>
      <c r="AI156" s="79" t="s">
        <v>839</v>
      </c>
      <c r="AJ156" s="79"/>
      <c r="AK156" s="87" t="s">
        <v>822</v>
      </c>
      <c r="AL156" s="79" t="b">
        <v>0</v>
      </c>
      <c r="AM156" s="79">
        <v>3</v>
      </c>
      <c r="AN156" s="87" t="s">
        <v>822</v>
      </c>
      <c r="AO156" s="79" t="s">
        <v>856</v>
      </c>
      <c r="AP156" s="79" t="b">
        <v>0</v>
      </c>
      <c r="AQ156" s="87" t="s">
        <v>800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2</v>
      </c>
      <c r="BF156" s="48">
        <v>3</v>
      </c>
      <c r="BG156" s="49">
        <v>8.823529411764707</v>
      </c>
      <c r="BH156" s="48">
        <v>1</v>
      </c>
      <c r="BI156" s="49">
        <v>2.9411764705882355</v>
      </c>
      <c r="BJ156" s="48">
        <v>0</v>
      </c>
      <c r="BK156" s="49">
        <v>0</v>
      </c>
      <c r="BL156" s="48">
        <v>30</v>
      </c>
      <c r="BM156" s="49">
        <v>88.23529411764706</v>
      </c>
      <c r="BN156" s="48">
        <v>34</v>
      </c>
    </row>
    <row r="157" spans="1:66" ht="15">
      <c r="A157" s="64" t="s">
        <v>257</v>
      </c>
      <c r="B157" s="64" t="s">
        <v>260</v>
      </c>
      <c r="C157" s="65" t="s">
        <v>2345</v>
      </c>
      <c r="D157" s="66">
        <v>7.666666666666667</v>
      </c>
      <c r="E157" s="67" t="s">
        <v>136</v>
      </c>
      <c r="F157" s="68">
        <v>25.5</v>
      </c>
      <c r="G157" s="65"/>
      <c r="H157" s="69"/>
      <c r="I157" s="70"/>
      <c r="J157" s="70"/>
      <c r="K157" s="34" t="s">
        <v>66</v>
      </c>
      <c r="L157" s="77">
        <v>157</v>
      </c>
      <c r="M157" s="77"/>
      <c r="N157" s="72"/>
      <c r="O157" s="79" t="s">
        <v>312</v>
      </c>
      <c r="P157" s="81">
        <v>43826.80946759259</v>
      </c>
      <c r="Q157" s="79" t="s">
        <v>319</v>
      </c>
      <c r="R157" s="79"/>
      <c r="S157" s="79"/>
      <c r="T157" s="79" t="s">
        <v>414</v>
      </c>
      <c r="U157" s="79"/>
      <c r="V157" s="83" t="s">
        <v>510</v>
      </c>
      <c r="W157" s="81">
        <v>43826.80946759259</v>
      </c>
      <c r="X157" s="85">
        <v>43826</v>
      </c>
      <c r="Y157" s="87" t="s">
        <v>603</v>
      </c>
      <c r="Z157" s="83" t="s">
        <v>702</v>
      </c>
      <c r="AA157" s="79"/>
      <c r="AB157" s="79"/>
      <c r="AC157" s="87" t="s">
        <v>801</v>
      </c>
      <c r="AD157" s="79"/>
      <c r="AE157" s="79" t="b">
        <v>0</v>
      </c>
      <c r="AF157" s="79">
        <v>0</v>
      </c>
      <c r="AG157" s="87" t="s">
        <v>822</v>
      </c>
      <c r="AH157" s="79" t="b">
        <v>0</v>
      </c>
      <c r="AI157" s="79" t="s">
        <v>839</v>
      </c>
      <c r="AJ157" s="79"/>
      <c r="AK157" s="87" t="s">
        <v>822</v>
      </c>
      <c r="AL157" s="79" t="b">
        <v>0</v>
      </c>
      <c r="AM157" s="79">
        <v>8</v>
      </c>
      <c r="AN157" s="87" t="s">
        <v>799</v>
      </c>
      <c r="AO157" s="79" t="s">
        <v>856</v>
      </c>
      <c r="AP157" s="79" t="b">
        <v>0</v>
      </c>
      <c r="AQ157" s="87" t="s">
        <v>799</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8">
        <v>3</v>
      </c>
      <c r="BG157" s="49">
        <v>9.375</v>
      </c>
      <c r="BH157" s="48">
        <v>1</v>
      </c>
      <c r="BI157" s="49">
        <v>3.125</v>
      </c>
      <c r="BJ157" s="48">
        <v>0</v>
      </c>
      <c r="BK157" s="49">
        <v>0</v>
      </c>
      <c r="BL157" s="48">
        <v>28</v>
      </c>
      <c r="BM157" s="49">
        <v>87.5</v>
      </c>
      <c r="BN157" s="48">
        <v>32</v>
      </c>
    </row>
    <row r="158" spans="1:66" ht="15">
      <c r="A158" s="64" t="s">
        <v>257</v>
      </c>
      <c r="B158" s="64" t="s">
        <v>260</v>
      </c>
      <c r="C158" s="65" t="s">
        <v>2345</v>
      </c>
      <c r="D158" s="66">
        <v>7.666666666666667</v>
      </c>
      <c r="E158" s="67" t="s">
        <v>136</v>
      </c>
      <c r="F158" s="68">
        <v>25.5</v>
      </c>
      <c r="G158" s="65"/>
      <c r="H158" s="69"/>
      <c r="I158" s="70"/>
      <c r="J158" s="70"/>
      <c r="K158" s="34" t="s">
        <v>66</v>
      </c>
      <c r="L158" s="77">
        <v>158</v>
      </c>
      <c r="M158" s="77"/>
      <c r="N158" s="72"/>
      <c r="O158" s="79" t="s">
        <v>312</v>
      </c>
      <c r="P158" s="81">
        <v>43827.344363425924</v>
      </c>
      <c r="Q158" s="79" t="s">
        <v>325</v>
      </c>
      <c r="R158" s="79"/>
      <c r="S158" s="79"/>
      <c r="T158" s="79"/>
      <c r="U158" s="79"/>
      <c r="V158" s="83" t="s">
        <v>510</v>
      </c>
      <c r="W158" s="81">
        <v>43827.344363425924</v>
      </c>
      <c r="X158" s="85">
        <v>43827</v>
      </c>
      <c r="Y158" s="87" t="s">
        <v>604</v>
      </c>
      <c r="Z158" s="83" t="s">
        <v>703</v>
      </c>
      <c r="AA158" s="79"/>
      <c r="AB158" s="79"/>
      <c r="AC158" s="87" t="s">
        <v>802</v>
      </c>
      <c r="AD158" s="79"/>
      <c r="AE158" s="79" t="b">
        <v>0</v>
      </c>
      <c r="AF158" s="79">
        <v>0</v>
      </c>
      <c r="AG158" s="87" t="s">
        <v>822</v>
      </c>
      <c r="AH158" s="79" t="b">
        <v>0</v>
      </c>
      <c r="AI158" s="79" t="s">
        <v>839</v>
      </c>
      <c r="AJ158" s="79"/>
      <c r="AK158" s="87" t="s">
        <v>822</v>
      </c>
      <c r="AL158" s="79" t="b">
        <v>0</v>
      </c>
      <c r="AM158" s="79">
        <v>11</v>
      </c>
      <c r="AN158" s="87" t="s">
        <v>798</v>
      </c>
      <c r="AO158" s="79" t="s">
        <v>856</v>
      </c>
      <c r="AP158" s="79" t="b">
        <v>0</v>
      </c>
      <c r="AQ158" s="87" t="s">
        <v>798</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8">
        <v>1</v>
      </c>
      <c r="BG158" s="49">
        <v>2.6315789473684212</v>
      </c>
      <c r="BH158" s="48">
        <v>0</v>
      </c>
      <c r="BI158" s="49">
        <v>0</v>
      </c>
      <c r="BJ158" s="48">
        <v>0</v>
      </c>
      <c r="BK158" s="49">
        <v>0</v>
      </c>
      <c r="BL158" s="48">
        <v>37</v>
      </c>
      <c r="BM158" s="49">
        <v>97.36842105263158</v>
      </c>
      <c r="BN158" s="48">
        <v>38</v>
      </c>
    </row>
    <row r="159" spans="1:66" ht="15">
      <c r="A159" s="64" t="s">
        <v>257</v>
      </c>
      <c r="B159" s="64" t="s">
        <v>260</v>
      </c>
      <c r="C159" s="65" t="s">
        <v>2345</v>
      </c>
      <c r="D159" s="66">
        <v>7.666666666666667</v>
      </c>
      <c r="E159" s="67" t="s">
        <v>136</v>
      </c>
      <c r="F159" s="68">
        <v>25.5</v>
      </c>
      <c r="G159" s="65"/>
      <c r="H159" s="69"/>
      <c r="I159" s="70"/>
      <c r="J159" s="70"/>
      <c r="K159" s="34" t="s">
        <v>66</v>
      </c>
      <c r="L159" s="77">
        <v>159</v>
      </c>
      <c r="M159" s="77"/>
      <c r="N159" s="72"/>
      <c r="O159" s="79" t="s">
        <v>312</v>
      </c>
      <c r="P159" s="81">
        <v>43832.99900462963</v>
      </c>
      <c r="Q159" s="79" t="s">
        <v>377</v>
      </c>
      <c r="R159" s="79"/>
      <c r="S159" s="79"/>
      <c r="T159" s="79" t="s">
        <v>414</v>
      </c>
      <c r="U159" s="79"/>
      <c r="V159" s="83" t="s">
        <v>510</v>
      </c>
      <c r="W159" s="81">
        <v>43832.99900462963</v>
      </c>
      <c r="X159" s="85">
        <v>43832</v>
      </c>
      <c r="Y159" s="87" t="s">
        <v>605</v>
      </c>
      <c r="Z159" s="83" t="s">
        <v>704</v>
      </c>
      <c r="AA159" s="79"/>
      <c r="AB159" s="79"/>
      <c r="AC159" s="87" t="s">
        <v>803</v>
      </c>
      <c r="AD159" s="79"/>
      <c r="AE159" s="79" t="b">
        <v>0</v>
      </c>
      <c r="AF159" s="79">
        <v>0</v>
      </c>
      <c r="AG159" s="87" t="s">
        <v>822</v>
      </c>
      <c r="AH159" s="79" t="b">
        <v>0</v>
      </c>
      <c r="AI159" s="79" t="s">
        <v>839</v>
      </c>
      <c r="AJ159" s="79"/>
      <c r="AK159" s="87" t="s">
        <v>822</v>
      </c>
      <c r="AL159" s="79" t="b">
        <v>0</v>
      </c>
      <c r="AM159" s="79">
        <v>3</v>
      </c>
      <c r="AN159" s="87" t="s">
        <v>800</v>
      </c>
      <c r="AO159" s="79" t="s">
        <v>856</v>
      </c>
      <c r="AP159" s="79" t="b">
        <v>0</v>
      </c>
      <c r="AQ159" s="87" t="s">
        <v>800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8">
        <v>3</v>
      </c>
      <c r="BG159" s="49">
        <v>8.823529411764707</v>
      </c>
      <c r="BH159" s="48">
        <v>1</v>
      </c>
      <c r="BI159" s="49">
        <v>2.9411764705882355</v>
      </c>
      <c r="BJ159" s="48">
        <v>0</v>
      </c>
      <c r="BK159" s="49">
        <v>0</v>
      </c>
      <c r="BL159" s="48">
        <v>30</v>
      </c>
      <c r="BM159" s="49">
        <v>88.23529411764706</v>
      </c>
      <c r="BN159" s="48">
        <v>34</v>
      </c>
    </row>
    <row r="160" spans="1:66" ht="15">
      <c r="A160" s="64" t="s">
        <v>261</v>
      </c>
      <c r="B160" s="64" t="s">
        <v>260</v>
      </c>
      <c r="C160" s="65" t="s">
        <v>2343</v>
      </c>
      <c r="D160" s="66">
        <v>3</v>
      </c>
      <c r="E160" s="67" t="s">
        <v>132</v>
      </c>
      <c r="F160" s="68">
        <v>32</v>
      </c>
      <c r="G160" s="65"/>
      <c r="H160" s="69"/>
      <c r="I160" s="70"/>
      <c r="J160" s="70"/>
      <c r="K160" s="34" t="s">
        <v>65</v>
      </c>
      <c r="L160" s="77">
        <v>160</v>
      </c>
      <c r="M160" s="77"/>
      <c r="N160" s="72"/>
      <c r="O160" s="79" t="s">
        <v>312</v>
      </c>
      <c r="P160" s="81">
        <v>43833.157372685186</v>
      </c>
      <c r="Q160" s="79" t="s">
        <v>377</v>
      </c>
      <c r="R160" s="79"/>
      <c r="S160" s="79"/>
      <c r="T160" s="79" t="s">
        <v>414</v>
      </c>
      <c r="U160" s="79"/>
      <c r="V160" s="83" t="s">
        <v>513</v>
      </c>
      <c r="W160" s="81">
        <v>43833.157372685186</v>
      </c>
      <c r="X160" s="85">
        <v>43833</v>
      </c>
      <c r="Y160" s="87" t="s">
        <v>606</v>
      </c>
      <c r="Z160" s="83" t="s">
        <v>705</v>
      </c>
      <c r="AA160" s="79"/>
      <c r="AB160" s="79"/>
      <c r="AC160" s="87" t="s">
        <v>804</v>
      </c>
      <c r="AD160" s="79"/>
      <c r="AE160" s="79" t="b">
        <v>0</v>
      </c>
      <c r="AF160" s="79">
        <v>0</v>
      </c>
      <c r="AG160" s="87" t="s">
        <v>822</v>
      </c>
      <c r="AH160" s="79" t="b">
        <v>0</v>
      </c>
      <c r="AI160" s="79" t="s">
        <v>839</v>
      </c>
      <c r="AJ160" s="79"/>
      <c r="AK160" s="87" t="s">
        <v>822</v>
      </c>
      <c r="AL160" s="79" t="b">
        <v>0</v>
      </c>
      <c r="AM160" s="79">
        <v>3</v>
      </c>
      <c r="AN160" s="87" t="s">
        <v>800</v>
      </c>
      <c r="AO160" s="79" t="s">
        <v>849</v>
      </c>
      <c r="AP160" s="79" t="b">
        <v>0</v>
      </c>
      <c r="AQ160" s="87" t="s">
        <v>800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261</v>
      </c>
      <c r="B161" s="64" t="s">
        <v>257</v>
      </c>
      <c r="C161" s="65" t="s">
        <v>2343</v>
      </c>
      <c r="D161" s="66">
        <v>3</v>
      </c>
      <c r="E161" s="67" t="s">
        <v>132</v>
      </c>
      <c r="F161" s="68">
        <v>32</v>
      </c>
      <c r="G161" s="65"/>
      <c r="H161" s="69"/>
      <c r="I161" s="70"/>
      <c r="J161" s="70"/>
      <c r="K161" s="34" t="s">
        <v>65</v>
      </c>
      <c r="L161" s="77">
        <v>161</v>
      </c>
      <c r="M161" s="77"/>
      <c r="N161" s="72"/>
      <c r="O161" s="79" t="s">
        <v>311</v>
      </c>
      <c r="P161" s="81">
        <v>43833.157372685186</v>
      </c>
      <c r="Q161" s="79" t="s">
        <v>377</v>
      </c>
      <c r="R161" s="79"/>
      <c r="S161" s="79"/>
      <c r="T161" s="79" t="s">
        <v>414</v>
      </c>
      <c r="U161" s="79"/>
      <c r="V161" s="83" t="s">
        <v>513</v>
      </c>
      <c r="W161" s="81">
        <v>43833.157372685186</v>
      </c>
      <c r="X161" s="85">
        <v>43833</v>
      </c>
      <c r="Y161" s="87" t="s">
        <v>606</v>
      </c>
      <c r="Z161" s="83" t="s">
        <v>705</v>
      </c>
      <c r="AA161" s="79"/>
      <c r="AB161" s="79"/>
      <c r="AC161" s="87" t="s">
        <v>804</v>
      </c>
      <c r="AD161" s="79"/>
      <c r="AE161" s="79" t="b">
        <v>0</v>
      </c>
      <c r="AF161" s="79">
        <v>0</v>
      </c>
      <c r="AG161" s="87" t="s">
        <v>822</v>
      </c>
      <c r="AH161" s="79" t="b">
        <v>0</v>
      </c>
      <c r="AI161" s="79" t="s">
        <v>839</v>
      </c>
      <c r="AJ161" s="79"/>
      <c r="AK161" s="87" t="s">
        <v>822</v>
      </c>
      <c r="AL161" s="79" t="b">
        <v>0</v>
      </c>
      <c r="AM161" s="79">
        <v>3</v>
      </c>
      <c r="AN161" s="87" t="s">
        <v>800</v>
      </c>
      <c r="AO161" s="79" t="s">
        <v>849</v>
      </c>
      <c r="AP161" s="79" t="b">
        <v>0</v>
      </c>
      <c r="AQ161" s="87" t="s">
        <v>800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v>3</v>
      </c>
      <c r="BG161" s="49">
        <v>8.823529411764707</v>
      </c>
      <c r="BH161" s="48">
        <v>1</v>
      </c>
      <c r="BI161" s="49">
        <v>2.9411764705882355</v>
      </c>
      <c r="BJ161" s="48">
        <v>0</v>
      </c>
      <c r="BK161" s="49">
        <v>0</v>
      </c>
      <c r="BL161" s="48">
        <v>30</v>
      </c>
      <c r="BM161" s="49">
        <v>88.23529411764706</v>
      </c>
      <c r="BN161" s="48">
        <v>34</v>
      </c>
    </row>
    <row r="162" spans="1:66" ht="15">
      <c r="A162" s="64" t="s">
        <v>248</v>
      </c>
      <c r="B162" s="64" t="s">
        <v>262</v>
      </c>
      <c r="C162" s="65" t="s">
        <v>2343</v>
      </c>
      <c r="D162" s="66">
        <v>3</v>
      </c>
      <c r="E162" s="67" t="s">
        <v>132</v>
      </c>
      <c r="F162" s="68">
        <v>32</v>
      </c>
      <c r="G162" s="65"/>
      <c r="H162" s="69"/>
      <c r="I162" s="70"/>
      <c r="J162" s="70"/>
      <c r="K162" s="34" t="s">
        <v>66</v>
      </c>
      <c r="L162" s="77">
        <v>162</v>
      </c>
      <c r="M162" s="77"/>
      <c r="N162" s="72"/>
      <c r="O162" s="79" t="s">
        <v>311</v>
      </c>
      <c r="P162" s="81">
        <v>43832.82267361111</v>
      </c>
      <c r="Q162" s="79" t="s">
        <v>381</v>
      </c>
      <c r="R162" s="79"/>
      <c r="S162" s="79"/>
      <c r="T162" s="79" t="s">
        <v>439</v>
      </c>
      <c r="U162" s="79"/>
      <c r="V162" s="83" t="s">
        <v>505</v>
      </c>
      <c r="W162" s="81">
        <v>43832.82267361111</v>
      </c>
      <c r="X162" s="85">
        <v>43832</v>
      </c>
      <c r="Y162" s="87" t="s">
        <v>607</v>
      </c>
      <c r="Z162" s="83" t="s">
        <v>706</v>
      </c>
      <c r="AA162" s="79"/>
      <c r="AB162" s="79"/>
      <c r="AC162" s="87" t="s">
        <v>805</v>
      </c>
      <c r="AD162" s="87" t="s">
        <v>821</v>
      </c>
      <c r="AE162" s="79" t="b">
        <v>0</v>
      </c>
      <c r="AF162" s="79">
        <v>2</v>
      </c>
      <c r="AG162" s="87" t="s">
        <v>837</v>
      </c>
      <c r="AH162" s="79" t="b">
        <v>0</v>
      </c>
      <c r="AI162" s="79" t="s">
        <v>839</v>
      </c>
      <c r="AJ162" s="79"/>
      <c r="AK162" s="87" t="s">
        <v>822</v>
      </c>
      <c r="AL162" s="79" t="b">
        <v>0</v>
      </c>
      <c r="AM162" s="79">
        <v>1</v>
      </c>
      <c r="AN162" s="87" t="s">
        <v>822</v>
      </c>
      <c r="AO162" s="79" t="s">
        <v>849</v>
      </c>
      <c r="AP162" s="79" t="b">
        <v>0</v>
      </c>
      <c r="AQ162" s="87" t="s">
        <v>821</v>
      </c>
      <c r="AR162" s="79" t="s">
        <v>176</v>
      </c>
      <c r="AS162" s="79">
        <v>0</v>
      </c>
      <c r="AT162" s="79">
        <v>0</v>
      </c>
      <c r="AU162" s="79" t="s">
        <v>868</v>
      </c>
      <c r="AV162" s="79" t="s">
        <v>869</v>
      </c>
      <c r="AW162" s="79" t="s">
        <v>870</v>
      </c>
      <c r="AX162" s="79" t="s">
        <v>876</v>
      </c>
      <c r="AY162" s="79" t="s">
        <v>882</v>
      </c>
      <c r="AZ162" s="79" t="s">
        <v>888</v>
      </c>
      <c r="BA162" s="79" t="s">
        <v>890</v>
      </c>
      <c r="BB162" s="83" t="s">
        <v>896</v>
      </c>
      <c r="BC162">
        <v>1</v>
      </c>
      <c r="BD162" s="78" t="str">
        <f>REPLACE(INDEX(GroupVertices[Group],MATCH(Edges[[#This Row],[Vertex 1]],GroupVertices[Vertex],0)),1,1,"")</f>
        <v>3</v>
      </c>
      <c r="BE162" s="78" t="str">
        <f>REPLACE(INDEX(GroupVertices[Group],MATCH(Edges[[#This Row],[Vertex 2]],GroupVertices[Vertex],0)),1,1,"")</f>
        <v>3</v>
      </c>
      <c r="BF162" s="48">
        <v>2</v>
      </c>
      <c r="BG162" s="49">
        <v>7.142857142857143</v>
      </c>
      <c r="BH162" s="48">
        <v>0</v>
      </c>
      <c r="BI162" s="49">
        <v>0</v>
      </c>
      <c r="BJ162" s="48">
        <v>0</v>
      </c>
      <c r="BK162" s="49">
        <v>0</v>
      </c>
      <c r="BL162" s="48">
        <v>26</v>
      </c>
      <c r="BM162" s="49">
        <v>92.85714285714286</v>
      </c>
      <c r="BN162" s="48">
        <v>28</v>
      </c>
    </row>
    <row r="163" spans="1:66" ht="15">
      <c r="A163" s="64" t="s">
        <v>248</v>
      </c>
      <c r="B163" s="64" t="s">
        <v>254</v>
      </c>
      <c r="C163" s="65" t="s">
        <v>2343</v>
      </c>
      <c r="D163" s="66">
        <v>3</v>
      </c>
      <c r="E163" s="67" t="s">
        <v>132</v>
      </c>
      <c r="F163" s="68">
        <v>32</v>
      </c>
      <c r="G163" s="65"/>
      <c r="H163" s="69"/>
      <c r="I163" s="70"/>
      <c r="J163" s="70"/>
      <c r="K163" s="34" t="s">
        <v>66</v>
      </c>
      <c r="L163" s="77">
        <v>163</v>
      </c>
      <c r="M163" s="77"/>
      <c r="N163" s="72"/>
      <c r="O163" s="79" t="s">
        <v>313</v>
      </c>
      <c r="P163" s="81">
        <v>43832.82267361111</v>
      </c>
      <c r="Q163" s="79" t="s">
        <v>381</v>
      </c>
      <c r="R163" s="79"/>
      <c r="S163" s="79"/>
      <c r="T163" s="79" t="s">
        <v>439</v>
      </c>
      <c r="U163" s="79"/>
      <c r="V163" s="83" t="s">
        <v>505</v>
      </c>
      <c r="W163" s="81">
        <v>43832.82267361111</v>
      </c>
      <c r="X163" s="85">
        <v>43832</v>
      </c>
      <c r="Y163" s="87" t="s">
        <v>607</v>
      </c>
      <c r="Z163" s="83" t="s">
        <v>706</v>
      </c>
      <c r="AA163" s="79"/>
      <c r="AB163" s="79"/>
      <c r="AC163" s="87" t="s">
        <v>805</v>
      </c>
      <c r="AD163" s="87" t="s">
        <v>821</v>
      </c>
      <c r="AE163" s="79" t="b">
        <v>0</v>
      </c>
      <c r="AF163" s="79">
        <v>2</v>
      </c>
      <c r="AG163" s="87" t="s">
        <v>837</v>
      </c>
      <c r="AH163" s="79" t="b">
        <v>0</v>
      </c>
      <c r="AI163" s="79" t="s">
        <v>839</v>
      </c>
      <c r="AJ163" s="79"/>
      <c r="AK163" s="87" t="s">
        <v>822</v>
      </c>
      <c r="AL163" s="79" t="b">
        <v>0</v>
      </c>
      <c r="AM163" s="79">
        <v>1</v>
      </c>
      <c r="AN163" s="87" t="s">
        <v>822</v>
      </c>
      <c r="AO163" s="79" t="s">
        <v>849</v>
      </c>
      <c r="AP163" s="79" t="b">
        <v>0</v>
      </c>
      <c r="AQ163" s="87" t="s">
        <v>821</v>
      </c>
      <c r="AR163" s="79" t="s">
        <v>176</v>
      </c>
      <c r="AS163" s="79">
        <v>0</v>
      </c>
      <c r="AT163" s="79">
        <v>0</v>
      </c>
      <c r="AU163" s="79" t="s">
        <v>868</v>
      </c>
      <c r="AV163" s="79" t="s">
        <v>869</v>
      </c>
      <c r="AW163" s="79" t="s">
        <v>870</v>
      </c>
      <c r="AX163" s="79" t="s">
        <v>876</v>
      </c>
      <c r="AY163" s="79" t="s">
        <v>882</v>
      </c>
      <c r="AZ163" s="79" t="s">
        <v>888</v>
      </c>
      <c r="BA163" s="79" t="s">
        <v>890</v>
      </c>
      <c r="BB163" s="83" t="s">
        <v>896</v>
      </c>
      <c r="BC163">
        <v>1</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254</v>
      </c>
      <c r="B164" s="64" t="s">
        <v>248</v>
      </c>
      <c r="C164" s="65" t="s">
        <v>2343</v>
      </c>
      <c r="D164" s="66">
        <v>3</v>
      </c>
      <c r="E164" s="67" t="s">
        <v>132</v>
      </c>
      <c r="F164" s="68">
        <v>32</v>
      </c>
      <c r="G164" s="65"/>
      <c r="H164" s="69"/>
      <c r="I164" s="70"/>
      <c r="J164" s="70"/>
      <c r="K164" s="34" t="s">
        <v>66</v>
      </c>
      <c r="L164" s="77">
        <v>164</v>
      </c>
      <c r="M164" s="77"/>
      <c r="N164" s="72"/>
      <c r="O164" s="79" t="s">
        <v>313</v>
      </c>
      <c r="P164" s="81">
        <v>43832.87894675926</v>
      </c>
      <c r="Q164" s="79" t="s">
        <v>382</v>
      </c>
      <c r="R164" s="79"/>
      <c r="S164" s="79"/>
      <c r="T164" s="79" t="s">
        <v>414</v>
      </c>
      <c r="U164" s="79"/>
      <c r="V164" s="83" t="s">
        <v>508</v>
      </c>
      <c r="W164" s="81">
        <v>43832.87894675926</v>
      </c>
      <c r="X164" s="85">
        <v>43832</v>
      </c>
      <c r="Y164" s="87" t="s">
        <v>608</v>
      </c>
      <c r="Z164" s="83" t="s">
        <v>707</v>
      </c>
      <c r="AA164" s="79"/>
      <c r="AB164" s="79"/>
      <c r="AC164" s="87" t="s">
        <v>806</v>
      </c>
      <c r="AD164" s="87" t="s">
        <v>805</v>
      </c>
      <c r="AE164" s="79" t="b">
        <v>0</v>
      </c>
      <c r="AF164" s="79">
        <v>2</v>
      </c>
      <c r="AG164" s="87" t="s">
        <v>838</v>
      </c>
      <c r="AH164" s="79" t="b">
        <v>0</v>
      </c>
      <c r="AI164" s="79" t="s">
        <v>839</v>
      </c>
      <c r="AJ164" s="79"/>
      <c r="AK164" s="87" t="s">
        <v>822</v>
      </c>
      <c r="AL164" s="79" t="b">
        <v>0</v>
      </c>
      <c r="AM164" s="79">
        <v>0</v>
      </c>
      <c r="AN164" s="87" t="s">
        <v>822</v>
      </c>
      <c r="AO164" s="79" t="s">
        <v>852</v>
      </c>
      <c r="AP164" s="79" t="b">
        <v>0</v>
      </c>
      <c r="AQ164" s="87" t="s">
        <v>805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262</v>
      </c>
      <c r="B165" s="64" t="s">
        <v>248</v>
      </c>
      <c r="C165" s="65" t="s">
        <v>2343</v>
      </c>
      <c r="D165" s="66">
        <v>3</v>
      </c>
      <c r="E165" s="67" t="s">
        <v>132</v>
      </c>
      <c r="F165" s="68">
        <v>32</v>
      </c>
      <c r="G165" s="65"/>
      <c r="H165" s="69"/>
      <c r="I165" s="70"/>
      <c r="J165" s="70"/>
      <c r="K165" s="34" t="s">
        <v>66</v>
      </c>
      <c r="L165" s="77">
        <v>165</v>
      </c>
      <c r="M165" s="77"/>
      <c r="N165" s="72"/>
      <c r="O165" s="79" t="s">
        <v>312</v>
      </c>
      <c r="P165" s="81">
        <v>43833.24134259259</v>
      </c>
      <c r="Q165" s="79" t="s">
        <v>381</v>
      </c>
      <c r="R165" s="79"/>
      <c r="S165" s="79"/>
      <c r="T165" s="79" t="s">
        <v>440</v>
      </c>
      <c r="U165" s="79"/>
      <c r="V165" s="83" t="s">
        <v>514</v>
      </c>
      <c r="W165" s="81">
        <v>43833.24134259259</v>
      </c>
      <c r="X165" s="85">
        <v>43833</v>
      </c>
      <c r="Y165" s="87" t="s">
        <v>609</v>
      </c>
      <c r="Z165" s="83" t="s">
        <v>708</v>
      </c>
      <c r="AA165" s="79"/>
      <c r="AB165" s="79"/>
      <c r="AC165" s="87" t="s">
        <v>807</v>
      </c>
      <c r="AD165" s="79"/>
      <c r="AE165" s="79" t="b">
        <v>0</v>
      </c>
      <c r="AF165" s="79">
        <v>0</v>
      </c>
      <c r="AG165" s="87" t="s">
        <v>822</v>
      </c>
      <c r="AH165" s="79" t="b">
        <v>0</v>
      </c>
      <c r="AI165" s="79" t="s">
        <v>839</v>
      </c>
      <c r="AJ165" s="79"/>
      <c r="AK165" s="87" t="s">
        <v>822</v>
      </c>
      <c r="AL165" s="79" t="b">
        <v>0</v>
      </c>
      <c r="AM165" s="79">
        <v>1</v>
      </c>
      <c r="AN165" s="87" t="s">
        <v>805</v>
      </c>
      <c r="AO165" s="79" t="s">
        <v>849</v>
      </c>
      <c r="AP165" s="79" t="b">
        <v>0</v>
      </c>
      <c r="AQ165" s="87" t="s">
        <v>805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254</v>
      </c>
      <c r="B166" s="64" t="s">
        <v>262</v>
      </c>
      <c r="C166" s="65" t="s">
        <v>2344</v>
      </c>
      <c r="D166" s="66">
        <v>5.333333333333334</v>
      </c>
      <c r="E166" s="67" t="s">
        <v>136</v>
      </c>
      <c r="F166" s="68">
        <v>28.75</v>
      </c>
      <c r="G166" s="65"/>
      <c r="H166" s="69"/>
      <c r="I166" s="70"/>
      <c r="J166" s="70"/>
      <c r="K166" s="34" t="s">
        <v>66</v>
      </c>
      <c r="L166" s="77">
        <v>166</v>
      </c>
      <c r="M166" s="77"/>
      <c r="N166" s="72"/>
      <c r="O166" s="79" t="s">
        <v>311</v>
      </c>
      <c r="P166" s="81">
        <v>43830.04436342593</v>
      </c>
      <c r="Q166" s="79" t="s">
        <v>372</v>
      </c>
      <c r="R166" s="79"/>
      <c r="S166" s="79"/>
      <c r="T166" s="79" t="s">
        <v>414</v>
      </c>
      <c r="U166" s="79"/>
      <c r="V166" s="83" t="s">
        <v>508</v>
      </c>
      <c r="W166" s="81">
        <v>43830.04436342593</v>
      </c>
      <c r="X166" s="85">
        <v>43830</v>
      </c>
      <c r="Y166" s="87" t="s">
        <v>589</v>
      </c>
      <c r="Z166" s="83" t="s">
        <v>688</v>
      </c>
      <c r="AA166" s="79"/>
      <c r="AB166" s="79"/>
      <c r="AC166" s="87" t="s">
        <v>787</v>
      </c>
      <c r="AD166" s="87" t="s">
        <v>819</v>
      </c>
      <c r="AE166" s="79" t="b">
        <v>0</v>
      </c>
      <c r="AF166" s="79">
        <v>6</v>
      </c>
      <c r="AG166" s="87" t="s">
        <v>835</v>
      </c>
      <c r="AH166" s="79" t="b">
        <v>0</v>
      </c>
      <c r="AI166" s="79" t="s">
        <v>839</v>
      </c>
      <c r="AJ166" s="79"/>
      <c r="AK166" s="87" t="s">
        <v>822</v>
      </c>
      <c r="AL166" s="79" t="b">
        <v>0</v>
      </c>
      <c r="AM166" s="79">
        <v>0</v>
      </c>
      <c r="AN166" s="87" t="s">
        <v>822</v>
      </c>
      <c r="AO166" s="79" t="s">
        <v>852</v>
      </c>
      <c r="AP166" s="79" t="b">
        <v>0</v>
      </c>
      <c r="AQ166" s="87" t="s">
        <v>819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8">
        <v>0</v>
      </c>
      <c r="BG166" s="49">
        <v>0</v>
      </c>
      <c r="BH166" s="48">
        <v>0</v>
      </c>
      <c r="BI166" s="49">
        <v>0</v>
      </c>
      <c r="BJ166" s="48">
        <v>0</v>
      </c>
      <c r="BK166" s="49">
        <v>0</v>
      </c>
      <c r="BL166" s="48">
        <v>21</v>
      </c>
      <c r="BM166" s="49">
        <v>100</v>
      </c>
      <c r="BN166" s="48">
        <v>21</v>
      </c>
    </row>
    <row r="167" spans="1:66" ht="15">
      <c r="A167" s="64" t="s">
        <v>254</v>
      </c>
      <c r="B167" s="64" t="s">
        <v>262</v>
      </c>
      <c r="C167" s="65" t="s">
        <v>2344</v>
      </c>
      <c r="D167" s="66">
        <v>5.333333333333334</v>
      </c>
      <c r="E167" s="67" t="s">
        <v>136</v>
      </c>
      <c r="F167" s="68">
        <v>28.75</v>
      </c>
      <c r="G167" s="65"/>
      <c r="H167" s="69"/>
      <c r="I167" s="70"/>
      <c r="J167" s="70"/>
      <c r="K167" s="34" t="s">
        <v>66</v>
      </c>
      <c r="L167" s="77">
        <v>167</v>
      </c>
      <c r="M167" s="77"/>
      <c r="N167" s="72"/>
      <c r="O167" s="79" t="s">
        <v>311</v>
      </c>
      <c r="P167" s="81">
        <v>43832.87894675926</v>
      </c>
      <c r="Q167" s="79" t="s">
        <v>382</v>
      </c>
      <c r="R167" s="79"/>
      <c r="S167" s="79"/>
      <c r="T167" s="79" t="s">
        <v>414</v>
      </c>
      <c r="U167" s="79"/>
      <c r="V167" s="83" t="s">
        <v>508</v>
      </c>
      <c r="W167" s="81">
        <v>43832.87894675926</v>
      </c>
      <c r="X167" s="85">
        <v>43832</v>
      </c>
      <c r="Y167" s="87" t="s">
        <v>608</v>
      </c>
      <c r="Z167" s="83" t="s">
        <v>707</v>
      </c>
      <c r="AA167" s="79"/>
      <c r="AB167" s="79"/>
      <c r="AC167" s="87" t="s">
        <v>806</v>
      </c>
      <c r="AD167" s="87" t="s">
        <v>805</v>
      </c>
      <c r="AE167" s="79" t="b">
        <v>0</v>
      </c>
      <c r="AF167" s="79">
        <v>2</v>
      </c>
      <c r="AG167" s="87" t="s">
        <v>838</v>
      </c>
      <c r="AH167" s="79" t="b">
        <v>0</v>
      </c>
      <c r="AI167" s="79" t="s">
        <v>839</v>
      </c>
      <c r="AJ167" s="79"/>
      <c r="AK167" s="87" t="s">
        <v>822</v>
      </c>
      <c r="AL167" s="79" t="b">
        <v>0</v>
      </c>
      <c r="AM167" s="79">
        <v>0</v>
      </c>
      <c r="AN167" s="87" t="s">
        <v>822</v>
      </c>
      <c r="AO167" s="79" t="s">
        <v>852</v>
      </c>
      <c r="AP167" s="79" t="b">
        <v>0</v>
      </c>
      <c r="AQ167" s="87" t="s">
        <v>805</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3</v>
      </c>
      <c r="BF167" s="48">
        <v>1</v>
      </c>
      <c r="BG167" s="49">
        <v>6.666666666666667</v>
      </c>
      <c r="BH167" s="48">
        <v>0</v>
      </c>
      <c r="BI167" s="49">
        <v>0</v>
      </c>
      <c r="BJ167" s="48">
        <v>0</v>
      </c>
      <c r="BK167" s="49">
        <v>0</v>
      </c>
      <c r="BL167" s="48">
        <v>14</v>
      </c>
      <c r="BM167" s="49">
        <v>93.33333333333333</v>
      </c>
      <c r="BN167" s="48">
        <v>15</v>
      </c>
    </row>
    <row r="168" spans="1:66" ht="15">
      <c r="A168" s="64" t="s">
        <v>262</v>
      </c>
      <c r="B168" s="64" t="s">
        <v>254</v>
      </c>
      <c r="C168" s="65" t="s">
        <v>2343</v>
      </c>
      <c r="D168" s="66">
        <v>3</v>
      </c>
      <c r="E168" s="67" t="s">
        <v>132</v>
      </c>
      <c r="F168" s="68">
        <v>32</v>
      </c>
      <c r="G168" s="65"/>
      <c r="H168" s="69"/>
      <c r="I168" s="70"/>
      <c r="J168" s="70"/>
      <c r="K168" s="34" t="s">
        <v>66</v>
      </c>
      <c r="L168" s="77">
        <v>168</v>
      </c>
      <c r="M168" s="77"/>
      <c r="N168" s="72"/>
      <c r="O168" s="79" t="s">
        <v>313</v>
      </c>
      <c r="P168" s="81">
        <v>43833.24134259259</v>
      </c>
      <c r="Q168" s="79" t="s">
        <v>381</v>
      </c>
      <c r="R168" s="79"/>
      <c r="S168" s="79"/>
      <c r="T168" s="79" t="s">
        <v>440</v>
      </c>
      <c r="U168" s="79"/>
      <c r="V168" s="83" t="s">
        <v>514</v>
      </c>
      <c r="W168" s="81">
        <v>43833.24134259259</v>
      </c>
      <c r="X168" s="85">
        <v>43833</v>
      </c>
      <c r="Y168" s="87" t="s">
        <v>609</v>
      </c>
      <c r="Z168" s="83" t="s">
        <v>708</v>
      </c>
      <c r="AA168" s="79"/>
      <c r="AB168" s="79"/>
      <c r="AC168" s="87" t="s">
        <v>807</v>
      </c>
      <c r="AD168" s="79"/>
      <c r="AE168" s="79" t="b">
        <v>0</v>
      </c>
      <c r="AF168" s="79">
        <v>0</v>
      </c>
      <c r="AG168" s="87" t="s">
        <v>822</v>
      </c>
      <c r="AH168" s="79" t="b">
        <v>0</v>
      </c>
      <c r="AI168" s="79" t="s">
        <v>839</v>
      </c>
      <c r="AJ168" s="79"/>
      <c r="AK168" s="87" t="s">
        <v>822</v>
      </c>
      <c r="AL168" s="79" t="b">
        <v>0</v>
      </c>
      <c r="AM168" s="79">
        <v>1</v>
      </c>
      <c r="AN168" s="87" t="s">
        <v>805</v>
      </c>
      <c r="AO168" s="79" t="s">
        <v>849</v>
      </c>
      <c r="AP168" s="79" t="b">
        <v>0</v>
      </c>
      <c r="AQ168" s="87" t="s">
        <v>805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v>2</v>
      </c>
      <c r="BG168" s="49">
        <v>7.142857142857143</v>
      </c>
      <c r="BH168" s="48">
        <v>0</v>
      </c>
      <c r="BI168" s="49">
        <v>0</v>
      </c>
      <c r="BJ168" s="48">
        <v>0</v>
      </c>
      <c r="BK168" s="49">
        <v>0</v>
      </c>
      <c r="BL168" s="48">
        <v>26</v>
      </c>
      <c r="BM168" s="49">
        <v>92.85714285714286</v>
      </c>
      <c r="BN168"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ErrorMessage="1" sqref="N2:N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Color" prompt="To select an optional edge color, right-click and select Select Color on the right-click menu." sqref="C3:C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Opacity" prompt="Enter an optional edge opacity between 0 (transparent) and 100 (opaque)." errorTitle="Invalid Edge Opacity" error="The optional edge opacity must be a whole number between 0 and 10." sqref="F3:F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showErrorMessage="1" promptTitle="Vertex 1 Name" prompt="Enter the name of the edge's first vertex." sqref="A3:A168"/>
    <dataValidation allowBlank="1" showInputMessage="1" showErrorMessage="1" promptTitle="Vertex 2 Name" prompt="Enter the name of the edge's second vertex." sqref="B3:B168"/>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8"/>
  </dataValidations>
  <hyperlinks>
    <hyperlink ref="R3" r:id="rId1" display="http://www.socialmediaexaminer.com/smmworld/"/>
    <hyperlink ref="R4" r:id="rId2" display="http://www.socialmediaexaminer.com/smmworld/"/>
    <hyperlink ref="R5" r:id="rId3" display="http://www.socialmediaexaminer.com/smmworld/"/>
    <hyperlink ref="R6" r:id="rId4" display="https://events.socialmediaexaminer.com/amember/aff/go/coachlaura"/>
    <hyperlink ref="R12" r:id="rId5" display="https://www.youtube.com/watch?v=7JT-v7bYZAo&amp;feature=youtu.be"/>
    <hyperlink ref="R13" r:id="rId6" display="https://events.socialmediaexaminer.com/amember/aff/go/coachlaura"/>
    <hyperlink ref="R14" r:id="rId7" display="https://twitter.com/wongmjane/status/1209250454510559233"/>
    <hyperlink ref="R15" r:id="rId8" display="https://www.socialmediaexaminer.com/smmworld/"/>
    <hyperlink ref="R36" r:id="rId9" display="https://twitter.com/coachgabriel_en/status/1205873159431282688"/>
    <hyperlink ref="R38" r:id="rId10" display="https://twitter.com/mrockieHQ/status/1205385238731378688"/>
    <hyperlink ref="R42" r:id="rId11" display="https://brazenracing.com/victory/race-info/"/>
    <hyperlink ref="R43" r:id="rId12" display="https://twitter.com/BizPaul/status/1210976072986234880"/>
    <hyperlink ref="R64" r:id="rId13" display="https://marketingbuzzword.com/going-live-live-video-with-chris-strub/"/>
    <hyperlink ref="R66" r:id="rId14" display="https://medium.com/@ChrisStrub/grind-defined-actionable-steps-to-build-winning-relationships-on-social-media-493325df6bec"/>
    <hyperlink ref="R70" r:id="rId15" display="https://medium.com/@ChrisStrub/grind-defined-actionable-steps-to-build-winning-relationships-on-social-media-493325df6bec"/>
    <hyperlink ref="R71" r:id="rId16" display="https://medium.com/@ChrisStrub/seven-ways-nonprofits-can-tangibly-raise-money-via-facebook-live-66a3cdc2f932"/>
    <hyperlink ref="R72" r:id="rId17" display="https://marketingbuzzword.com/going-live-live-video-with-chris-strub/"/>
    <hyperlink ref="R74" r:id="rId18" display="https://events.socialmediaexaminer.com/amember/aff/go/hingstkr?i=2"/>
    <hyperlink ref="R75" r:id="rId19" display="https://www.socialmediaexaminer.com/smmworld/"/>
    <hyperlink ref="R76" r:id="rId20" display="https://sociallysorted.com.au/social-media-marketing-world/"/>
    <hyperlink ref="R77" r:id="rId21" display="https://sociallysorted.com.au/social-media-marketing-world/"/>
    <hyperlink ref="R78" r:id="rId22" display="https://sociallysorted.com.au/social-media-marketing-world/"/>
    <hyperlink ref="R79" r:id="rId23" display="https://sociallysorted.com.au/social-media-marketing-world/"/>
    <hyperlink ref="R80" r:id="rId24" display="https://sociallysorted.com.au/social-media-marketing-world/"/>
    <hyperlink ref="R81" r:id="rId25" display="https://sociallysorted.com.au/social-media-marketing-world/"/>
    <hyperlink ref="R82" r:id="rId26" display="https://events.socialmediaexaminer.com/amember/aff/go/donnamoritz?i=1"/>
    <hyperlink ref="R83" r:id="rId27" display="https://sociallysorted.com.au/social-media-marketing-world/"/>
    <hyperlink ref="R85" r:id="rId28" display="https://events.socialmediaexaminer.com/amember/aff/go/donnamoritz?i=1"/>
    <hyperlink ref="R87" r:id="rId29" display="https://events.socialmediaexaminer.com/amember/aff/go/donnamoritz?i=1"/>
    <hyperlink ref="R89" r:id="rId30" display="https://events.socialmediaexaminer.com/amember/aff/go/donnamoritz?i=1"/>
    <hyperlink ref="R90" r:id="rId31" display="https://www.socialmediaexaminer.com/smmworld/"/>
    <hyperlink ref="R115" r:id="rId32" display="https://events.socialmediaexaminer.com/amember/aff/go/madalynsklar?i=2"/>
    <hyperlink ref="R116" r:id="rId33" display="https://events.socialmediaexaminer.com/amember/aff/go/madalynsklar?i=2"/>
    <hyperlink ref="R117" r:id="rId34" display="https://events.socialmediaexaminer.com/amember/aff/go/madalynsklar?i=1"/>
    <hyperlink ref="R118" r:id="rId35" display="https://events.socialmediaexaminer.com/amember/aff/go/madalynsklar?i=2"/>
    <hyperlink ref="R120" r:id="rId36" display="https://www.youtube.com/watch?v=vRdznOiJKiY&amp;feature=youtu.be"/>
    <hyperlink ref="R121" r:id="rId37" display="https://events.socialmediaexaminer.com/amember/aff/go/blogginbrandi"/>
    <hyperlink ref="R122" r:id="rId38" display="https://events.socialmediaexaminer.com/amember/aff/go/blogginbrandi"/>
    <hyperlink ref="R123" r:id="rId39" display="https://www.socialmediaexaminer.com/smmworld/"/>
    <hyperlink ref="R137" r:id="rId40" display="https://events.socialmediaexaminer.com/amember/aff/go/marismith"/>
    <hyperlink ref="R138" r:id="rId41" display="https://events.socialmediaexaminer.com/amember/aff/go/marismith"/>
    <hyperlink ref="R145" r:id="rId42" display="https://vivianfrancos.com/top-stories-smmw20-el-mayor-evento-de-marketing-digital/"/>
    <hyperlink ref="R146" r:id="rId43" display="https://vivianfrancos.com/top-stories-smmw20-el-mayor-evento-de-marketing-digital/"/>
    <hyperlink ref="R147" r:id="rId44" display="https://vivianfrancos.com/top-stories-smmw20-el-mayor-evento-de-marketing-digital/"/>
    <hyperlink ref="R149" r:id="rId45" display="https://vivianfrancos.com/top-stories-smmw20-el-mayor-evento-de-marketing-digital/"/>
    <hyperlink ref="R150" r:id="rId46" display="https://vivianfrancos.com/top-stories-smmw20-el-mayor-evento-de-marketing-digital/"/>
    <hyperlink ref="R151" r:id="rId47" display="https://vivianfrancos.com/top-stories-smmw20-el-mayor-evento-de-marketing-digital/"/>
    <hyperlink ref="R154" r:id="rId48" display="https://events.socialmediaexaminer.com/amember/aff/go/marismith"/>
    <hyperlink ref="R155" r:id="rId49" display="https://events.socialmediaexaminer.com/amember/aff/go/marismith"/>
    <hyperlink ref="R156" r:id="rId50" display="https://events.socialmediaexaminer.com/amember/aff/go/marismith"/>
    <hyperlink ref="U3" r:id="rId51" display="https://pbs.twimg.com/media/EMlL_L8UUAAKO5R.png"/>
    <hyperlink ref="U6" r:id="rId52" display="https://pbs.twimg.com/media/EMwPsZiXUAA9vKr.jpg"/>
    <hyperlink ref="U7" r:id="rId53" display="https://pbs.twimg.com/tweet_video_thumb/EMyoHCbWsAARndY.jpg"/>
    <hyperlink ref="U8" r:id="rId54" display="https://pbs.twimg.com/media/EMz5yyJUcAA7u1i.jpg"/>
    <hyperlink ref="U13" r:id="rId55" display="https://pbs.twimg.com/media/EM0oE9-XYAA0mB7.jpg"/>
    <hyperlink ref="U62" r:id="rId56" display="https://pbs.twimg.com/tweet_video_thumb/ENJo4dCWoAE5HNM.jpg"/>
    <hyperlink ref="U64" r:id="rId57" display="https://pbs.twimg.com/media/EL1JpSZX0AEbZhP.jpg"/>
    <hyperlink ref="U66" r:id="rId58" display="https://pbs.twimg.com/media/EIjs9b8X0AAXqnk.jpg"/>
    <hyperlink ref="U71" r:id="rId59" display="https://pbs.twimg.com/media/ENCZfbdWkAAL4kw.jpg"/>
    <hyperlink ref="U72" r:id="rId60" display="https://pbs.twimg.com/media/ENHjFaUXsAEWRQz.jpg"/>
    <hyperlink ref="U74" r:id="rId61" display="https://pbs.twimg.com/media/ENNuBDMUYAAP5Ef.jpg"/>
    <hyperlink ref="U76" r:id="rId62" display="https://pbs.twimg.com/media/EIEH_32WwAInyDl.jpg"/>
    <hyperlink ref="U77" r:id="rId63" display="https://pbs.twimg.com/media/EINIzFwXsAUK5Ae.jpg"/>
    <hyperlink ref="U78" r:id="rId64" display="https://pbs.twimg.com/media/EITkzRDW4AMrbu4.jpg"/>
    <hyperlink ref="U79" r:id="rId65" display="https://pbs.twimg.com/media/EIcli-EXsAI_8kl.jpg"/>
    <hyperlink ref="U80" r:id="rId66" display="https://pbs.twimg.com/media/EIjBkAOW4AA4bP1.jpg"/>
    <hyperlink ref="U82" r:id="rId67" display="https://pbs.twimg.com/media/EMyrapXX0AAq3zs.jpg"/>
    <hyperlink ref="U85" r:id="rId68" display="https://pbs.twimg.com/media/ENCIKkbWkAAvske.jpg"/>
    <hyperlink ref="U87" r:id="rId69" display="https://pbs.twimg.com/media/ENIkLMjXkAALyXt.jpg"/>
    <hyperlink ref="U89" r:id="rId70" display="https://pbs.twimg.com/media/ENRk8_4X0AY_WIP.jpg"/>
    <hyperlink ref="U91" r:id="rId71" display="https://pbs.twimg.com/tweet_video_thumb/ENR6j4lWwAcSjsL.jpg"/>
    <hyperlink ref="U110" r:id="rId72" display="https://pbs.twimg.com/tweet_video_thumb/ENTFgQIXYAEMQRx.jpg"/>
    <hyperlink ref="U111" r:id="rId73" display="https://pbs.twimg.com/tweet_video_thumb/ENTFgQIXYAEMQRx.jpg"/>
    <hyperlink ref="U112" r:id="rId74" display="https://pbs.twimg.com/tweet_video_thumb/ENTFgQIXYAEMQRx.jpg"/>
    <hyperlink ref="U113" r:id="rId75" display="https://pbs.twimg.com/tweet_video_thumb/ENTFgQIXYAEMQRx.jpg"/>
    <hyperlink ref="U114" r:id="rId76" display="https://pbs.twimg.com/tweet_video_thumb/ENTFgQIXYAEMQRx.jpg"/>
    <hyperlink ref="U115" r:id="rId77" display="https://pbs.twimg.com/media/EMo6FtSWwAMxmsC.jpg"/>
    <hyperlink ref="U116" r:id="rId78" display="https://pbs.twimg.com/media/EMzNQTdX0AISuWU.jpg"/>
    <hyperlink ref="U117" r:id="rId79" display="https://pbs.twimg.com/media/ENCqAh2XkAAhwB-.png"/>
    <hyperlink ref="U118" r:id="rId80" display="https://pbs.twimg.com/media/ENM9MoAXUAU_xqY.jpg"/>
    <hyperlink ref="U119" r:id="rId81" display="https://pbs.twimg.com/tweet_video_thumb/ENTFgQIXYAEMQRx.jpg"/>
    <hyperlink ref="U120" r:id="rId82" display="https://pbs.twimg.com/media/ENC707CXYAI4MYO.jpg"/>
    <hyperlink ref="U121" r:id="rId83" display="https://pbs.twimg.com/media/EMvMZjvXsAANllZ.jpg"/>
    <hyperlink ref="U122" r:id="rId84" display="https://pbs.twimg.com/media/ENTPh6mWsAE2Ig8.jpg"/>
    <hyperlink ref="U124" r:id="rId85" display="https://pbs.twimg.com/media/ENTRkoWXsAEE-wd.jpg"/>
    <hyperlink ref="U127" r:id="rId86" display="https://pbs.twimg.com/media/EM016-zWwAIcgGo.jpg"/>
    <hyperlink ref="U137" r:id="rId87" display="https://pbs.twimg.com/media/EM0Em9CXYAA6QTS.jpg"/>
    <hyperlink ref="U138" r:id="rId88" display="https://pbs.twimg.com/media/ENTdftSXUAAMJk1.jpg"/>
    <hyperlink ref="U145" r:id="rId89" display="https://pbs.twimg.com/media/ENSJDmqW4AAPane.jpg"/>
    <hyperlink ref="U146" r:id="rId90" display="https://pbs.twimg.com/media/ENTpamiX0AAAwza.jpg"/>
    <hyperlink ref="U147" r:id="rId91" display="https://pbs.twimg.com/media/ENURtgJXsAIftqo.jpg"/>
    <hyperlink ref="U149" r:id="rId92" display="https://pbs.twimg.com/media/ENSJDmqW4AAPane.jpg"/>
    <hyperlink ref="U150" r:id="rId93" display="https://pbs.twimg.com/media/ENTpamiX0AAAwza.jpg"/>
    <hyperlink ref="U151" r:id="rId94" display="https://pbs.twimg.com/media/ENURtgJXsAIftqo.jpg"/>
    <hyperlink ref="U154" r:id="rId95" display="https://pbs.twimg.com/ext_tw_video_thumb/1205612198132760576/pu/img/0MKV9oW0rJBCJQ-Z.jpg"/>
    <hyperlink ref="U155" r:id="rId96" display="https://pbs.twimg.com/media/EM0Em9CXYAA6QTS.jpg"/>
    <hyperlink ref="U156" r:id="rId97" display="https://pbs.twimg.com/media/ENTdftSXUAAMJk1.jpg"/>
    <hyperlink ref="V3" r:id="rId98" display="https://pbs.twimg.com/media/EMlL_L8UUAAKO5R.png"/>
    <hyperlink ref="V4" r:id="rId99" display="http://pbs.twimg.com/profile_images/687723622631211010/wbNDhRAd_normal.jpg"/>
    <hyperlink ref="V5" r:id="rId100" display="http://pbs.twimg.com/profile_images/687723622631211010/wbNDhRAd_normal.jpg"/>
    <hyperlink ref="V6" r:id="rId101" display="https://pbs.twimg.com/media/EMwPsZiXUAA9vKr.jpg"/>
    <hyperlink ref="V7" r:id="rId102" display="https://pbs.twimg.com/tweet_video_thumb/EMyoHCbWsAARndY.jpg"/>
    <hyperlink ref="V8" r:id="rId103" display="https://pbs.twimg.com/media/EMz5yyJUcAA7u1i.jpg"/>
    <hyperlink ref="V9" r:id="rId104" display="http://pbs.twimg.com/profile_images/1212644374951202816/xO1VdYXS_normal.jpg"/>
    <hyperlink ref="V10" r:id="rId105" display="http://pbs.twimg.com/profile_images/1004833892992520192/6hgH4UAs_normal.jpg"/>
    <hyperlink ref="V11" r:id="rId106" display="http://pbs.twimg.com/profile_images/1004833892992520192/6hgH4UAs_normal.jpg"/>
    <hyperlink ref="V12" r:id="rId107" display="http://pbs.twimg.com/profile_images/1142851071313772546/RLmKLxW-_normal.jpg"/>
    <hyperlink ref="V13" r:id="rId108" display="https://pbs.twimg.com/media/EM0oE9-XYAA0mB7.jpg"/>
    <hyperlink ref="V14" r:id="rId109" display="http://pbs.twimg.com/profile_images/1054396178291400705/p04PkbkX_normal.jpg"/>
    <hyperlink ref="V15" r:id="rId110" display="http://pbs.twimg.com/profile_images/1058911656397365248/VX0_5J9H_normal.jpg"/>
    <hyperlink ref="V16" r:id="rId111" display="http://pbs.twimg.com/profile_images/1058911656397365248/VX0_5J9H_normal.jpg"/>
    <hyperlink ref="V17" r:id="rId112" display="http://pbs.twimg.com/profile_images/1198501924074639360/D5Wa_Z6G_normal.jpg"/>
    <hyperlink ref="V18" r:id="rId113" display="http://pbs.twimg.com/profile_images/1198501924074639360/D5Wa_Z6G_normal.jpg"/>
    <hyperlink ref="V19" r:id="rId114" display="http://pbs.twimg.com/profile_images/587782528246751232/TNRBUYMw_normal.jpg"/>
    <hyperlink ref="V20" r:id="rId115" display="http://pbs.twimg.com/profile_images/587782528246751232/TNRBUYMw_normal.jpg"/>
    <hyperlink ref="V21" r:id="rId116" display="http://pbs.twimg.com/profile_images/378800000522771851/0e6bae89f5dc1de5c934c0cb151cab6d_normal.jpeg"/>
    <hyperlink ref="V22" r:id="rId117" display="http://pbs.twimg.com/profile_images/378800000522771851/0e6bae89f5dc1de5c934c0cb151cab6d_normal.jpeg"/>
    <hyperlink ref="V23" r:id="rId118" display="http://pbs.twimg.com/profile_images/378800000522771851/0e6bae89f5dc1de5c934c0cb151cab6d_normal.jpeg"/>
    <hyperlink ref="V24" r:id="rId119" display="http://pbs.twimg.com/profile_images/378800000522771851/0e6bae89f5dc1de5c934c0cb151cab6d_normal.jpeg"/>
    <hyperlink ref="V25" r:id="rId120" display="http://pbs.twimg.com/profile_images/344513261576760239/fabc46d44916ba39d1d27c3047c99f18_normal.jpeg"/>
    <hyperlink ref="V26" r:id="rId121" display="http://pbs.twimg.com/profile_images/344513261576760239/fabc46d44916ba39d1d27c3047c99f18_normal.jpeg"/>
    <hyperlink ref="V27" r:id="rId122" display="http://pbs.twimg.com/profile_images/1085327593954435074/igK8Yrua_normal.jpg"/>
    <hyperlink ref="V28" r:id="rId123" display="http://pbs.twimg.com/profile_images/1136061094449930241/oDf_Bf9T_normal.jpg"/>
    <hyperlink ref="V29" r:id="rId124" display="http://pbs.twimg.com/profile_images/913345286931714048/gP3AC6Wy_normal.jpg"/>
    <hyperlink ref="V30" r:id="rId125" display="http://pbs.twimg.com/profile_images/913345286931714048/gP3AC6Wy_normal.jpg"/>
    <hyperlink ref="V31" r:id="rId126" display="http://pbs.twimg.com/profile_images/1082111995992780800/Mo5zGwwL_normal.jpg"/>
    <hyperlink ref="V32" r:id="rId127" display="http://pbs.twimg.com/profile_images/1082111995992780800/Mo5zGwwL_normal.jpg"/>
    <hyperlink ref="V33" r:id="rId128" display="http://pbs.twimg.com/profile_images/533259350609891328/yAlSdl0H_normal.jpeg"/>
    <hyperlink ref="V34" r:id="rId129" display="http://pbs.twimg.com/profile_images/1211759641237086209/lsj5O6wk_normal.jpg"/>
    <hyperlink ref="V35" r:id="rId130" display="http://pbs.twimg.com/profile_images/1132856229712281605/mfQpwIg9_normal.png"/>
    <hyperlink ref="V36" r:id="rId131" display="http://pbs.twimg.com/profile_images/1183561541523791874/n4iqLWqZ_normal.jpg"/>
    <hyperlink ref="V37" r:id="rId132" display="http://pbs.twimg.com/profile_images/1183561541523791874/n4iqLWqZ_normal.jpg"/>
    <hyperlink ref="V38" r:id="rId133" display="http://pbs.twimg.com/profile_images/1183561541523791874/n4iqLWqZ_normal.jpg"/>
    <hyperlink ref="V39" r:id="rId134" display="http://pbs.twimg.com/profile_images/1183561541523791874/n4iqLWqZ_normal.jpg"/>
    <hyperlink ref="V40" r:id="rId135" display="http://pbs.twimg.com/profile_images/1183561541523791874/n4iqLWqZ_normal.jpg"/>
    <hyperlink ref="V41" r:id="rId136" display="http://pbs.twimg.com/profile_images/1183561541523791874/n4iqLWqZ_normal.jpg"/>
    <hyperlink ref="V42" r:id="rId137" display="http://pbs.twimg.com/profile_images/1183561541523791874/n4iqLWqZ_normal.jpg"/>
    <hyperlink ref="V43" r:id="rId138" display="http://pbs.twimg.com/profile_images/1183561541523791874/n4iqLWqZ_normal.jpg"/>
    <hyperlink ref="V44" r:id="rId139" display="http://pbs.twimg.com/profile_images/845037380872499200/Bb-xhHSK_normal.jpg"/>
    <hyperlink ref="V45" r:id="rId140" display="http://pbs.twimg.com/profile_images/845037380872499200/Bb-xhHSK_normal.jpg"/>
    <hyperlink ref="V46" r:id="rId141" display="http://pbs.twimg.com/profile_images/845037380872499200/Bb-xhHSK_normal.jpg"/>
    <hyperlink ref="V47" r:id="rId142" display="http://pbs.twimg.com/profile_images/1171559187995856897/e0ssvDPc_normal.jpg"/>
    <hyperlink ref="V48" r:id="rId143" display="http://pbs.twimg.com/profile_images/950449272985550848/xEBwQ2Rc_normal.jpg"/>
    <hyperlink ref="V49" r:id="rId144" display="http://pbs.twimg.com/profile_images/943584306085052416/qYL5QLXO_normal.jpg"/>
    <hyperlink ref="V50" r:id="rId145" display="http://pbs.twimg.com/profile_images/950449272985550848/xEBwQ2Rc_normal.jpg"/>
    <hyperlink ref="V51" r:id="rId146" display="http://pbs.twimg.com/profile_images/943584306085052416/qYL5QLXO_normal.jpg"/>
    <hyperlink ref="V52" r:id="rId147" display="http://pbs.twimg.com/profile_images/950449272985550848/xEBwQ2Rc_normal.jpg"/>
    <hyperlink ref="V53" r:id="rId148" display="http://pbs.twimg.com/profile_images/943584306085052416/qYL5QLXO_normal.jpg"/>
    <hyperlink ref="V54" r:id="rId149" display="http://pbs.twimg.com/profile_images/950449272985550848/xEBwQ2Rc_normal.jpg"/>
    <hyperlink ref="V55" r:id="rId150" display="http://pbs.twimg.com/profile_images/943584306085052416/qYL5QLXO_normal.jpg"/>
    <hyperlink ref="V56" r:id="rId151" display="http://pbs.twimg.com/profile_images/950449272985550848/xEBwQ2Rc_normal.jpg"/>
    <hyperlink ref="V57" r:id="rId152" display="http://pbs.twimg.com/profile_images/943584306085052416/qYL5QLXO_normal.jpg"/>
    <hyperlink ref="V58" r:id="rId153" display="http://pbs.twimg.com/profile_images/943584306085052416/qYL5QLXO_normal.jpg"/>
    <hyperlink ref="V59" r:id="rId154" display="http://pbs.twimg.com/profile_images/1197594688846532609/ZbqOTnCS_normal.jpg"/>
    <hyperlink ref="V60" r:id="rId155" display="http://pbs.twimg.com/profile_images/1197594688846532609/ZbqOTnCS_normal.jpg"/>
    <hyperlink ref="V61" r:id="rId156" display="http://pbs.twimg.com/profile_images/1197594688846532609/ZbqOTnCS_normal.jpg"/>
    <hyperlink ref="V62" r:id="rId157" display="https://pbs.twimg.com/tweet_video_thumb/ENJo4dCWoAE5HNM.jpg"/>
    <hyperlink ref="V63" r:id="rId158" display="http://pbs.twimg.com/profile_images/1197594688846532609/ZbqOTnCS_normal.jpg"/>
    <hyperlink ref="V64" r:id="rId159" display="https://pbs.twimg.com/media/EL1JpSZX0AEbZhP.jpg"/>
    <hyperlink ref="V65" r:id="rId160" display="http://pbs.twimg.com/profile_images/1183561541523791874/n4iqLWqZ_normal.jpg"/>
    <hyperlink ref="V66" r:id="rId161" display="https://pbs.twimg.com/media/EIjs9b8X0AAXqnk.jpg"/>
    <hyperlink ref="V67" r:id="rId162" display="http://pbs.twimg.com/profile_images/1183561541523791874/n4iqLWqZ_normal.jpg"/>
    <hyperlink ref="V68" r:id="rId163" display="http://pbs.twimg.com/profile_images/1183561541523791874/n4iqLWqZ_normal.jpg"/>
    <hyperlink ref="V69" r:id="rId164" display="http://pbs.twimg.com/profile_images/1183561541523791874/n4iqLWqZ_normal.jpg"/>
    <hyperlink ref="V70" r:id="rId165" display="http://pbs.twimg.com/profile_images/1183561541523791874/n4iqLWqZ_normal.jpg"/>
    <hyperlink ref="V71" r:id="rId166" display="https://pbs.twimg.com/media/ENCZfbdWkAAL4kw.jpg"/>
    <hyperlink ref="V72" r:id="rId167" display="https://pbs.twimg.com/media/ENHjFaUXsAEWRQz.jpg"/>
    <hyperlink ref="V73" r:id="rId168" display="http://pbs.twimg.com/profile_images/1197594688846532609/ZbqOTnCS_normal.jpg"/>
    <hyperlink ref="V74" r:id="rId169" display="https://pbs.twimg.com/media/ENNuBDMUYAAP5Ef.jpg"/>
    <hyperlink ref="V75" r:id="rId170" display="http://pbs.twimg.com/profile_images/1830782400/twitter-tt_normal.jpg"/>
    <hyperlink ref="V76" r:id="rId171" display="https://pbs.twimg.com/media/EIEH_32WwAInyDl.jpg"/>
    <hyperlink ref="V77" r:id="rId172" display="https://pbs.twimg.com/media/EINIzFwXsAUK5Ae.jpg"/>
    <hyperlink ref="V78" r:id="rId173" display="https://pbs.twimg.com/media/EITkzRDW4AMrbu4.jpg"/>
    <hyperlink ref="V79" r:id="rId174" display="https://pbs.twimg.com/media/EIcli-EXsAI_8kl.jpg"/>
    <hyperlink ref="V80" r:id="rId175" display="https://pbs.twimg.com/media/EIjBkAOW4AA4bP1.jpg"/>
    <hyperlink ref="V81" r:id="rId176" display="http://pbs.twimg.com/profile_images/1181405207441235973/WSBe_xSV_normal.jpg"/>
    <hyperlink ref="V82" r:id="rId177" display="https://pbs.twimg.com/media/EMyrapXX0AAq3zs.jpg"/>
    <hyperlink ref="V83" r:id="rId178" display="http://pbs.twimg.com/profile_images/1181405207441235973/WSBe_xSV_normal.jpg"/>
    <hyperlink ref="V84" r:id="rId179" display="http://pbs.twimg.com/profile_images/1181405207441235973/WSBe_xSV_normal.jpg"/>
    <hyperlink ref="V85" r:id="rId180" display="https://pbs.twimg.com/media/ENCIKkbWkAAvske.jpg"/>
    <hyperlink ref="V86" r:id="rId181" display="http://pbs.twimg.com/profile_images/1181405207441235973/WSBe_xSV_normal.jpg"/>
    <hyperlink ref="V87" r:id="rId182" display="https://pbs.twimg.com/media/ENIkLMjXkAALyXt.jpg"/>
    <hyperlink ref="V88" r:id="rId183" display="http://pbs.twimg.com/profile_images/1181405207441235973/WSBe_xSV_normal.jpg"/>
    <hyperlink ref="V89" r:id="rId184" display="https://pbs.twimg.com/media/ENRk8_4X0AY_WIP.jpg"/>
    <hyperlink ref="V90" r:id="rId185" display="http://pbs.twimg.com/profile_images/1193710578826711041/vyxeAKAs_normal.jpg"/>
    <hyperlink ref="V91" r:id="rId186" display="https://pbs.twimg.com/tweet_video_thumb/ENR6j4lWwAcSjsL.jpg"/>
    <hyperlink ref="V92" r:id="rId187" display="http://pbs.twimg.com/profile_images/1063189952521953280/XyReAJY8_normal.jpg"/>
    <hyperlink ref="V93" r:id="rId188" display="http://pbs.twimg.com/profile_images/1063189952521953280/XyReAJY8_normal.jpg"/>
    <hyperlink ref="V94" r:id="rId189" display="http://pbs.twimg.com/profile_images/1063189952521953280/XyReAJY8_normal.jpg"/>
    <hyperlink ref="V95" r:id="rId190" display="http://pbs.twimg.com/profile_images/1063189952521953280/XyReAJY8_normal.jpg"/>
    <hyperlink ref="V96" r:id="rId191" display="http://pbs.twimg.com/profile_images/1063189952521953280/XyReAJY8_normal.jpg"/>
    <hyperlink ref="V97" r:id="rId192" display="http://pbs.twimg.com/profile_images/1063189952521953280/XyReAJY8_normal.jpg"/>
    <hyperlink ref="V98" r:id="rId193" display="http://pbs.twimg.com/profile_images/1063189952521953280/XyReAJY8_normal.jpg"/>
    <hyperlink ref="V99" r:id="rId194" display="http://pbs.twimg.com/profile_images/1063189952521953280/XyReAJY8_normal.jpg"/>
    <hyperlink ref="V100" r:id="rId195" display="http://pbs.twimg.com/profile_images/1063189952521953280/XyReAJY8_normal.jpg"/>
    <hyperlink ref="V101" r:id="rId196" display="http://pbs.twimg.com/profile_images/1063189952521953280/XyReAJY8_normal.jpg"/>
    <hyperlink ref="V102" r:id="rId197" display="http://pbs.twimg.com/profile_images/1063189952521953280/XyReAJY8_normal.jpg"/>
    <hyperlink ref="V103" r:id="rId198" display="http://pbs.twimg.com/profile_images/1063189952521953280/XyReAJY8_normal.jpg"/>
    <hyperlink ref="V104" r:id="rId199" display="http://pbs.twimg.com/profile_images/1063189952521953280/XyReAJY8_normal.jpg"/>
    <hyperlink ref="V105" r:id="rId200" display="http://pbs.twimg.com/profile_images/1063189952521953280/XyReAJY8_normal.jpg"/>
    <hyperlink ref="V106" r:id="rId201" display="http://pbs.twimg.com/profile_images/1063189952521953280/XyReAJY8_normal.jpg"/>
    <hyperlink ref="V107" r:id="rId202" display="http://pbs.twimg.com/profile_images/1063189952521953280/XyReAJY8_normal.jpg"/>
    <hyperlink ref="V108" r:id="rId203" display="http://pbs.twimg.com/profile_images/1063189952521953280/XyReAJY8_normal.jpg"/>
    <hyperlink ref="V109" r:id="rId204" display="http://pbs.twimg.com/profile_images/939910218204446723/6H_t9Ct1_normal.jpg"/>
    <hyperlink ref="V110" r:id="rId205" display="https://pbs.twimg.com/tweet_video_thumb/ENTFgQIXYAEMQRx.jpg"/>
    <hyperlink ref="V111" r:id="rId206" display="https://pbs.twimg.com/tweet_video_thumb/ENTFgQIXYAEMQRx.jpg"/>
    <hyperlink ref="V112" r:id="rId207" display="https://pbs.twimg.com/tweet_video_thumb/ENTFgQIXYAEMQRx.jpg"/>
    <hyperlink ref="V113" r:id="rId208" display="https://pbs.twimg.com/tweet_video_thumb/ENTFgQIXYAEMQRx.jpg"/>
    <hyperlink ref="V114" r:id="rId209" display="https://pbs.twimg.com/tweet_video_thumb/ENTFgQIXYAEMQRx.jpg"/>
    <hyperlink ref="V115" r:id="rId210" display="https://pbs.twimg.com/media/EMo6FtSWwAMxmsC.jpg"/>
    <hyperlink ref="V116" r:id="rId211" display="https://pbs.twimg.com/media/EMzNQTdX0AISuWU.jpg"/>
    <hyperlink ref="V117" r:id="rId212" display="https://pbs.twimg.com/media/ENCqAh2XkAAhwB-.png"/>
    <hyperlink ref="V118" r:id="rId213" display="https://pbs.twimg.com/media/ENM9MoAXUAU_xqY.jpg"/>
    <hyperlink ref="V119" r:id="rId214" display="https://pbs.twimg.com/tweet_video_thumb/ENTFgQIXYAEMQRx.jpg"/>
    <hyperlink ref="V120" r:id="rId215" display="https://pbs.twimg.com/media/ENC707CXYAI4MYO.jpg"/>
    <hyperlink ref="V121" r:id="rId216" display="https://pbs.twimg.com/media/EMvMZjvXsAANllZ.jpg"/>
    <hyperlink ref="V122" r:id="rId217" display="https://pbs.twimg.com/media/ENTPh6mWsAE2Ig8.jpg"/>
    <hyperlink ref="V123" r:id="rId218" display="http://pbs.twimg.com/profile_images/1208897086256754691/HWJ0y1oO_normal.jpg"/>
    <hyperlink ref="V124" r:id="rId219" display="https://pbs.twimg.com/media/ENTRkoWXsAEE-wd.jpg"/>
    <hyperlink ref="V125" r:id="rId220" display="http://pbs.twimg.com/profile_images/1210655124298829824/W1OipcJ3_normal.jpg"/>
    <hyperlink ref="V126" r:id="rId221" display="http://pbs.twimg.com/profile_images/1210655124298829824/W1OipcJ3_normal.jpg"/>
    <hyperlink ref="V127" r:id="rId222" display="https://pbs.twimg.com/media/EM016-zWwAIcgGo.jpg"/>
    <hyperlink ref="V128" r:id="rId223" display="http://pbs.twimg.com/profile_images/1151663244198572032/ZjX4aWEj_normal.jpg"/>
    <hyperlink ref="V129" r:id="rId224" display="http://pbs.twimg.com/profile_images/1151663244198572032/ZjX4aWEj_normal.jpg"/>
    <hyperlink ref="V130" r:id="rId225" display="http://pbs.twimg.com/profile_images/1151663244198572032/ZjX4aWEj_normal.jpg"/>
    <hyperlink ref="V131" r:id="rId226" display="http://pbs.twimg.com/profile_images/1151663244198572032/ZjX4aWEj_normal.jpg"/>
    <hyperlink ref="V132" r:id="rId227" display="http://pbs.twimg.com/profile_images/1151663244198572032/ZjX4aWEj_normal.jpg"/>
    <hyperlink ref="V133" r:id="rId228" display="http://pbs.twimg.com/profile_images/1151663244198572032/ZjX4aWEj_normal.jpg"/>
    <hyperlink ref="V134" r:id="rId229" display="http://pbs.twimg.com/profile_images/1151663244198572032/ZjX4aWEj_normal.jpg"/>
    <hyperlink ref="V135" r:id="rId230" display="http://pbs.twimg.com/profile_images/1151663244198572032/ZjX4aWEj_normal.jpg"/>
    <hyperlink ref="V136" r:id="rId231" display="http://pbs.twimg.com/profile_images/1151663244198572032/ZjX4aWEj_normal.jpg"/>
    <hyperlink ref="V137" r:id="rId232" display="https://pbs.twimg.com/media/EM0Em9CXYAA6QTS.jpg"/>
    <hyperlink ref="V138" r:id="rId233" display="https://pbs.twimg.com/media/ENTdftSXUAAMJk1.jpg"/>
    <hyperlink ref="V139" r:id="rId234" display="http://abs.twimg.com/sticky/default_profile_images/default_profile_normal.png"/>
    <hyperlink ref="V140" r:id="rId235" display="http://pbs.twimg.com/profile_images/463673794716909569/DvZl4mU3_normal.png"/>
    <hyperlink ref="V141" r:id="rId236" display="http://pbs.twimg.com/profile_images/955096600329809920/vkR68R6L_normal.jpg"/>
    <hyperlink ref="V142" r:id="rId237" display="http://pbs.twimg.com/profile_images/955096600329809920/vkR68R6L_normal.jpg"/>
    <hyperlink ref="V143" r:id="rId238" display="http://pbs.twimg.com/profile_images/955096600329809920/vkR68R6L_normal.jpg"/>
    <hyperlink ref="V144" r:id="rId239" display="http://pbs.twimg.com/profile_images/955096600329809920/vkR68R6L_normal.jpg"/>
    <hyperlink ref="V145" r:id="rId240" display="https://pbs.twimg.com/media/ENSJDmqW4AAPane.jpg"/>
    <hyperlink ref="V146" r:id="rId241" display="https://pbs.twimg.com/media/ENTpamiX0AAAwza.jpg"/>
    <hyperlink ref="V147" r:id="rId242" display="https://pbs.twimg.com/media/ENURtgJXsAIftqo.jpg"/>
    <hyperlink ref="V148" r:id="rId243" display="http://pbs.twimg.com/profile_images/1184702192336490499/xiuYhert_normal.jpg"/>
    <hyperlink ref="V149" r:id="rId244" display="https://pbs.twimg.com/media/ENSJDmqW4AAPane.jpg"/>
    <hyperlink ref="V150" r:id="rId245" display="https://pbs.twimg.com/media/ENTpamiX0AAAwza.jpg"/>
    <hyperlink ref="V151" r:id="rId246" display="https://pbs.twimg.com/media/ENURtgJXsAIftqo.jpg"/>
    <hyperlink ref="V152" r:id="rId247" display="http://pbs.twimg.com/profile_images/1184702192336490499/xiuYhert_normal.jpg"/>
    <hyperlink ref="V153" r:id="rId248" display="http://pbs.twimg.com/profile_images/1184702192336490499/xiuYhert_normal.jpg"/>
    <hyperlink ref="V154" r:id="rId249" display="https://pbs.twimg.com/ext_tw_video_thumb/1205612198132760576/pu/img/0MKV9oW0rJBCJQ-Z.jpg"/>
    <hyperlink ref="V155" r:id="rId250" display="https://pbs.twimg.com/media/EM0Em9CXYAA6QTS.jpg"/>
    <hyperlink ref="V156" r:id="rId251" display="https://pbs.twimg.com/media/ENTdftSXUAAMJk1.jpg"/>
    <hyperlink ref="V157" r:id="rId252" display="http://pbs.twimg.com/profile_images/463673794716909569/DvZl4mU3_normal.png"/>
    <hyperlink ref="V158" r:id="rId253" display="http://pbs.twimg.com/profile_images/463673794716909569/DvZl4mU3_normal.png"/>
    <hyperlink ref="V159" r:id="rId254" display="http://pbs.twimg.com/profile_images/463673794716909569/DvZl4mU3_normal.png"/>
    <hyperlink ref="V160" r:id="rId255" display="http://pbs.twimg.com/profile_images/1194484482226569216/lL5l-Wdj_normal.jpg"/>
    <hyperlink ref="V161" r:id="rId256" display="http://pbs.twimg.com/profile_images/1194484482226569216/lL5l-Wdj_normal.jpg"/>
    <hyperlink ref="V162" r:id="rId257" display="http://pbs.twimg.com/profile_images/939910218204446723/6H_t9Ct1_normal.jpg"/>
    <hyperlink ref="V163" r:id="rId258" display="http://pbs.twimg.com/profile_images/939910218204446723/6H_t9Ct1_normal.jpg"/>
    <hyperlink ref="V164" r:id="rId259" display="http://pbs.twimg.com/profile_images/1151663244198572032/ZjX4aWEj_normal.jpg"/>
    <hyperlink ref="V165" r:id="rId260" display="http://pbs.twimg.com/profile_images/892131141204942848/ipSHUsUj_normal.jpg"/>
    <hyperlink ref="V166" r:id="rId261" display="http://pbs.twimg.com/profile_images/1151663244198572032/ZjX4aWEj_normal.jpg"/>
    <hyperlink ref="V167" r:id="rId262" display="http://pbs.twimg.com/profile_images/1151663244198572032/ZjX4aWEj_normal.jpg"/>
    <hyperlink ref="V168" r:id="rId263" display="http://pbs.twimg.com/profile_images/892131141204942848/ipSHUsUj_normal.jpg"/>
    <hyperlink ref="Z3" r:id="rId264" display="https://twitter.com/mike_stelzner/status/1209581790052020224"/>
    <hyperlink ref="Z4" r:id="rId265" display="https://twitter.com/scottdavthrive/status/1210096604591443968"/>
    <hyperlink ref="Z5" r:id="rId266" display="https://twitter.com/scottdavthrive/status/1210096604591443968"/>
    <hyperlink ref="Z6" r:id="rId267" display="https://twitter.com/transformtoday/status/1210359658705301505"/>
    <hyperlink ref="Z7" r:id="rId268" display="https://twitter.com/digitalsargeant/status/1210527245070155776"/>
    <hyperlink ref="Z8" r:id="rId269" display="https://twitter.com/actprhannah/status/1210617075204362241"/>
    <hyperlink ref="Z9" r:id="rId270" display="https://twitter.com/caffreyej/status/1210644208693985280"/>
    <hyperlink ref="Z10" r:id="rId271" display="https://twitter.com/kerrygorgone/status/1210649637553610752"/>
    <hyperlink ref="Z11" r:id="rId272" display="https://twitter.com/kerrygorgone/status/1210649637553610752"/>
    <hyperlink ref="Z12" r:id="rId273" display="https://twitter.com/stellar247/status/1210665472208732160"/>
    <hyperlink ref="Z13" r:id="rId274" display="https://twitter.com/femininepower/status/1210667943148867584"/>
    <hyperlink ref="Z14" r:id="rId275" display="https://twitter.com/tweetingtalya/status/1210725556087476226"/>
    <hyperlink ref="Z15" r:id="rId276" display="https://twitter.com/theinswe4/status/1210780135902732290"/>
    <hyperlink ref="Z16" r:id="rId277" display="https://twitter.com/theinswe4/status/1210780643245711365"/>
    <hyperlink ref="Z17" r:id="rId278" display="https://twitter.com/ladyeleanora/status/1210836868780171264"/>
    <hyperlink ref="Z18" r:id="rId279" display="https://twitter.com/ladyeleanora/status/1210836868780171264"/>
    <hyperlink ref="Z19" r:id="rId280" display="https://twitter.com/cadijordan/status/1211085001753677826"/>
    <hyperlink ref="Z20" r:id="rId281" display="https://twitter.com/cadijordan/status/1211085001753677826"/>
    <hyperlink ref="Z21" r:id="rId282" display="https://twitter.com/greggthorpe/status/1210900823443673091"/>
    <hyperlink ref="Z22" r:id="rId283" display="https://twitter.com/greggthorpe/status/1210900823443673091"/>
    <hyperlink ref="Z23" r:id="rId284" display="https://twitter.com/greggthorpe/status/1211285764413284352"/>
    <hyperlink ref="Z24" r:id="rId285" display="https://twitter.com/greggthorpe/status/1211285764413284352"/>
    <hyperlink ref="Z25" r:id="rId286" display="https://twitter.com/hannamiller777/status/1211308418914508800"/>
    <hyperlink ref="Z26" r:id="rId287" display="https://twitter.com/hannamiller777/status/1211308418914508800"/>
    <hyperlink ref="Z27" r:id="rId288" display="https://twitter.com/teammarismith/status/1211320303038685184"/>
    <hyperlink ref="Z28" r:id="rId289" display="https://twitter.com/rieldeal/status/1211429967101218816"/>
    <hyperlink ref="Z29" r:id="rId290" display="https://twitter.com/johnwaldron_tec/status/1211597427008036866"/>
    <hyperlink ref="Z30" r:id="rId291" display="https://twitter.com/johnwaldron_tec/status/1211597427008036866"/>
    <hyperlink ref="Z31" r:id="rId292" display="https://twitter.com/sophiezo/status/1211623548881645573"/>
    <hyperlink ref="Z32" r:id="rId293" display="https://twitter.com/sophiezo/status/1211623548881645573"/>
    <hyperlink ref="Z33" r:id="rId294" display="https://twitter.com/jennykim/status/1211666470222147586"/>
    <hyperlink ref="Z34" r:id="rId295" display="https://twitter.com/coribodeman/status/1211759938122518538"/>
    <hyperlink ref="Z35" r:id="rId296" display="https://twitter.com/coachgabriel_en/status/1210350667002286080"/>
    <hyperlink ref="Z36" r:id="rId297" display="https://twitter.com/chrisstrub/status/1210217076419432458"/>
    <hyperlink ref="Z37" r:id="rId298" display="https://twitter.com/chrisstrub/status/1210217368384933890"/>
    <hyperlink ref="Z38" r:id="rId299" display="https://twitter.com/chrisstrub/status/1210217982665859072"/>
    <hyperlink ref="Z39" r:id="rId300" display="https://twitter.com/chrisstrub/status/1210218158331744256"/>
    <hyperlink ref="Z40" r:id="rId301" display="https://twitter.com/chrisstrub/status/1210218158331744256"/>
    <hyperlink ref="Z41" r:id="rId302" display="https://twitter.com/chrisstrub/status/1210972017584934917"/>
    <hyperlink ref="Z42" r:id="rId303" display="https://twitter.com/chrisstrub/status/1210972408821243904"/>
    <hyperlink ref="Z43" r:id="rId304" display="https://twitter.com/chrisstrub/status/1210976841831526404"/>
    <hyperlink ref="Z44" r:id="rId305" display="https://twitter.com/podtweetr/status/1212018104785485825"/>
    <hyperlink ref="Z45" r:id="rId306" display="https://twitter.com/podtweetr/status/1212018104785485825"/>
    <hyperlink ref="Z46" r:id="rId307" display="https://twitter.com/podtweetr/status/1212018104785485825"/>
    <hyperlink ref="Z47" r:id="rId308" display="https://twitter.com/deyrajaye/status/1212108475968434177"/>
    <hyperlink ref="Z48" r:id="rId309" display="https://twitter.com/smmwconference/status/1211728226483085312"/>
    <hyperlink ref="Z49" r:id="rId310" display="https://twitter.com/kristin_bush/status/1212114358962130944"/>
    <hyperlink ref="Z50" r:id="rId311" display="https://twitter.com/smmwconference/status/1211728226483085312"/>
    <hyperlink ref="Z51" r:id="rId312" display="https://twitter.com/kristin_bush/status/1212114358962130944"/>
    <hyperlink ref="Z52" r:id="rId313" display="https://twitter.com/smmwconference/status/1211728226483085312"/>
    <hyperlink ref="Z53" r:id="rId314" display="https://twitter.com/kristin_bush/status/1212114358962130944"/>
    <hyperlink ref="Z54" r:id="rId315" display="https://twitter.com/smmwconference/status/1211728226483085312"/>
    <hyperlink ref="Z55" r:id="rId316" display="https://twitter.com/kristin_bush/status/1212114358962130944"/>
    <hyperlink ref="Z56" r:id="rId317" display="https://twitter.com/smmwconference/status/1211728226483085312"/>
    <hyperlink ref="Z57" r:id="rId318" display="https://twitter.com/kristin_bush/status/1212114358962130944"/>
    <hyperlink ref="Z58" r:id="rId319" display="https://twitter.com/kristin_bush/status/1212114358962130944"/>
    <hyperlink ref="Z59" r:id="rId320" display="https://twitter.com/cgritmon/status/1211025765233561601"/>
    <hyperlink ref="Z60" r:id="rId321" display="https://twitter.com/cgritmon/status/1211025765233561601"/>
    <hyperlink ref="Z61" r:id="rId322" display="https://twitter.com/cgritmon/status/1211025765233561601"/>
    <hyperlink ref="Z62" r:id="rId323" display="https://twitter.com/cgritmon/status/1212146581912379392"/>
    <hyperlink ref="Z63" r:id="rId324" display="https://twitter.com/cgritmon/status/1212238602677211136"/>
    <hyperlink ref="Z64" r:id="rId325" display="https://twitter.com/chrisstrub/status/1206201251979026432"/>
    <hyperlink ref="Z65" r:id="rId326" display="https://twitter.com/chrisstrub/status/1205353472146771969"/>
    <hyperlink ref="Z66" r:id="rId327" display="https://twitter.com/chrisstrub/status/1191462643636277249"/>
    <hyperlink ref="Z67" r:id="rId328" display="https://twitter.com/chrisstrub/status/1210216573241348099"/>
    <hyperlink ref="Z68" r:id="rId329" display="https://twitter.com/chrisstrub/status/1210216573241348099"/>
    <hyperlink ref="Z69" r:id="rId330" display="https://twitter.com/chrisstrub/status/1210217476635680768"/>
    <hyperlink ref="Z70" r:id="rId331" display="https://twitter.com/chrisstrub/status/1210393713203130369"/>
    <hyperlink ref="Z71" r:id="rId332" display="https://twitter.com/chrisstrub/status/1211637066783698944"/>
    <hyperlink ref="Z72" r:id="rId333" display="https://twitter.com/chrisstrub/status/1211999459711864832"/>
    <hyperlink ref="Z73" r:id="rId334" display="https://twitter.com/cgritmon/status/1212238602677211136"/>
    <hyperlink ref="Z74" r:id="rId335" display="https://twitter.com/krommatic/status/1212433696197939200"/>
    <hyperlink ref="Z75" r:id="rId336" display="https://twitter.com/technicallytroy/status/1212620247141761024"/>
    <hyperlink ref="Z76" r:id="rId337" display="https://twitter.com/sociallysorted/status/1189240573246488577"/>
    <hyperlink ref="Z77" r:id="rId338" display="https://twitter.com/sociallysorted/status/1189874771623923713"/>
    <hyperlink ref="Z78" r:id="rId339" display="https://twitter.com/sociallysorted/status/1190327773665083392"/>
    <hyperlink ref="Z79" r:id="rId340" display="https://twitter.com/sociallysorted/status/1190961911732543488"/>
    <hyperlink ref="Z80" r:id="rId341" display="https://twitter.com/sociallysorted/status/1191414928697155585"/>
    <hyperlink ref="Z81" r:id="rId342" display="https://twitter.com/sociallysorted/status/1210259078569693185"/>
    <hyperlink ref="Z82" r:id="rId343" display="https://twitter.com/sociallysorted/status/1210530877211590656"/>
    <hyperlink ref="Z83" r:id="rId344" display="https://twitter.com/sociallysorted/status/1210893233770946561"/>
    <hyperlink ref="Z84" r:id="rId345" display="https://twitter.com/sociallysorted/status/1211346242644717569"/>
    <hyperlink ref="Z85" r:id="rId346" display="https://twitter.com/sociallysorted/status/1211618017416749056"/>
    <hyperlink ref="Z86" r:id="rId347" display="https://twitter.com/sociallysorted/status/1211980426396479488"/>
    <hyperlink ref="Z87" r:id="rId348" display="https://twitter.com/sociallysorted/status/1212071027670433792"/>
    <hyperlink ref="Z88" r:id="rId349" display="https://twitter.com/sociallysorted/status/1212433398574264325"/>
    <hyperlink ref="Z89" r:id="rId350" display="https://twitter.com/sociallysorted/status/1212705201259454465"/>
    <hyperlink ref="Z90" r:id="rId351" display="https://twitter.com/stldanni/status/1212728677554958336"/>
    <hyperlink ref="Z91" r:id="rId352" display="https://twitter.com/mllnnlmotivator/status/1212728971059748864"/>
    <hyperlink ref="Z92" r:id="rId353" display="https://twitter.com/todcordill/status/1212781253520310273"/>
    <hyperlink ref="Z93" r:id="rId354" display="https://twitter.com/todcordill/status/1212781253520310273"/>
    <hyperlink ref="Z94" r:id="rId355" display="https://twitter.com/todcordill/status/1212781253520310273"/>
    <hyperlink ref="Z95" r:id="rId356" display="https://twitter.com/todcordill/status/1212781253520310273"/>
    <hyperlink ref="Z96" r:id="rId357" display="https://twitter.com/todcordill/status/1212781253520310273"/>
    <hyperlink ref="Z97" r:id="rId358" display="https://twitter.com/todcordill/status/1212781253520310273"/>
    <hyperlink ref="Z98" r:id="rId359" display="https://twitter.com/todcordill/status/1212781253520310273"/>
    <hyperlink ref="Z99" r:id="rId360" display="https://twitter.com/todcordill/status/1212781253520310273"/>
    <hyperlink ref="Z100" r:id="rId361" display="https://twitter.com/todcordill/status/1212781253520310273"/>
    <hyperlink ref="Z101" r:id="rId362" display="https://twitter.com/todcordill/status/1212781253520310273"/>
    <hyperlink ref="Z102" r:id="rId363" display="https://twitter.com/todcordill/status/1212781253520310273"/>
    <hyperlink ref="Z103" r:id="rId364" display="https://twitter.com/todcordill/status/1212781253520310273"/>
    <hyperlink ref="Z104" r:id="rId365" display="https://twitter.com/todcordill/status/1212781253520310273"/>
    <hyperlink ref="Z105" r:id="rId366" display="https://twitter.com/todcordill/status/1212781253520310273"/>
    <hyperlink ref="Z106" r:id="rId367" display="https://twitter.com/todcordill/status/1212781253520310273"/>
    <hyperlink ref="Z107" r:id="rId368" display="https://twitter.com/todcordill/status/1212781253520310273"/>
    <hyperlink ref="Z108" r:id="rId369" display="https://twitter.com/todcordill/status/1212781253520310273"/>
    <hyperlink ref="Z109" r:id="rId370" display="https://twitter.com/fuhsionmktg/status/1210267317793370112"/>
    <hyperlink ref="Z110" r:id="rId371" display="https://twitter.com/fuhsionmktg/status/1212811362981818368"/>
    <hyperlink ref="Z111" r:id="rId372" display="https://twitter.com/fuhsionmktg/status/1212811362981818368"/>
    <hyperlink ref="Z112" r:id="rId373" display="https://twitter.com/fuhsionmktg/status/1212811362981818368"/>
    <hyperlink ref="Z113" r:id="rId374" display="https://twitter.com/fuhsionmktg/status/1212811362981818368"/>
    <hyperlink ref="Z114" r:id="rId375" display="https://twitter.com/fuhsionmktg/status/1212811362981818368"/>
    <hyperlink ref="Z115" r:id="rId376" display="https://twitter.com/madalynsklar/status/1209843321637609472"/>
    <hyperlink ref="Z116" r:id="rId377" display="https://twitter.com/madalynsklar/status/1210568081912848384"/>
    <hyperlink ref="Z117" r:id="rId378" display="https://twitter.com/madalynsklar/status/1211655227444727808"/>
    <hyperlink ref="Z118" r:id="rId379" display="https://twitter.com/madalynsklar/status/1212380014395695104"/>
    <hyperlink ref="Z119" r:id="rId380" display="https://twitter.com/fuhsionmktg/status/1212811362981818368"/>
    <hyperlink ref="Z120" r:id="rId381" display="https://twitter.com/blogginbrandi/status/1211674819747614721"/>
    <hyperlink ref="Z121" r:id="rId382" display="https://twitter.com/blogginbrandi/status/1210285666745094144"/>
    <hyperlink ref="Z122" r:id="rId383" display="https://twitter.com/blogginbrandi/status/1212822383674961922"/>
    <hyperlink ref="Z123" r:id="rId384" display="https://twitter.com/thatchristinag/status/1212824147904155650"/>
    <hyperlink ref="Z124" r:id="rId385" display="https://twitter.com/andreagribble/status/1212824631939420162"/>
    <hyperlink ref="Z125" r:id="rId386" display="https://twitter.com/jencoleict/status/1210657355815407621"/>
    <hyperlink ref="Z126" r:id="rId387" display="https://twitter.com/jencoleict/status/1210657355815407621"/>
    <hyperlink ref="Z127" r:id="rId388" display="https://twitter.com/jencoleict/status/1210683163418275840"/>
    <hyperlink ref="Z128" r:id="rId389" display="https://twitter.com/meganpowers/status/1211815201101664256"/>
    <hyperlink ref="Z129" r:id="rId390" display="https://twitter.com/meganpowers/status/1211815201101664256"/>
    <hyperlink ref="Z130" r:id="rId391" display="https://twitter.com/meganpowers/status/1211815201101664256"/>
    <hyperlink ref="Z131" r:id="rId392" display="https://twitter.com/meganpowers/status/1211815201101664256"/>
    <hyperlink ref="Z132" r:id="rId393" display="https://twitter.com/meganpowers/status/1211815201101664256"/>
    <hyperlink ref="Z133" r:id="rId394" display="https://twitter.com/meganpowers/status/1211815201101664256"/>
    <hyperlink ref="Z134" r:id="rId395" display="https://twitter.com/meganpowers/status/1211815201101664256"/>
    <hyperlink ref="Z135" r:id="rId396" display="https://twitter.com/meganpowers/status/1211815201101664256"/>
    <hyperlink ref="Z136" r:id="rId397" display="https://twitter.com/meganpowers/status/1211815201101664256"/>
    <hyperlink ref="Z137" r:id="rId398" display="https://twitter.com/tsp_marketing/status/1210633041611235335"/>
    <hyperlink ref="Z138" r:id="rId399" display="https://twitter.com/tsp_marketing/status/1212845170657501190"/>
    <hyperlink ref="Z139" r:id="rId400" display="https://twitter.com/tracycr31982583/status/1212858131564204032"/>
    <hyperlink ref="Z140" r:id="rId401" display="https://twitter.com/smexaminer/status/1210603679134474242"/>
    <hyperlink ref="Z141" r:id="rId402" display="https://twitter.com/ravelong/status/1210652601370456064"/>
    <hyperlink ref="Z142" r:id="rId403" display="https://twitter.com/ravelong/status/1210652601370456064"/>
    <hyperlink ref="Z143" r:id="rId404" display="https://twitter.com/ravelong/status/1212901818600185857"/>
    <hyperlink ref="Z144" r:id="rId405" display="https://twitter.com/ravelong/status/1212901818600185857"/>
    <hyperlink ref="Z145" r:id="rId406" display="https://twitter.com/vivianfrancos/status/1212744897381449730"/>
    <hyperlink ref="Z146" r:id="rId407" display="https://twitter.com/vivianfrancos/status/1212850845966118912"/>
    <hyperlink ref="Z147" r:id="rId408" display="https://twitter.com/vivianfrancos/status/1212895150646665217"/>
    <hyperlink ref="Z148" r:id="rId409" display="https://twitter.com/vivianfrancos/status/1212934609220050945"/>
    <hyperlink ref="Z149" r:id="rId410" display="https://twitter.com/vivianfrancos/status/1212744897381449730"/>
    <hyperlink ref="Z150" r:id="rId411" display="https://twitter.com/vivianfrancos/status/1212850845966118912"/>
    <hyperlink ref="Z151" r:id="rId412" display="https://twitter.com/vivianfrancos/status/1212895150646665217"/>
    <hyperlink ref="Z152" r:id="rId413" display="https://twitter.com/vivianfrancos/status/1212934609220050945"/>
    <hyperlink ref="Z153" r:id="rId414" display="https://twitter.com/vivianfrancos/status/1212934609220050945"/>
    <hyperlink ref="Z154" r:id="rId415" display="https://twitter.com/marismith/status/1205612289656705025"/>
    <hyperlink ref="Z155" r:id="rId416" display="https://twitter.com/marismith/status/1210628946024374272"/>
    <hyperlink ref="Z156" r:id="rId417" display="https://twitter.com/marismith/status/1212837740414406656"/>
    <hyperlink ref="Z157" r:id="rId418" display="https://twitter.com/smexaminer/status/1210642917615980550"/>
    <hyperlink ref="Z158" r:id="rId419" display="https://twitter.com/smexaminer/status/1210836756578406401"/>
    <hyperlink ref="Z159" r:id="rId420" display="https://twitter.com/smexaminer/status/1212885929460928512"/>
    <hyperlink ref="Z160" r:id="rId421" display="https://twitter.com/alitamighela/status/1212943318977413120"/>
    <hyperlink ref="Z161" r:id="rId422" display="https://twitter.com/alitamighela/status/1212943318977413120"/>
    <hyperlink ref="Z162" r:id="rId423" display="https://twitter.com/fuhsionmktg/status/1212822029235359744"/>
    <hyperlink ref="Z163" r:id="rId424" display="https://twitter.com/fuhsionmktg/status/1212822029235359744"/>
    <hyperlink ref="Z164" r:id="rId425" display="https://twitter.com/meganpowers/status/1212842420884262912"/>
    <hyperlink ref="Z165" r:id="rId426" display="https://twitter.com/makeamarketer/status/1212973751567933440"/>
    <hyperlink ref="Z166" r:id="rId427" display="https://twitter.com/meganpowers/status/1211815201101664256"/>
    <hyperlink ref="Z167" r:id="rId428" display="https://twitter.com/meganpowers/status/1212842420884262912"/>
    <hyperlink ref="Z168" r:id="rId429" display="https://twitter.com/makeamarketer/status/1212973751567933440"/>
    <hyperlink ref="BB36" r:id="rId430" display="https://api.twitter.com/1.1/geo/id/f75295144992c8fb.json"/>
    <hyperlink ref="BB37" r:id="rId431" display="https://api.twitter.com/1.1/geo/id/f75295144992c8fb.json"/>
    <hyperlink ref="BB38" r:id="rId432" display="https://api.twitter.com/1.1/geo/id/f75295144992c8fb.json"/>
    <hyperlink ref="BB39" r:id="rId433" display="https://api.twitter.com/1.1/geo/id/f75295144992c8fb.json"/>
    <hyperlink ref="BB40" r:id="rId434" display="https://api.twitter.com/1.1/geo/id/f75295144992c8fb.json"/>
    <hyperlink ref="BB43" r:id="rId435" display="https://api.twitter.com/1.1/geo/id/37d3d85288d83e69.json"/>
    <hyperlink ref="BB63" r:id="rId436" display="https://api.twitter.com/1.1/geo/id/41161b11ee419444.json"/>
    <hyperlink ref="BB65" r:id="rId437" display="https://api.twitter.com/1.1/geo/id/8eb7d0abedc4817b.json"/>
    <hyperlink ref="BB73" r:id="rId438" display="https://api.twitter.com/1.1/geo/id/41161b11ee419444.json"/>
    <hyperlink ref="BB92" r:id="rId439" display="https://api.twitter.com/1.1/geo/id/ac88a4f17a51c7fc.json"/>
    <hyperlink ref="BB93" r:id="rId440" display="https://api.twitter.com/1.1/geo/id/ac88a4f17a51c7fc.json"/>
    <hyperlink ref="BB94" r:id="rId441" display="https://api.twitter.com/1.1/geo/id/ac88a4f17a51c7fc.json"/>
    <hyperlink ref="BB95" r:id="rId442" display="https://api.twitter.com/1.1/geo/id/ac88a4f17a51c7fc.json"/>
    <hyperlink ref="BB96" r:id="rId443" display="https://api.twitter.com/1.1/geo/id/ac88a4f17a51c7fc.json"/>
    <hyperlink ref="BB97" r:id="rId444" display="https://api.twitter.com/1.1/geo/id/ac88a4f17a51c7fc.json"/>
    <hyperlink ref="BB98" r:id="rId445" display="https://api.twitter.com/1.1/geo/id/ac88a4f17a51c7fc.json"/>
    <hyperlink ref="BB99" r:id="rId446" display="https://api.twitter.com/1.1/geo/id/ac88a4f17a51c7fc.json"/>
    <hyperlink ref="BB100" r:id="rId447" display="https://api.twitter.com/1.1/geo/id/ac88a4f17a51c7fc.json"/>
    <hyperlink ref="BB101" r:id="rId448" display="https://api.twitter.com/1.1/geo/id/ac88a4f17a51c7fc.json"/>
    <hyperlink ref="BB102" r:id="rId449" display="https://api.twitter.com/1.1/geo/id/ac88a4f17a51c7fc.json"/>
    <hyperlink ref="BB103" r:id="rId450" display="https://api.twitter.com/1.1/geo/id/ac88a4f17a51c7fc.json"/>
    <hyperlink ref="BB104" r:id="rId451" display="https://api.twitter.com/1.1/geo/id/ac88a4f17a51c7fc.json"/>
    <hyperlink ref="BB105" r:id="rId452" display="https://api.twitter.com/1.1/geo/id/ac88a4f17a51c7fc.json"/>
    <hyperlink ref="BB106" r:id="rId453" display="https://api.twitter.com/1.1/geo/id/ac88a4f17a51c7fc.json"/>
    <hyperlink ref="BB107" r:id="rId454" display="https://api.twitter.com/1.1/geo/id/ac88a4f17a51c7fc.json"/>
    <hyperlink ref="BB108" r:id="rId455" display="https://api.twitter.com/1.1/geo/id/ac88a4f17a51c7fc.json"/>
    <hyperlink ref="BB162" r:id="rId456" display="https://api.twitter.com/1.1/geo/id/7142eb97ae21e839.json"/>
    <hyperlink ref="BB163" r:id="rId457" display="https://api.twitter.com/1.1/geo/id/7142eb97ae21e839.json"/>
  </hyperlinks>
  <printOptions/>
  <pageMargins left="0.7" right="0.7" top="0.75" bottom="0.75" header="0.3" footer="0.3"/>
  <pageSetup horizontalDpi="600" verticalDpi="600" orientation="portrait" r:id="rId461"/>
  <legacyDrawing r:id="rId459"/>
  <tableParts>
    <tablePart r:id="rId46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2292</v>
      </c>
      <c r="B1" s="13" t="s">
        <v>2293</v>
      </c>
      <c r="C1" s="13" t="s">
        <v>2286</v>
      </c>
      <c r="D1" s="13" t="s">
        <v>2287</v>
      </c>
      <c r="E1" s="13" t="s">
        <v>2294</v>
      </c>
      <c r="F1" s="13" t="s">
        <v>144</v>
      </c>
      <c r="G1" s="13" t="s">
        <v>2295</v>
      </c>
      <c r="H1" s="13" t="s">
        <v>2296</v>
      </c>
      <c r="I1" s="13" t="s">
        <v>2297</v>
      </c>
      <c r="J1" s="13" t="s">
        <v>2298</v>
      </c>
      <c r="K1" s="13" t="s">
        <v>2299</v>
      </c>
      <c r="L1" s="13" t="s">
        <v>2300</v>
      </c>
    </row>
    <row r="2" spans="1:12" ht="15">
      <c r="A2" s="86" t="s">
        <v>1777</v>
      </c>
      <c r="B2" s="86" t="s">
        <v>1778</v>
      </c>
      <c r="C2" s="86">
        <v>27</v>
      </c>
      <c r="D2" s="120">
        <v>0.009445337025320017</v>
      </c>
      <c r="E2" s="120">
        <v>1.7487621110050666</v>
      </c>
      <c r="F2" s="86" t="s">
        <v>2288</v>
      </c>
      <c r="G2" s="86" t="b">
        <v>0</v>
      </c>
      <c r="H2" s="86" t="b">
        <v>0</v>
      </c>
      <c r="I2" s="86" t="b">
        <v>0</v>
      </c>
      <c r="J2" s="86" t="b">
        <v>0</v>
      </c>
      <c r="K2" s="86" t="b">
        <v>0</v>
      </c>
      <c r="L2" s="86" t="b">
        <v>0</v>
      </c>
    </row>
    <row r="3" spans="1:12" ht="15">
      <c r="A3" s="86" t="s">
        <v>1782</v>
      </c>
      <c r="B3" s="86" t="s">
        <v>1783</v>
      </c>
      <c r="C3" s="86">
        <v>20</v>
      </c>
      <c r="D3" s="120">
        <v>0.008612587711513563</v>
      </c>
      <c r="E3" s="120">
        <v>1.7963105091836227</v>
      </c>
      <c r="F3" s="86" t="s">
        <v>2288</v>
      </c>
      <c r="G3" s="86" t="b">
        <v>0</v>
      </c>
      <c r="H3" s="86" t="b">
        <v>0</v>
      </c>
      <c r="I3" s="86" t="b">
        <v>0</v>
      </c>
      <c r="J3" s="86" t="b">
        <v>0</v>
      </c>
      <c r="K3" s="86" t="b">
        <v>0</v>
      </c>
      <c r="L3" s="86" t="b">
        <v>0</v>
      </c>
    </row>
    <row r="4" spans="1:12" ht="15">
      <c r="A4" s="86" t="s">
        <v>1778</v>
      </c>
      <c r="B4" s="86" t="s">
        <v>1724</v>
      </c>
      <c r="C4" s="86">
        <v>20</v>
      </c>
      <c r="D4" s="120">
        <v>0.008612587711513563</v>
      </c>
      <c r="E4" s="120">
        <v>1.6184283425100605</v>
      </c>
      <c r="F4" s="86" t="s">
        <v>2288</v>
      </c>
      <c r="G4" s="86" t="b">
        <v>0</v>
      </c>
      <c r="H4" s="86" t="b">
        <v>0</v>
      </c>
      <c r="I4" s="86" t="b">
        <v>0</v>
      </c>
      <c r="J4" s="86" t="b">
        <v>0</v>
      </c>
      <c r="K4" s="86" t="b">
        <v>0</v>
      </c>
      <c r="L4" s="86" t="b">
        <v>0</v>
      </c>
    </row>
    <row r="5" spans="1:12" ht="15">
      <c r="A5" s="86" t="s">
        <v>1724</v>
      </c>
      <c r="B5" s="86" t="s">
        <v>1802</v>
      </c>
      <c r="C5" s="86">
        <v>20</v>
      </c>
      <c r="D5" s="120">
        <v>0.008612587711513563</v>
      </c>
      <c r="E5" s="120">
        <v>1.7487621110050666</v>
      </c>
      <c r="F5" s="86" t="s">
        <v>2288</v>
      </c>
      <c r="G5" s="86" t="b">
        <v>0</v>
      </c>
      <c r="H5" s="86" t="b">
        <v>0</v>
      </c>
      <c r="I5" s="86" t="b">
        <v>0</v>
      </c>
      <c r="J5" s="86" t="b">
        <v>0</v>
      </c>
      <c r="K5" s="86" t="b">
        <v>0</v>
      </c>
      <c r="L5" s="86" t="b">
        <v>0</v>
      </c>
    </row>
    <row r="6" spans="1:12" ht="15">
      <c r="A6" s="86" t="s">
        <v>1807</v>
      </c>
      <c r="B6" s="86" t="s">
        <v>2126</v>
      </c>
      <c r="C6" s="86">
        <v>15</v>
      </c>
      <c r="D6" s="120">
        <v>0.007899942581394715</v>
      </c>
      <c r="E6" s="120">
        <v>1.94967695378578</v>
      </c>
      <c r="F6" s="86" t="s">
        <v>2288</v>
      </c>
      <c r="G6" s="86" t="b">
        <v>0</v>
      </c>
      <c r="H6" s="86" t="b">
        <v>0</v>
      </c>
      <c r="I6" s="86" t="b">
        <v>0</v>
      </c>
      <c r="J6" s="86" t="b">
        <v>0</v>
      </c>
      <c r="K6" s="86" t="b">
        <v>0</v>
      </c>
      <c r="L6" s="86" t="b">
        <v>0</v>
      </c>
    </row>
    <row r="7" spans="1:12" ht="15">
      <c r="A7" s="86" t="s">
        <v>1785</v>
      </c>
      <c r="B7" s="86" t="s">
        <v>1786</v>
      </c>
      <c r="C7" s="86">
        <v>15</v>
      </c>
      <c r="D7" s="120">
        <v>0.0076213013224600305</v>
      </c>
      <c r="E7" s="120">
        <v>1.94967695378578</v>
      </c>
      <c r="F7" s="86" t="s">
        <v>2288</v>
      </c>
      <c r="G7" s="86" t="b">
        <v>0</v>
      </c>
      <c r="H7" s="86" t="b">
        <v>0</v>
      </c>
      <c r="I7" s="86" t="b">
        <v>0</v>
      </c>
      <c r="J7" s="86" t="b">
        <v>0</v>
      </c>
      <c r="K7" s="86" t="b">
        <v>0</v>
      </c>
      <c r="L7" s="86" t="b">
        <v>0</v>
      </c>
    </row>
    <row r="8" spans="1:12" ht="15">
      <c r="A8" s="86" t="s">
        <v>1786</v>
      </c>
      <c r="B8" s="86" t="s">
        <v>1787</v>
      </c>
      <c r="C8" s="86">
        <v>15</v>
      </c>
      <c r="D8" s="120">
        <v>0.0076213013224600305</v>
      </c>
      <c r="E8" s="120">
        <v>1.94967695378578</v>
      </c>
      <c r="F8" s="86" t="s">
        <v>2288</v>
      </c>
      <c r="G8" s="86" t="b">
        <v>0</v>
      </c>
      <c r="H8" s="86" t="b">
        <v>0</v>
      </c>
      <c r="I8" s="86" t="b">
        <v>0</v>
      </c>
      <c r="J8" s="86" t="b">
        <v>0</v>
      </c>
      <c r="K8" s="86" t="b">
        <v>0</v>
      </c>
      <c r="L8" s="86" t="b">
        <v>0</v>
      </c>
    </row>
    <row r="9" spans="1:12" ht="15">
      <c r="A9" s="86" t="s">
        <v>1787</v>
      </c>
      <c r="B9" s="86" t="s">
        <v>1788</v>
      </c>
      <c r="C9" s="86">
        <v>15</v>
      </c>
      <c r="D9" s="120">
        <v>0.0076213013224600305</v>
      </c>
      <c r="E9" s="120">
        <v>2.0040346161083726</v>
      </c>
      <c r="F9" s="86" t="s">
        <v>2288</v>
      </c>
      <c r="G9" s="86" t="b">
        <v>0</v>
      </c>
      <c r="H9" s="86" t="b">
        <v>0</v>
      </c>
      <c r="I9" s="86" t="b">
        <v>0</v>
      </c>
      <c r="J9" s="86" t="b">
        <v>1</v>
      </c>
      <c r="K9" s="86" t="b">
        <v>0</v>
      </c>
      <c r="L9" s="86" t="b">
        <v>0</v>
      </c>
    </row>
    <row r="10" spans="1:12" ht="15">
      <c r="A10" s="86" t="s">
        <v>1788</v>
      </c>
      <c r="B10" s="86" t="s">
        <v>1789</v>
      </c>
      <c r="C10" s="86">
        <v>15</v>
      </c>
      <c r="D10" s="120">
        <v>0.0076213013224600305</v>
      </c>
      <c r="E10" s="120">
        <v>2.0040346161083726</v>
      </c>
      <c r="F10" s="86" t="s">
        <v>2288</v>
      </c>
      <c r="G10" s="86" t="b">
        <v>1</v>
      </c>
      <c r="H10" s="86" t="b">
        <v>0</v>
      </c>
      <c r="I10" s="86" t="b">
        <v>0</v>
      </c>
      <c r="J10" s="86" t="b">
        <v>0</v>
      </c>
      <c r="K10" s="86" t="b">
        <v>0</v>
      </c>
      <c r="L10" s="86" t="b">
        <v>0</v>
      </c>
    </row>
    <row r="11" spans="1:12" ht="15">
      <c r="A11" s="86" t="s">
        <v>1789</v>
      </c>
      <c r="B11" s="86" t="s">
        <v>2124</v>
      </c>
      <c r="C11" s="86">
        <v>15</v>
      </c>
      <c r="D11" s="120">
        <v>0.0076213013224600305</v>
      </c>
      <c r="E11" s="120">
        <v>1.901372274211225</v>
      </c>
      <c r="F11" s="86" t="s">
        <v>2288</v>
      </c>
      <c r="G11" s="86" t="b">
        <v>0</v>
      </c>
      <c r="H11" s="86" t="b">
        <v>0</v>
      </c>
      <c r="I11" s="86" t="b">
        <v>0</v>
      </c>
      <c r="J11" s="86" t="b">
        <v>1</v>
      </c>
      <c r="K11" s="86" t="b">
        <v>0</v>
      </c>
      <c r="L11" s="86" t="b">
        <v>0</v>
      </c>
    </row>
    <row r="12" spans="1:12" ht="15">
      <c r="A12" s="86" t="s">
        <v>2127</v>
      </c>
      <c r="B12" s="86" t="s">
        <v>1779</v>
      </c>
      <c r="C12" s="86">
        <v>15</v>
      </c>
      <c r="D12" s="120">
        <v>0.0076213013224600305</v>
      </c>
      <c r="E12" s="120">
        <v>1.8183980391464611</v>
      </c>
      <c r="F12" s="86" t="s">
        <v>2288</v>
      </c>
      <c r="G12" s="86" t="b">
        <v>0</v>
      </c>
      <c r="H12" s="86" t="b">
        <v>0</v>
      </c>
      <c r="I12" s="86" t="b">
        <v>0</v>
      </c>
      <c r="J12" s="86" t="b">
        <v>0</v>
      </c>
      <c r="K12" s="86" t="b">
        <v>0</v>
      </c>
      <c r="L12" s="86" t="b">
        <v>0</v>
      </c>
    </row>
    <row r="13" spans="1:12" ht="15">
      <c r="A13" s="86" t="s">
        <v>1779</v>
      </c>
      <c r="B13" s="86" t="s">
        <v>2125</v>
      </c>
      <c r="C13" s="86">
        <v>15</v>
      </c>
      <c r="D13" s="120">
        <v>0.0076213013224600305</v>
      </c>
      <c r="E13" s="120">
        <v>1.7455569711298553</v>
      </c>
      <c r="F13" s="86" t="s">
        <v>2288</v>
      </c>
      <c r="G13" s="86" t="b">
        <v>0</v>
      </c>
      <c r="H13" s="86" t="b">
        <v>0</v>
      </c>
      <c r="I13" s="86" t="b">
        <v>0</v>
      </c>
      <c r="J13" s="86" t="b">
        <v>0</v>
      </c>
      <c r="K13" s="86" t="b">
        <v>1</v>
      </c>
      <c r="L13" s="86" t="b">
        <v>0</v>
      </c>
    </row>
    <row r="14" spans="1:12" ht="15">
      <c r="A14" s="86" t="s">
        <v>2125</v>
      </c>
      <c r="B14" s="86" t="s">
        <v>257</v>
      </c>
      <c r="C14" s="86">
        <v>15</v>
      </c>
      <c r="D14" s="120">
        <v>0.0076213013224600305</v>
      </c>
      <c r="E14" s="120">
        <v>1.7903693155462175</v>
      </c>
      <c r="F14" s="86" t="s">
        <v>2288</v>
      </c>
      <c r="G14" s="86" t="b">
        <v>0</v>
      </c>
      <c r="H14" s="86" t="b">
        <v>1</v>
      </c>
      <c r="I14" s="86" t="b">
        <v>0</v>
      </c>
      <c r="J14" s="86" t="b">
        <v>0</v>
      </c>
      <c r="K14" s="86" t="b">
        <v>0</v>
      </c>
      <c r="L14" s="86" t="b">
        <v>0</v>
      </c>
    </row>
    <row r="15" spans="1:12" ht="15">
      <c r="A15" s="86" t="s">
        <v>257</v>
      </c>
      <c r="B15" s="86" t="s">
        <v>2128</v>
      </c>
      <c r="C15" s="86">
        <v>15</v>
      </c>
      <c r="D15" s="120">
        <v>0.0076213013224600305</v>
      </c>
      <c r="E15" s="120">
        <v>1.8377031943418478</v>
      </c>
      <c r="F15" s="86" t="s">
        <v>2288</v>
      </c>
      <c r="G15" s="86" t="b">
        <v>0</v>
      </c>
      <c r="H15" s="86" t="b">
        <v>0</v>
      </c>
      <c r="I15" s="86" t="b">
        <v>0</v>
      </c>
      <c r="J15" s="86" t="b">
        <v>0</v>
      </c>
      <c r="K15" s="86" t="b">
        <v>0</v>
      </c>
      <c r="L15" s="86" t="b">
        <v>0</v>
      </c>
    </row>
    <row r="16" spans="1:12" ht="15">
      <c r="A16" s="86" t="s">
        <v>1783</v>
      </c>
      <c r="B16" s="86" t="s">
        <v>1776</v>
      </c>
      <c r="C16" s="86">
        <v>11</v>
      </c>
      <c r="D16" s="120">
        <v>0.00650754346176849</v>
      </c>
      <c r="E16" s="120">
        <v>0.8878698038075779</v>
      </c>
      <c r="F16" s="86" t="s">
        <v>2288</v>
      </c>
      <c r="G16" s="86" t="b">
        <v>0</v>
      </c>
      <c r="H16" s="86" t="b">
        <v>0</v>
      </c>
      <c r="I16" s="86" t="b">
        <v>0</v>
      </c>
      <c r="J16" s="86" t="b">
        <v>0</v>
      </c>
      <c r="K16" s="86" t="b">
        <v>0</v>
      </c>
      <c r="L16" s="86" t="b">
        <v>0</v>
      </c>
    </row>
    <row r="17" spans="1:12" ht="15">
      <c r="A17" s="86" t="s">
        <v>1776</v>
      </c>
      <c r="B17" s="86" t="s">
        <v>2133</v>
      </c>
      <c r="C17" s="86">
        <v>10</v>
      </c>
      <c r="D17" s="120">
        <v>0.006172567852433664</v>
      </c>
      <c r="E17" s="120">
        <v>1.3672125185211983</v>
      </c>
      <c r="F17" s="86" t="s">
        <v>2288</v>
      </c>
      <c r="G17" s="86" t="b">
        <v>0</v>
      </c>
      <c r="H17" s="86" t="b">
        <v>0</v>
      </c>
      <c r="I17" s="86" t="b">
        <v>0</v>
      </c>
      <c r="J17" s="86" t="b">
        <v>1</v>
      </c>
      <c r="K17" s="86" t="b">
        <v>0</v>
      </c>
      <c r="L17" s="86" t="b">
        <v>0</v>
      </c>
    </row>
    <row r="18" spans="1:12" ht="15">
      <c r="A18" s="86" t="s">
        <v>2133</v>
      </c>
      <c r="B18" s="86" t="s">
        <v>1785</v>
      </c>
      <c r="C18" s="86">
        <v>10</v>
      </c>
      <c r="D18" s="120">
        <v>0.006172567852433664</v>
      </c>
      <c r="E18" s="120">
        <v>2.0040346161083726</v>
      </c>
      <c r="F18" s="86" t="s">
        <v>2288</v>
      </c>
      <c r="G18" s="86" t="b">
        <v>1</v>
      </c>
      <c r="H18" s="86" t="b">
        <v>0</v>
      </c>
      <c r="I18" s="86" t="b">
        <v>0</v>
      </c>
      <c r="J18" s="86" t="b">
        <v>0</v>
      </c>
      <c r="K18" s="86" t="b">
        <v>0</v>
      </c>
      <c r="L18" s="86" t="b">
        <v>0</v>
      </c>
    </row>
    <row r="19" spans="1:12" ht="15">
      <c r="A19" s="86" t="s">
        <v>2124</v>
      </c>
      <c r="B19" s="86" t="s">
        <v>1784</v>
      </c>
      <c r="C19" s="86">
        <v>10</v>
      </c>
      <c r="D19" s="120">
        <v>0.006172567852433664</v>
      </c>
      <c r="E19" s="120">
        <v>1.7252810151555438</v>
      </c>
      <c r="F19" s="86" t="s">
        <v>2288</v>
      </c>
      <c r="G19" s="86" t="b">
        <v>1</v>
      </c>
      <c r="H19" s="86" t="b">
        <v>0</v>
      </c>
      <c r="I19" s="86" t="b">
        <v>0</v>
      </c>
      <c r="J19" s="86" t="b">
        <v>0</v>
      </c>
      <c r="K19" s="86" t="b">
        <v>0</v>
      </c>
      <c r="L19" s="86" t="b">
        <v>0</v>
      </c>
    </row>
    <row r="20" spans="1:12" ht="15">
      <c r="A20" s="86" t="s">
        <v>1784</v>
      </c>
      <c r="B20" s="86" t="s">
        <v>2127</v>
      </c>
      <c r="C20" s="86">
        <v>10</v>
      </c>
      <c r="D20" s="120">
        <v>0.006172567852433664</v>
      </c>
      <c r="E20" s="120">
        <v>1.8279433570526915</v>
      </c>
      <c r="F20" s="86" t="s">
        <v>2288</v>
      </c>
      <c r="G20" s="86" t="b">
        <v>0</v>
      </c>
      <c r="H20" s="86" t="b">
        <v>0</v>
      </c>
      <c r="I20" s="86" t="b">
        <v>0</v>
      </c>
      <c r="J20" s="86" t="b">
        <v>0</v>
      </c>
      <c r="K20" s="86" t="b">
        <v>0</v>
      </c>
      <c r="L20" s="86" t="b">
        <v>0</v>
      </c>
    </row>
    <row r="21" spans="1:12" ht="15">
      <c r="A21" s="86" t="s">
        <v>1800</v>
      </c>
      <c r="B21" s="86" t="s">
        <v>1801</v>
      </c>
      <c r="C21" s="86">
        <v>10</v>
      </c>
      <c r="D21" s="120">
        <v>0.006172567852433664</v>
      </c>
      <c r="E21" s="120">
        <v>2.180125875164054</v>
      </c>
      <c r="F21" s="86" t="s">
        <v>2288</v>
      </c>
      <c r="G21" s="86" t="b">
        <v>0</v>
      </c>
      <c r="H21" s="86" t="b">
        <v>0</v>
      </c>
      <c r="I21" s="86" t="b">
        <v>0</v>
      </c>
      <c r="J21" s="86" t="b">
        <v>0</v>
      </c>
      <c r="K21" s="86" t="b">
        <v>0</v>
      </c>
      <c r="L21" s="86" t="b">
        <v>0</v>
      </c>
    </row>
    <row r="22" spans="1:12" ht="15">
      <c r="A22" s="86" t="s">
        <v>1804</v>
      </c>
      <c r="B22" s="86" t="s">
        <v>1800</v>
      </c>
      <c r="C22" s="86">
        <v>8</v>
      </c>
      <c r="D22" s="120">
        <v>0.005418699107777341</v>
      </c>
      <c r="E22" s="120">
        <v>2.180125875164054</v>
      </c>
      <c r="F22" s="86" t="s">
        <v>2288</v>
      </c>
      <c r="G22" s="86" t="b">
        <v>0</v>
      </c>
      <c r="H22" s="86" t="b">
        <v>0</v>
      </c>
      <c r="I22" s="86" t="b">
        <v>0</v>
      </c>
      <c r="J22" s="86" t="b">
        <v>0</v>
      </c>
      <c r="K22" s="86" t="b">
        <v>0</v>
      </c>
      <c r="L22" s="86" t="b">
        <v>0</v>
      </c>
    </row>
    <row r="23" spans="1:12" ht="15">
      <c r="A23" s="86" t="s">
        <v>2139</v>
      </c>
      <c r="B23" s="86" t="s">
        <v>1807</v>
      </c>
      <c r="C23" s="86">
        <v>7</v>
      </c>
      <c r="D23" s="120">
        <v>0.004993031668991352</v>
      </c>
      <c r="E23" s="120">
        <v>1.9496769537857799</v>
      </c>
      <c r="F23" s="86" t="s">
        <v>2288</v>
      </c>
      <c r="G23" s="86" t="b">
        <v>0</v>
      </c>
      <c r="H23" s="86" t="b">
        <v>0</v>
      </c>
      <c r="I23" s="86" t="b">
        <v>0</v>
      </c>
      <c r="J23" s="86" t="b">
        <v>0</v>
      </c>
      <c r="K23" s="86" t="b">
        <v>0</v>
      </c>
      <c r="L23" s="86" t="b">
        <v>0</v>
      </c>
    </row>
    <row r="24" spans="1:12" ht="15">
      <c r="A24" s="86" t="s">
        <v>1799</v>
      </c>
      <c r="B24" s="86" t="s">
        <v>1777</v>
      </c>
      <c r="C24" s="86">
        <v>7</v>
      </c>
      <c r="D24" s="120">
        <v>0.004993031668991352</v>
      </c>
      <c r="E24" s="120">
        <v>1.2321323150017305</v>
      </c>
      <c r="F24" s="86" t="s">
        <v>2288</v>
      </c>
      <c r="G24" s="86" t="b">
        <v>0</v>
      </c>
      <c r="H24" s="86" t="b">
        <v>0</v>
      </c>
      <c r="I24" s="86" t="b">
        <v>0</v>
      </c>
      <c r="J24" s="86" t="b">
        <v>0</v>
      </c>
      <c r="K24" s="86" t="b">
        <v>0</v>
      </c>
      <c r="L24" s="86" t="b">
        <v>0</v>
      </c>
    </row>
    <row r="25" spans="1:12" ht="15">
      <c r="A25" s="86" t="s">
        <v>1799</v>
      </c>
      <c r="B25" s="86" t="s">
        <v>1776</v>
      </c>
      <c r="C25" s="86">
        <v>7</v>
      </c>
      <c r="D25" s="120">
        <v>0.004993031668991352</v>
      </c>
      <c r="E25" s="120">
        <v>0.6722700034682231</v>
      </c>
      <c r="F25" s="86" t="s">
        <v>2288</v>
      </c>
      <c r="G25" s="86" t="b">
        <v>0</v>
      </c>
      <c r="H25" s="86" t="b">
        <v>0</v>
      </c>
      <c r="I25" s="86" t="b">
        <v>0</v>
      </c>
      <c r="J25" s="86" t="b">
        <v>0</v>
      </c>
      <c r="K25" s="86" t="b">
        <v>0</v>
      </c>
      <c r="L25" s="86" t="b">
        <v>0</v>
      </c>
    </row>
    <row r="26" spans="1:12" ht="15">
      <c r="A26" s="86" t="s">
        <v>2130</v>
      </c>
      <c r="B26" s="86" t="s">
        <v>2129</v>
      </c>
      <c r="C26" s="86">
        <v>7</v>
      </c>
      <c r="D26" s="120">
        <v>0.004993031668991352</v>
      </c>
      <c r="E26" s="120">
        <v>1.8790958795000727</v>
      </c>
      <c r="F26" s="86" t="s">
        <v>2288</v>
      </c>
      <c r="G26" s="86" t="b">
        <v>0</v>
      </c>
      <c r="H26" s="86" t="b">
        <v>0</v>
      </c>
      <c r="I26" s="86" t="b">
        <v>0</v>
      </c>
      <c r="J26" s="86" t="b">
        <v>0</v>
      </c>
      <c r="K26" s="86" t="b">
        <v>0</v>
      </c>
      <c r="L26" s="86" t="b">
        <v>0</v>
      </c>
    </row>
    <row r="27" spans="1:12" ht="15">
      <c r="A27" s="86" t="s">
        <v>2129</v>
      </c>
      <c r="B27" s="86" t="s">
        <v>2131</v>
      </c>
      <c r="C27" s="86">
        <v>7</v>
      </c>
      <c r="D27" s="120">
        <v>0.004993031668991352</v>
      </c>
      <c r="E27" s="120">
        <v>1.8320993168238493</v>
      </c>
      <c r="F27" s="86" t="s">
        <v>2288</v>
      </c>
      <c r="G27" s="86" t="b">
        <v>0</v>
      </c>
      <c r="H27" s="86" t="b">
        <v>0</v>
      </c>
      <c r="I27" s="86" t="b">
        <v>0</v>
      </c>
      <c r="J27" s="86" t="b">
        <v>0</v>
      </c>
      <c r="K27" s="86" t="b">
        <v>0</v>
      </c>
      <c r="L27" s="86" t="b">
        <v>0</v>
      </c>
    </row>
    <row r="28" spans="1:12" ht="15">
      <c r="A28" s="86" t="s">
        <v>2131</v>
      </c>
      <c r="B28" s="86" t="s">
        <v>1803</v>
      </c>
      <c r="C28" s="86">
        <v>7</v>
      </c>
      <c r="D28" s="120">
        <v>0.004993031668991352</v>
      </c>
      <c r="E28" s="120">
        <v>1.5658314274190799</v>
      </c>
      <c r="F28" s="86" t="s">
        <v>2288</v>
      </c>
      <c r="G28" s="86" t="b">
        <v>0</v>
      </c>
      <c r="H28" s="86" t="b">
        <v>0</v>
      </c>
      <c r="I28" s="86" t="b">
        <v>0</v>
      </c>
      <c r="J28" s="86" t="b">
        <v>0</v>
      </c>
      <c r="K28" s="86" t="b">
        <v>0</v>
      </c>
      <c r="L28" s="86" t="b">
        <v>0</v>
      </c>
    </row>
    <row r="29" spans="1:12" ht="15">
      <c r="A29" s="86" t="s">
        <v>1841</v>
      </c>
      <c r="B29" s="86" t="s">
        <v>1799</v>
      </c>
      <c r="C29" s="86">
        <v>6</v>
      </c>
      <c r="D29" s="120">
        <v>0.005183788728839136</v>
      </c>
      <c r="E29" s="120">
        <v>1.6238233743967667</v>
      </c>
      <c r="F29" s="86" t="s">
        <v>2288</v>
      </c>
      <c r="G29" s="86" t="b">
        <v>0</v>
      </c>
      <c r="H29" s="86" t="b">
        <v>0</v>
      </c>
      <c r="I29" s="86" t="b">
        <v>0</v>
      </c>
      <c r="J29" s="86" t="b">
        <v>0</v>
      </c>
      <c r="K29" s="86" t="b">
        <v>0</v>
      </c>
      <c r="L29" s="86" t="b">
        <v>0</v>
      </c>
    </row>
    <row r="30" spans="1:12" ht="15">
      <c r="A30" s="86" t="s">
        <v>2126</v>
      </c>
      <c r="B30" s="86" t="s">
        <v>2130</v>
      </c>
      <c r="C30" s="86">
        <v>6</v>
      </c>
      <c r="D30" s="120">
        <v>0.0045287685463629495</v>
      </c>
      <c r="E30" s="120">
        <v>1.8029410880826358</v>
      </c>
      <c r="F30" s="86" t="s">
        <v>2288</v>
      </c>
      <c r="G30" s="86" t="b">
        <v>0</v>
      </c>
      <c r="H30" s="86" t="b">
        <v>0</v>
      </c>
      <c r="I30" s="86" t="b">
        <v>0</v>
      </c>
      <c r="J30" s="86" t="b">
        <v>0</v>
      </c>
      <c r="K30" s="86" t="b">
        <v>0</v>
      </c>
      <c r="L30" s="86" t="b">
        <v>0</v>
      </c>
    </row>
    <row r="31" spans="1:12" ht="15">
      <c r="A31" s="86" t="s">
        <v>1801</v>
      </c>
      <c r="B31" s="86" t="s">
        <v>1794</v>
      </c>
      <c r="C31" s="86">
        <v>6</v>
      </c>
      <c r="D31" s="120">
        <v>0.0045287685463629495</v>
      </c>
      <c r="E31" s="120">
        <v>2.055187138555754</v>
      </c>
      <c r="F31" s="86" t="s">
        <v>2288</v>
      </c>
      <c r="G31" s="86" t="b">
        <v>0</v>
      </c>
      <c r="H31" s="86" t="b">
        <v>0</v>
      </c>
      <c r="I31" s="86" t="b">
        <v>0</v>
      </c>
      <c r="J31" s="86" t="b">
        <v>0</v>
      </c>
      <c r="K31" s="86" t="b">
        <v>0</v>
      </c>
      <c r="L31" s="86" t="b">
        <v>0</v>
      </c>
    </row>
    <row r="32" spans="1:12" ht="15">
      <c r="A32" s="86" t="s">
        <v>1794</v>
      </c>
      <c r="B32" s="86" t="s">
        <v>1799</v>
      </c>
      <c r="C32" s="86">
        <v>6</v>
      </c>
      <c r="D32" s="120">
        <v>0.0045287685463629495</v>
      </c>
      <c r="E32" s="120">
        <v>1.674975896844148</v>
      </c>
      <c r="F32" s="86" t="s">
        <v>2288</v>
      </c>
      <c r="G32" s="86" t="b">
        <v>0</v>
      </c>
      <c r="H32" s="86" t="b">
        <v>0</v>
      </c>
      <c r="I32" s="86" t="b">
        <v>0</v>
      </c>
      <c r="J32" s="86" t="b">
        <v>0</v>
      </c>
      <c r="K32" s="86" t="b">
        <v>0</v>
      </c>
      <c r="L32" s="86" t="b">
        <v>0</v>
      </c>
    </row>
    <row r="33" spans="1:12" ht="15">
      <c r="A33" s="86" t="s">
        <v>2132</v>
      </c>
      <c r="B33" s="86" t="s">
        <v>2140</v>
      </c>
      <c r="C33" s="86">
        <v>5</v>
      </c>
      <c r="D33" s="120">
        <v>0.004019420924555274</v>
      </c>
      <c r="E33" s="120">
        <v>2.033997839485816</v>
      </c>
      <c r="F33" s="86" t="s">
        <v>2288</v>
      </c>
      <c r="G33" s="86" t="b">
        <v>0</v>
      </c>
      <c r="H33" s="86" t="b">
        <v>0</v>
      </c>
      <c r="I33" s="86" t="b">
        <v>0</v>
      </c>
      <c r="J33" s="86" t="b">
        <v>0</v>
      </c>
      <c r="K33" s="86" t="b">
        <v>0</v>
      </c>
      <c r="L33" s="86" t="b">
        <v>0</v>
      </c>
    </row>
    <row r="34" spans="1:12" ht="15">
      <c r="A34" s="86" t="s">
        <v>2140</v>
      </c>
      <c r="B34" s="86" t="s">
        <v>2149</v>
      </c>
      <c r="C34" s="86">
        <v>5</v>
      </c>
      <c r="D34" s="120">
        <v>0.004019420924555274</v>
      </c>
      <c r="E34" s="120">
        <v>2.335027835149797</v>
      </c>
      <c r="F34" s="86" t="s">
        <v>2288</v>
      </c>
      <c r="G34" s="86" t="b">
        <v>0</v>
      </c>
      <c r="H34" s="86" t="b">
        <v>0</v>
      </c>
      <c r="I34" s="86" t="b">
        <v>0</v>
      </c>
      <c r="J34" s="86" t="b">
        <v>0</v>
      </c>
      <c r="K34" s="86" t="b">
        <v>0</v>
      </c>
      <c r="L34" s="86" t="b">
        <v>0</v>
      </c>
    </row>
    <row r="35" spans="1:12" ht="15">
      <c r="A35" s="86" t="s">
        <v>2149</v>
      </c>
      <c r="B35" s="86" t="s">
        <v>1776</v>
      </c>
      <c r="C35" s="86">
        <v>5</v>
      </c>
      <c r="D35" s="120">
        <v>0.004019420924555274</v>
      </c>
      <c r="E35" s="120">
        <v>1.188899799471559</v>
      </c>
      <c r="F35" s="86" t="s">
        <v>2288</v>
      </c>
      <c r="G35" s="86" t="b">
        <v>0</v>
      </c>
      <c r="H35" s="86" t="b">
        <v>0</v>
      </c>
      <c r="I35" s="86" t="b">
        <v>0</v>
      </c>
      <c r="J35" s="86" t="b">
        <v>0</v>
      </c>
      <c r="K35" s="86" t="b">
        <v>0</v>
      </c>
      <c r="L35" s="86" t="b">
        <v>0</v>
      </c>
    </row>
    <row r="36" spans="1:12" ht="15">
      <c r="A36" s="86" t="s">
        <v>1776</v>
      </c>
      <c r="B36" s="86" t="s">
        <v>1782</v>
      </c>
      <c r="C36" s="86">
        <v>5</v>
      </c>
      <c r="D36" s="120">
        <v>0.004019420924555274</v>
      </c>
      <c r="E36" s="120">
        <v>1.1630925358652735</v>
      </c>
      <c r="F36" s="86" t="s">
        <v>2288</v>
      </c>
      <c r="G36" s="86" t="b">
        <v>0</v>
      </c>
      <c r="H36" s="86" t="b">
        <v>0</v>
      </c>
      <c r="I36" s="86" t="b">
        <v>0</v>
      </c>
      <c r="J36" s="86" t="b">
        <v>0</v>
      </c>
      <c r="K36" s="86" t="b">
        <v>0</v>
      </c>
      <c r="L36" s="86" t="b">
        <v>0</v>
      </c>
    </row>
    <row r="37" spans="1:12" ht="15">
      <c r="A37" s="86" t="s">
        <v>1783</v>
      </c>
      <c r="B37" s="86" t="s">
        <v>2150</v>
      </c>
      <c r="C37" s="86">
        <v>5</v>
      </c>
      <c r="D37" s="120">
        <v>0.004019420924555274</v>
      </c>
      <c r="E37" s="120">
        <v>1.8377031943418478</v>
      </c>
      <c r="F37" s="86" t="s">
        <v>2288</v>
      </c>
      <c r="G37" s="86" t="b">
        <v>0</v>
      </c>
      <c r="H37" s="86" t="b">
        <v>0</v>
      </c>
      <c r="I37" s="86" t="b">
        <v>0</v>
      </c>
      <c r="J37" s="86" t="b">
        <v>1</v>
      </c>
      <c r="K37" s="86" t="b">
        <v>0</v>
      </c>
      <c r="L37" s="86" t="b">
        <v>0</v>
      </c>
    </row>
    <row r="38" spans="1:12" ht="15">
      <c r="A38" s="86" t="s">
        <v>2150</v>
      </c>
      <c r="B38" s="86" t="s">
        <v>1785</v>
      </c>
      <c r="C38" s="86">
        <v>5</v>
      </c>
      <c r="D38" s="120">
        <v>0.004019420924555274</v>
      </c>
      <c r="E38" s="120">
        <v>2.0040346161083726</v>
      </c>
      <c r="F38" s="86" t="s">
        <v>2288</v>
      </c>
      <c r="G38" s="86" t="b">
        <v>1</v>
      </c>
      <c r="H38" s="86" t="b">
        <v>0</v>
      </c>
      <c r="I38" s="86" t="b">
        <v>0</v>
      </c>
      <c r="J38" s="86" t="b">
        <v>0</v>
      </c>
      <c r="K38" s="86" t="b">
        <v>0</v>
      </c>
      <c r="L38" s="86" t="b">
        <v>0</v>
      </c>
    </row>
    <row r="39" spans="1:12" ht="15">
      <c r="A39" s="86" t="s">
        <v>2124</v>
      </c>
      <c r="B39" s="86" t="s">
        <v>1777</v>
      </c>
      <c r="C39" s="86">
        <v>5</v>
      </c>
      <c r="D39" s="120">
        <v>0.004019420924555274</v>
      </c>
      <c r="E39" s="120">
        <v>1.1689785143882565</v>
      </c>
      <c r="F39" s="86" t="s">
        <v>2288</v>
      </c>
      <c r="G39" s="86" t="b">
        <v>1</v>
      </c>
      <c r="H39" s="86" t="b">
        <v>0</v>
      </c>
      <c r="I39" s="86" t="b">
        <v>0</v>
      </c>
      <c r="J39" s="86" t="b">
        <v>0</v>
      </c>
      <c r="K39" s="86" t="b">
        <v>0</v>
      </c>
      <c r="L39" s="86" t="b">
        <v>0</v>
      </c>
    </row>
    <row r="40" spans="1:12" ht="15">
      <c r="A40" s="86" t="s">
        <v>1778</v>
      </c>
      <c r="B40" s="86" t="s">
        <v>2127</v>
      </c>
      <c r="C40" s="86">
        <v>5</v>
      </c>
      <c r="D40" s="120">
        <v>0.004019420924555274</v>
      </c>
      <c r="E40" s="120">
        <v>1.2716408562854042</v>
      </c>
      <c r="F40" s="86" t="s">
        <v>2288</v>
      </c>
      <c r="G40" s="86" t="b">
        <v>0</v>
      </c>
      <c r="H40" s="86" t="b">
        <v>0</v>
      </c>
      <c r="I40" s="86" t="b">
        <v>0</v>
      </c>
      <c r="J40" s="86" t="b">
        <v>0</v>
      </c>
      <c r="K40" s="86" t="b">
        <v>0</v>
      </c>
      <c r="L40" s="86" t="b">
        <v>0</v>
      </c>
    </row>
    <row r="41" spans="1:12" ht="15">
      <c r="A41" s="86" t="s">
        <v>2141</v>
      </c>
      <c r="B41" s="86" t="s">
        <v>1799</v>
      </c>
      <c r="C41" s="86">
        <v>5</v>
      </c>
      <c r="D41" s="120">
        <v>0.004019420924555274</v>
      </c>
      <c r="E41" s="120">
        <v>1.6537865977742099</v>
      </c>
      <c r="F41" s="86" t="s">
        <v>2288</v>
      </c>
      <c r="G41" s="86" t="b">
        <v>0</v>
      </c>
      <c r="H41" s="86" t="b">
        <v>0</v>
      </c>
      <c r="I41" s="86" t="b">
        <v>0</v>
      </c>
      <c r="J41" s="86" t="b">
        <v>0</v>
      </c>
      <c r="K41" s="86" t="b">
        <v>0</v>
      </c>
      <c r="L41" s="86" t="b">
        <v>0</v>
      </c>
    </row>
    <row r="42" spans="1:12" ht="15">
      <c r="A42" s="86" t="s">
        <v>1802</v>
      </c>
      <c r="B42" s="86" t="s">
        <v>1803</v>
      </c>
      <c r="C42" s="86">
        <v>5</v>
      </c>
      <c r="D42" s="120">
        <v>0.004019420924555274</v>
      </c>
      <c r="E42" s="120">
        <v>1.1978546421244856</v>
      </c>
      <c r="F42" s="86" t="s">
        <v>2288</v>
      </c>
      <c r="G42" s="86" t="b">
        <v>0</v>
      </c>
      <c r="H42" s="86" t="b">
        <v>0</v>
      </c>
      <c r="I42" s="86" t="b">
        <v>0</v>
      </c>
      <c r="J42" s="86" t="b">
        <v>0</v>
      </c>
      <c r="K42" s="86" t="b">
        <v>0</v>
      </c>
      <c r="L42" s="86" t="b">
        <v>0</v>
      </c>
    </row>
    <row r="43" spans="1:12" ht="15">
      <c r="A43" s="86" t="s">
        <v>1808</v>
      </c>
      <c r="B43" s="86" t="s">
        <v>1776</v>
      </c>
      <c r="C43" s="86">
        <v>5</v>
      </c>
      <c r="D43" s="120">
        <v>0.004019420924555274</v>
      </c>
      <c r="E43" s="120">
        <v>1.188899799471559</v>
      </c>
      <c r="F43" s="86" t="s">
        <v>2288</v>
      </c>
      <c r="G43" s="86" t="b">
        <v>0</v>
      </c>
      <c r="H43" s="86" t="b">
        <v>0</v>
      </c>
      <c r="I43" s="86" t="b">
        <v>0</v>
      </c>
      <c r="J43" s="86" t="b">
        <v>0</v>
      </c>
      <c r="K43" s="86" t="b">
        <v>0</v>
      </c>
      <c r="L43" s="86" t="b">
        <v>0</v>
      </c>
    </row>
    <row r="44" spans="1:12" ht="15">
      <c r="A44" s="86" t="s">
        <v>1783</v>
      </c>
      <c r="B44" s="86" t="s">
        <v>2155</v>
      </c>
      <c r="C44" s="86">
        <v>5</v>
      </c>
      <c r="D44" s="120">
        <v>0.004019420924555274</v>
      </c>
      <c r="E44" s="120">
        <v>1.8377031943418478</v>
      </c>
      <c r="F44" s="86" t="s">
        <v>2288</v>
      </c>
      <c r="G44" s="86" t="b">
        <v>0</v>
      </c>
      <c r="H44" s="86" t="b">
        <v>0</v>
      </c>
      <c r="I44" s="86" t="b">
        <v>0</v>
      </c>
      <c r="J44" s="86" t="b">
        <v>0</v>
      </c>
      <c r="K44" s="86" t="b">
        <v>0</v>
      </c>
      <c r="L44" s="86" t="b">
        <v>0</v>
      </c>
    </row>
    <row r="45" spans="1:12" ht="15">
      <c r="A45" s="86" t="s">
        <v>2155</v>
      </c>
      <c r="B45" s="86" t="s">
        <v>2156</v>
      </c>
      <c r="C45" s="86">
        <v>5</v>
      </c>
      <c r="D45" s="120">
        <v>0.004019420924555274</v>
      </c>
      <c r="E45" s="120">
        <v>2.4811558708280352</v>
      </c>
      <c r="F45" s="86" t="s">
        <v>2288</v>
      </c>
      <c r="G45" s="86" t="b">
        <v>0</v>
      </c>
      <c r="H45" s="86" t="b">
        <v>0</v>
      </c>
      <c r="I45" s="86" t="b">
        <v>0</v>
      </c>
      <c r="J45" s="86" t="b">
        <v>0</v>
      </c>
      <c r="K45" s="86" t="b">
        <v>0</v>
      </c>
      <c r="L45" s="86" t="b">
        <v>0</v>
      </c>
    </row>
    <row r="46" spans="1:12" ht="15">
      <c r="A46" s="86" t="s">
        <v>2156</v>
      </c>
      <c r="B46" s="86" t="s">
        <v>2157</v>
      </c>
      <c r="C46" s="86">
        <v>5</v>
      </c>
      <c r="D46" s="120">
        <v>0.004019420924555274</v>
      </c>
      <c r="E46" s="120">
        <v>2.4811558708280352</v>
      </c>
      <c r="F46" s="86" t="s">
        <v>2288</v>
      </c>
      <c r="G46" s="86" t="b">
        <v>0</v>
      </c>
      <c r="H46" s="86" t="b">
        <v>0</v>
      </c>
      <c r="I46" s="86" t="b">
        <v>0</v>
      </c>
      <c r="J46" s="86" t="b">
        <v>0</v>
      </c>
      <c r="K46" s="86" t="b">
        <v>0</v>
      </c>
      <c r="L46" s="86" t="b">
        <v>0</v>
      </c>
    </row>
    <row r="47" spans="1:12" ht="15">
      <c r="A47" s="86" t="s">
        <v>2157</v>
      </c>
      <c r="B47" s="86" t="s">
        <v>2136</v>
      </c>
      <c r="C47" s="86">
        <v>5</v>
      </c>
      <c r="D47" s="120">
        <v>0.004019420924555274</v>
      </c>
      <c r="E47" s="120">
        <v>2.2770358881721102</v>
      </c>
      <c r="F47" s="86" t="s">
        <v>2288</v>
      </c>
      <c r="G47" s="86" t="b">
        <v>0</v>
      </c>
      <c r="H47" s="86" t="b">
        <v>0</v>
      </c>
      <c r="I47" s="86" t="b">
        <v>0</v>
      </c>
      <c r="J47" s="86" t="b">
        <v>0</v>
      </c>
      <c r="K47" s="86" t="b">
        <v>0</v>
      </c>
      <c r="L47" s="86" t="b">
        <v>0</v>
      </c>
    </row>
    <row r="48" spans="1:12" ht="15">
      <c r="A48" s="86" t="s">
        <v>2136</v>
      </c>
      <c r="B48" s="86" t="s">
        <v>2139</v>
      </c>
      <c r="C48" s="86">
        <v>5</v>
      </c>
      <c r="D48" s="120">
        <v>0.004019420924555274</v>
      </c>
      <c r="E48" s="120">
        <v>2.1309078524938725</v>
      </c>
      <c r="F48" s="86" t="s">
        <v>2288</v>
      </c>
      <c r="G48" s="86" t="b">
        <v>0</v>
      </c>
      <c r="H48" s="86" t="b">
        <v>0</v>
      </c>
      <c r="I48" s="86" t="b">
        <v>0</v>
      </c>
      <c r="J48" s="86" t="b">
        <v>0</v>
      </c>
      <c r="K48" s="86" t="b">
        <v>0</v>
      </c>
      <c r="L48" s="86" t="b">
        <v>0</v>
      </c>
    </row>
    <row r="49" spans="1:12" ht="15">
      <c r="A49" s="86" t="s">
        <v>1803</v>
      </c>
      <c r="B49" s="86" t="s">
        <v>2158</v>
      </c>
      <c r="C49" s="86">
        <v>5</v>
      </c>
      <c r="D49" s="120">
        <v>0.004019420924555274</v>
      </c>
      <c r="E49" s="120">
        <v>1.8183980391464611</v>
      </c>
      <c r="F49" s="86" t="s">
        <v>2288</v>
      </c>
      <c r="G49" s="86" t="b">
        <v>0</v>
      </c>
      <c r="H49" s="86" t="b">
        <v>0</v>
      </c>
      <c r="I49" s="86" t="b">
        <v>0</v>
      </c>
      <c r="J49" s="86" t="b">
        <v>0</v>
      </c>
      <c r="K49" s="86" t="b">
        <v>0</v>
      </c>
      <c r="L49" s="86" t="b">
        <v>0</v>
      </c>
    </row>
    <row r="50" spans="1:12" ht="15">
      <c r="A50" s="86" t="s">
        <v>2158</v>
      </c>
      <c r="B50" s="86" t="s">
        <v>2143</v>
      </c>
      <c r="C50" s="86">
        <v>5</v>
      </c>
      <c r="D50" s="120">
        <v>0.004019420924555274</v>
      </c>
      <c r="E50" s="120">
        <v>2.40197462478041</v>
      </c>
      <c r="F50" s="86" t="s">
        <v>2288</v>
      </c>
      <c r="G50" s="86" t="b">
        <v>0</v>
      </c>
      <c r="H50" s="86" t="b">
        <v>0</v>
      </c>
      <c r="I50" s="86" t="b">
        <v>0</v>
      </c>
      <c r="J50" s="86" t="b">
        <v>0</v>
      </c>
      <c r="K50" s="86" t="b">
        <v>0</v>
      </c>
      <c r="L50" s="86" t="b">
        <v>0</v>
      </c>
    </row>
    <row r="51" spans="1:12" ht="15">
      <c r="A51" s="86" t="s">
        <v>2143</v>
      </c>
      <c r="B51" s="86" t="s">
        <v>2144</v>
      </c>
      <c r="C51" s="86">
        <v>5</v>
      </c>
      <c r="D51" s="120">
        <v>0.004019420924555274</v>
      </c>
      <c r="E51" s="120">
        <v>2.3227933787327855</v>
      </c>
      <c r="F51" s="86" t="s">
        <v>2288</v>
      </c>
      <c r="G51" s="86" t="b">
        <v>0</v>
      </c>
      <c r="H51" s="86" t="b">
        <v>0</v>
      </c>
      <c r="I51" s="86" t="b">
        <v>0</v>
      </c>
      <c r="J51" s="86" t="b">
        <v>0</v>
      </c>
      <c r="K51" s="86" t="b">
        <v>0</v>
      </c>
      <c r="L51" s="86" t="b">
        <v>0</v>
      </c>
    </row>
    <row r="52" spans="1:12" ht="15">
      <c r="A52" s="86" t="s">
        <v>2144</v>
      </c>
      <c r="B52" s="86" t="s">
        <v>2148</v>
      </c>
      <c r="C52" s="86">
        <v>5</v>
      </c>
      <c r="D52" s="120">
        <v>0.004019420924555274</v>
      </c>
      <c r="E52" s="120">
        <v>2.3227933787327855</v>
      </c>
      <c r="F52" s="86" t="s">
        <v>2288</v>
      </c>
      <c r="G52" s="86" t="b">
        <v>0</v>
      </c>
      <c r="H52" s="86" t="b">
        <v>0</v>
      </c>
      <c r="I52" s="86" t="b">
        <v>0</v>
      </c>
      <c r="J52" s="86" t="b">
        <v>0</v>
      </c>
      <c r="K52" s="86" t="b">
        <v>0</v>
      </c>
      <c r="L52" s="86" t="b">
        <v>0</v>
      </c>
    </row>
    <row r="53" spans="1:12" ht="15">
      <c r="A53" s="86" t="s">
        <v>2148</v>
      </c>
      <c r="B53" s="86" t="s">
        <v>1784</v>
      </c>
      <c r="C53" s="86">
        <v>5</v>
      </c>
      <c r="D53" s="120">
        <v>0.004019420924555274</v>
      </c>
      <c r="E53" s="120">
        <v>1.924853370060748</v>
      </c>
      <c r="F53" s="86" t="s">
        <v>2288</v>
      </c>
      <c r="G53" s="86" t="b">
        <v>0</v>
      </c>
      <c r="H53" s="86" t="b">
        <v>0</v>
      </c>
      <c r="I53" s="86" t="b">
        <v>0</v>
      </c>
      <c r="J53" s="86" t="b">
        <v>0</v>
      </c>
      <c r="K53" s="86" t="b">
        <v>0</v>
      </c>
      <c r="L53" s="86" t="b">
        <v>0</v>
      </c>
    </row>
    <row r="54" spans="1:12" ht="15">
      <c r="A54" s="86" t="s">
        <v>1784</v>
      </c>
      <c r="B54" s="86" t="s">
        <v>2159</v>
      </c>
      <c r="C54" s="86">
        <v>5</v>
      </c>
      <c r="D54" s="120">
        <v>0.004019420924555274</v>
      </c>
      <c r="E54" s="120">
        <v>2.0040346161083726</v>
      </c>
      <c r="F54" s="86" t="s">
        <v>2288</v>
      </c>
      <c r="G54" s="86" t="b">
        <v>0</v>
      </c>
      <c r="H54" s="86" t="b">
        <v>0</v>
      </c>
      <c r="I54" s="86" t="b">
        <v>0</v>
      </c>
      <c r="J54" s="86" t="b">
        <v>0</v>
      </c>
      <c r="K54" s="86" t="b">
        <v>0</v>
      </c>
      <c r="L54" s="86" t="b">
        <v>0</v>
      </c>
    </row>
    <row r="55" spans="1:12" ht="15">
      <c r="A55" s="86" t="s">
        <v>2159</v>
      </c>
      <c r="B55" s="86" t="s">
        <v>2160</v>
      </c>
      <c r="C55" s="86">
        <v>5</v>
      </c>
      <c r="D55" s="120">
        <v>0.004019420924555274</v>
      </c>
      <c r="E55" s="120">
        <v>2.4811558708280352</v>
      </c>
      <c r="F55" s="86" t="s">
        <v>2288</v>
      </c>
      <c r="G55" s="86" t="b">
        <v>0</v>
      </c>
      <c r="H55" s="86" t="b">
        <v>0</v>
      </c>
      <c r="I55" s="86" t="b">
        <v>0</v>
      </c>
      <c r="J55" s="86" t="b">
        <v>0</v>
      </c>
      <c r="K55" s="86" t="b">
        <v>0</v>
      </c>
      <c r="L55" s="86" t="b">
        <v>0</v>
      </c>
    </row>
    <row r="56" spans="1:12" ht="15">
      <c r="A56" s="86" t="s">
        <v>2160</v>
      </c>
      <c r="B56" s="86" t="s">
        <v>2147</v>
      </c>
      <c r="C56" s="86">
        <v>5</v>
      </c>
      <c r="D56" s="120">
        <v>0.004019420924555274</v>
      </c>
      <c r="E56" s="120">
        <v>2.40197462478041</v>
      </c>
      <c r="F56" s="86" t="s">
        <v>2288</v>
      </c>
      <c r="G56" s="86" t="b">
        <v>0</v>
      </c>
      <c r="H56" s="86" t="b">
        <v>0</v>
      </c>
      <c r="I56" s="86" t="b">
        <v>0</v>
      </c>
      <c r="J56" s="86" t="b">
        <v>1</v>
      </c>
      <c r="K56" s="86" t="b">
        <v>0</v>
      </c>
      <c r="L56" s="86" t="b">
        <v>0</v>
      </c>
    </row>
    <row r="57" spans="1:12" ht="15">
      <c r="A57" s="86" t="s">
        <v>2147</v>
      </c>
      <c r="B57" s="86" t="s">
        <v>1806</v>
      </c>
      <c r="C57" s="86">
        <v>5</v>
      </c>
      <c r="D57" s="120">
        <v>0.004019420924555274</v>
      </c>
      <c r="E57" s="120">
        <v>2.021763383068804</v>
      </c>
      <c r="F57" s="86" t="s">
        <v>2288</v>
      </c>
      <c r="G57" s="86" t="b">
        <v>1</v>
      </c>
      <c r="H57" s="86" t="b">
        <v>0</v>
      </c>
      <c r="I57" s="86" t="b">
        <v>0</v>
      </c>
      <c r="J57" s="86" t="b">
        <v>0</v>
      </c>
      <c r="K57" s="86" t="b">
        <v>0</v>
      </c>
      <c r="L57" s="86" t="b">
        <v>0</v>
      </c>
    </row>
    <row r="58" spans="1:12" ht="15">
      <c r="A58" s="86" t="s">
        <v>1806</v>
      </c>
      <c r="B58" s="86" t="s">
        <v>2161</v>
      </c>
      <c r="C58" s="86">
        <v>5</v>
      </c>
      <c r="D58" s="120">
        <v>0.004019420924555274</v>
      </c>
      <c r="E58" s="120">
        <v>2.1009446291164293</v>
      </c>
      <c r="F58" s="86" t="s">
        <v>2288</v>
      </c>
      <c r="G58" s="86" t="b">
        <v>0</v>
      </c>
      <c r="H58" s="86" t="b">
        <v>0</v>
      </c>
      <c r="I58" s="86" t="b">
        <v>0</v>
      </c>
      <c r="J58" s="86" t="b">
        <v>0</v>
      </c>
      <c r="K58" s="86" t="b">
        <v>0</v>
      </c>
      <c r="L58" s="86" t="b">
        <v>0</v>
      </c>
    </row>
    <row r="59" spans="1:12" ht="15">
      <c r="A59" s="86" t="s">
        <v>2161</v>
      </c>
      <c r="B59" s="86" t="s">
        <v>2162</v>
      </c>
      <c r="C59" s="86">
        <v>5</v>
      </c>
      <c r="D59" s="120">
        <v>0.004019420924555274</v>
      </c>
      <c r="E59" s="120">
        <v>2.4811558708280352</v>
      </c>
      <c r="F59" s="86" t="s">
        <v>2288</v>
      </c>
      <c r="G59" s="86" t="b">
        <v>0</v>
      </c>
      <c r="H59" s="86" t="b">
        <v>0</v>
      </c>
      <c r="I59" s="86" t="b">
        <v>0</v>
      </c>
      <c r="J59" s="86" t="b">
        <v>0</v>
      </c>
      <c r="K59" s="86" t="b">
        <v>0</v>
      </c>
      <c r="L59" s="86" t="b">
        <v>0</v>
      </c>
    </row>
    <row r="60" spans="1:12" ht="15">
      <c r="A60" s="86" t="s">
        <v>2162</v>
      </c>
      <c r="B60" s="86" t="s">
        <v>2163</v>
      </c>
      <c r="C60" s="86">
        <v>5</v>
      </c>
      <c r="D60" s="120">
        <v>0.004019420924555274</v>
      </c>
      <c r="E60" s="120">
        <v>2.4811558708280352</v>
      </c>
      <c r="F60" s="86" t="s">
        <v>2288</v>
      </c>
      <c r="G60" s="86" t="b">
        <v>0</v>
      </c>
      <c r="H60" s="86" t="b">
        <v>0</v>
      </c>
      <c r="I60" s="86" t="b">
        <v>0</v>
      </c>
      <c r="J60" s="86" t="b">
        <v>0</v>
      </c>
      <c r="K60" s="86" t="b">
        <v>0</v>
      </c>
      <c r="L60" s="86" t="b">
        <v>0</v>
      </c>
    </row>
    <row r="61" spans="1:12" ht="15">
      <c r="A61" s="86" t="s">
        <v>2163</v>
      </c>
      <c r="B61" s="86" t="s">
        <v>2164</v>
      </c>
      <c r="C61" s="86">
        <v>5</v>
      </c>
      <c r="D61" s="120">
        <v>0.004019420924555274</v>
      </c>
      <c r="E61" s="120">
        <v>2.4811558708280352</v>
      </c>
      <c r="F61" s="86" t="s">
        <v>2288</v>
      </c>
      <c r="G61" s="86" t="b">
        <v>0</v>
      </c>
      <c r="H61" s="86" t="b">
        <v>0</v>
      </c>
      <c r="I61" s="86" t="b">
        <v>0</v>
      </c>
      <c r="J61" s="86" t="b">
        <v>0</v>
      </c>
      <c r="K61" s="86" t="b">
        <v>0</v>
      </c>
      <c r="L61" s="86" t="b">
        <v>0</v>
      </c>
    </row>
    <row r="62" spans="1:12" ht="15">
      <c r="A62" s="86" t="s">
        <v>2164</v>
      </c>
      <c r="B62" s="86" t="s">
        <v>1776</v>
      </c>
      <c r="C62" s="86">
        <v>5</v>
      </c>
      <c r="D62" s="120">
        <v>0.004019420924555274</v>
      </c>
      <c r="E62" s="120">
        <v>1.188899799471559</v>
      </c>
      <c r="F62" s="86" t="s">
        <v>2288</v>
      </c>
      <c r="G62" s="86" t="b">
        <v>0</v>
      </c>
      <c r="H62" s="86" t="b">
        <v>0</v>
      </c>
      <c r="I62" s="86" t="b">
        <v>0</v>
      </c>
      <c r="J62" s="86" t="b">
        <v>0</v>
      </c>
      <c r="K62" s="86" t="b">
        <v>0</v>
      </c>
      <c r="L62" s="86" t="b">
        <v>0</v>
      </c>
    </row>
    <row r="63" spans="1:12" ht="15">
      <c r="A63" s="86" t="s">
        <v>1776</v>
      </c>
      <c r="B63" s="86" t="s">
        <v>2165</v>
      </c>
      <c r="C63" s="86">
        <v>5</v>
      </c>
      <c r="D63" s="120">
        <v>0.004019420924555274</v>
      </c>
      <c r="E63" s="120">
        <v>1.3672125185211983</v>
      </c>
      <c r="F63" s="86" t="s">
        <v>2288</v>
      </c>
      <c r="G63" s="86" t="b">
        <v>0</v>
      </c>
      <c r="H63" s="86" t="b">
        <v>0</v>
      </c>
      <c r="I63" s="86" t="b">
        <v>0</v>
      </c>
      <c r="J63" s="86" t="b">
        <v>0</v>
      </c>
      <c r="K63" s="86" t="b">
        <v>0</v>
      </c>
      <c r="L63" s="86" t="b">
        <v>0</v>
      </c>
    </row>
    <row r="64" spans="1:12" ht="15">
      <c r="A64" s="86" t="s">
        <v>1828</v>
      </c>
      <c r="B64" s="86" t="s">
        <v>1829</v>
      </c>
      <c r="C64" s="86">
        <v>5</v>
      </c>
      <c r="D64" s="120">
        <v>0.004019420924555274</v>
      </c>
      <c r="E64" s="120">
        <v>2.1978546421244856</v>
      </c>
      <c r="F64" s="86" t="s">
        <v>2288</v>
      </c>
      <c r="G64" s="86" t="b">
        <v>0</v>
      </c>
      <c r="H64" s="86" t="b">
        <v>0</v>
      </c>
      <c r="I64" s="86" t="b">
        <v>0</v>
      </c>
      <c r="J64" s="86" t="b">
        <v>0</v>
      </c>
      <c r="K64" s="86" t="b">
        <v>0</v>
      </c>
      <c r="L64" s="86" t="b">
        <v>0</v>
      </c>
    </row>
    <row r="65" spans="1:12" ht="15">
      <c r="A65" s="86" t="s">
        <v>1829</v>
      </c>
      <c r="B65" s="86" t="s">
        <v>1830</v>
      </c>
      <c r="C65" s="86">
        <v>5</v>
      </c>
      <c r="D65" s="120">
        <v>0.004019420924555274</v>
      </c>
      <c r="E65" s="120">
        <v>2.40197462478041</v>
      </c>
      <c r="F65" s="86" t="s">
        <v>2288</v>
      </c>
      <c r="G65" s="86" t="b">
        <v>0</v>
      </c>
      <c r="H65" s="86" t="b">
        <v>0</v>
      </c>
      <c r="I65" s="86" t="b">
        <v>0</v>
      </c>
      <c r="J65" s="86" t="b">
        <v>0</v>
      </c>
      <c r="K65" s="86" t="b">
        <v>1</v>
      </c>
      <c r="L65" s="86" t="b">
        <v>0</v>
      </c>
    </row>
    <row r="66" spans="1:12" ht="15">
      <c r="A66" s="86" t="s">
        <v>1830</v>
      </c>
      <c r="B66" s="86" t="s">
        <v>1831</v>
      </c>
      <c r="C66" s="86">
        <v>5</v>
      </c>
      <c r="D66" s="120">
        <v>0.004019420924555274</v>
      </c>
      <c r="E66" s="120">
        <v>2.4811558708280352</v>
      </c>
      <c r="F66" s="86" t="s">
        <v>2288</v>
      </c>
      <c r="G66" s="86" t="b">
        <v>0</v>
      </c>
      <c r="H66" s="86" t="b">
        <v>1</v>
      </c>
      <c r="I66" s="86" t="b">
        <v>0</v>
      </c>
      <c r="J66" s="86" t="b">
        <v>0</v>
      </c>
      <c r="K66" s="86" t="b">
        <v>0</v>
      </c>
      <c r="L66" s="86" t="b">
        <v>0</v>
      </c>
    </row>
    <row r="67" spans="1:12" ht="15">
      <c r="A67" s="86" t="s">
        <v>1831</v>
      </c>
      <c r="B67" s="86" t="s">
        <v>2166</v>
      </c>
      <c r="C67" s="86">
        <v>5</v>
      </c>
      <c r="D67" s="120">
        <v>0.004019420924555274</v>
      </c>
      <c r="E67" s="120">
        <v>2.4811558708280352</v>
      </c>
      <c r="F67" s="86" t="s">
        <v>2288</v>
      </c>
      <c r="G67" s="86" t="b">
        <v>0</v>
      </c>
      <c r="H67" s="86" t="b">
        <v>0</v>
      </c>
      <c r="I67" s="86" t="b">
        <v>0</v>
      </c>
      <c r="J67" s="86" t="b">
        <v>0</v>
      </c>
      <c r="K67" s="86" t="b">
        <v>0</v>
      </c>
      <c r="L67" s="86" t="b">
        <v>0</v>
      </c>
    </row>
    <row r="68" spans="1:12" ht="15">
      <c r="A68" s="86" t="s">
        <v>2166</v>
      </c>
      <c r="B68" s="86" t="s">
        <v>2167</v>
      </c>
      <c r="C68" s="86">
        <v>5</v>
      </c>
      <c r="D68" s="120">
        <v>0.004019420924555274</v>
      </c>
      <c r="E68" s="120">
        <v>2.4811558708280352</v>
      </c>
      <c r="F68" s="86" t="s">
        <v>2288</v>
      </c>
      <c r="G68" s="86" t="b">
        <v>0</v>
      </c>
      <c r="H68" s="86" t="b">
        <v>0</v>
      </c>
      <c r="I68" s="86" t="b">
        <v>0</v>
      </c>
      <c r="J68" s="86" t="b">
        <v>0</v>
      </c>
      <c r="K68" s="86" t="b">
        <v>0</v>
      </c>
      <c r="L68" s="86" t="b">
        <v>0</v>
      </c>
    </row>
    <row r="69" spans="1:12" ht="15">
      <c r="A69" s="86" t="s">
        <v>2167</v>
      </c>
      <c r="B69" s="86" t="s">
        <v>2138</v>
      </c>
      <c r="C69" s="86">
        <v>5</v>
      </c>
      <c r="D69" s="120">
        <v>0.004019420924555274</v>
      </c>
      <c r="E69" s="120">
        <v>2.2770358881721102</v>
      </c>
      <c r="F69" s="86" t="s">
        <v>2288</v>
      </c>
      <c r="G69" s="86" t="b">
        <v>0</v>
      </c>
      <c r="H69" s="86" t="b">
        <v>0</v>
      </c>
      <c r="I69" s="86" t="b">
        <v>0</v>
      </c>
      <c r="J69" s="86" t="b">
        <v>0</v>
      </c>
      <c r="K69" s="86" t="b">
        <v>0</v>
      </c>
      <c r="L69" s="86" t="b">
        <v>0</v>
      </c>
    </row>
    <row r="70" spans="1:12" ht="15">
      <c r="A70" s="86" t="s">
        <v>1814</v>
      </c>
      <c r="B70" s="86" t="s">
        <v>1815</v>
      </c>
      <c r="C70" s="86">
        <v>4</v>
      </c>
      <c r="D70" s="120">
        <v>0.0034558591525594234</v>
      </c>
      <c r="E70" s="120">
        <v>2.5780658838360915</v>
      </c>
      <c r="F70" s="86" t="s">
        <v>2288</v>
      </c>
      <c r="G70" s="86" t="b">
        <v>0</v>
      </c>
      <c r="H70" s="86" t="b">
        <v>0</v>
      </c>
      <c r="I70" s="86" t="b">
        <v>0</v>
      </c>
      <c r="J70" s="86" t="b">
        <v>0</v>
      </c>
      <c r="K70" s="86" t="b">
        <v>0</v>
      </c>
      <c r="L70" s="86" t="b">
        <v>0</v>
      </c>
    </row>
    <row r="71" spans="1:12" ht="15">
      <c r="A71" s="86" t="s">
        <v>1815</v>
      </c>
      <c r="B71" s="86" t="s">
        <v>1816</v>
      </c>
      <c r="C71" s="86">
        <v>4</v>
      </c>
      <c r="D71" s="120">
        <v>0.0034558591525594234</v>
      </c>
      <c r="E71" s="120">
        <v>2.5780658838360915</v>
      </c>
      <c r="F71" s="86" t="s">
        <v>2288</v>
      </c>
      <c r="G71" s="86" t="b">
        <v>0</v>
      </c>
      <c r="H71" s="86" t="b">
        <v>0</v>
      </c>
      <c r="I71" s="86" t="b">
        <v>0</v>
      </c>
      <c r="J71" s="86" t="b">
        <v>0</v>
      </c>
      <c r="K71" s="86" t="b">
        <v>0</v>
      </c>
      <c r="L71" s="86" t="b">
        <v>0</v>
      </c>
    </row>
    <row r="72" spans="1:12" ht="15">
      <c r="A72" s="86" t="s">
        <v>1816</v>
      </c>
      <c r="B72" s="86" t="s">
        <v>1817</v>
      </c>
      <c r="C72" s="86">
        <v>4</v>
      </c>
      <c r="D72" s="120">
        <v>0.0034558591525594234</v>
      </c>
      <c r="E72" s="120">
        <v>2.5780658838360915</v>
      </c>
      <c r="F72" s="86" t="s">
        <v>2288</v>
      </c>
      <c r="G72" s="86" t="b">
        <v>0</v>
      </c>
      <c r="H72" s="86" t="b">
        <v>0</v>
      </c>
      <c r="I72" s="86" t="b">
        <v>0</v>
      </c>
      <c r="J72" s="86" t="b">
        <v>0</v>
      </c>
      <c r="K72" s="86" t="b">
        <v>0</v>
      </c>
      <c r="L72" s="86" t="b">
        <v>0</v>
      </c>
    </row>
    <row r="73" spans="1:12" ht="15">
      <c r="A73" s="86" t="s">
        <v>1817</v>
      </c>
      <c r="B73" s="86" t="s">
        <v>1818</v>
      </c>
      <c r="C73" s="86">
        <v>4</v>
      </c>
      <c r="D73" s="120">
        <v>0.0034558591525594234</v>
      </c>
      <c r="E73" s="120">
        <v>2.5780658838360915</v>
      </c>
      <c r="F73" s="86" t="s">
        <v>2288</v>
      </c>
      <c r="G73" s="86" t="b">
        <v>0</v>
      </c>
      <c r="H73" s="86" t="b">
        <v>0</v>
      </c>
      <c r="I73" s="86" t="b">
        <v>0</v>
      </c>
      <c r="J73" s="86" t="b">
        <v>0</v>
      </c>
      <c r="K73" s="86" t="b">
        <v>0</v>
      </c>
      <c r="L73" s="86" t="b">
        <v>0</v>
      </c>
    </row>
    <row r="74" spans="1:12" ht="15">
      <c r="A74" s="86" t="s">
        <v>1818</v>
      </c>
      <c r="B74" s="86" t="s">
        <v>1819</v>
      </c>
      <c r="C74" s="86">
        <v>4</v>
      </c>
      <c r="D74" s="120">
        <v>0.0034558591525594234</v>
      </c>
      <c r="E74" s="120">
        <v>2.5780658838360915</v>
      </c>
      <c r="F74" s="86" t="s">
        <v>2288</v>
      </c>
      <c r="G74" s="86" t="b">
        <v>0</v>
      </c>
      <c r="H74" s="86" t="b">
        <v>0</v>
      </c>
      <c r="I74" s="86" t="b">
        <v>0</v>
      </c>
      <c r="J74" s="86" t="b">
        <v>0</v>
      </c>
      <c r="K74" s="86" t="b">
        <v>0</v>
      </c>
      <c r="L74" s="86" t="b">
        <v>0</v>
      </c>
    </row>
    <row r="75" spans="1:12" ht="15">
      <c r="A75" s="86" t="s">
        <v>1819</v>
      </c>
      <c r="B75" s="86" t="s">
        <v>1724</v>
      </c>
      <c r="C75" s="86">
        <v>4</v>
      </c>
      <c r="D75" s="120">
        <v>0.0034558591525594234</v>
      </c>
      <c r="E75" s="120">
        <v>1.7487621110050666</v>
      </c>
      <c r="F75" s="86" t="s">
        <v>2288</v>
      </c>
      <c r="G75" s="86" t="b">
        <v>0</v>
      </c>
      <c r="H75" s="86" t="b">
        <v>0</v>
      </c>
      <c r="I75" s="86" t="b">
        <v>0</v>
      </c>
      <c r="J75" s="86" t="b">
        <v>0</v>
      </c>
      <c r="K75" s="86" t="b">
        <v>0</v>
      </c>
      <c r="L75" s="86" t="b">
        <v>0</v>
      </c>
    </row>
    <row r="76" spans="1:12" ht="15">
      <c r="A76" s="86" t="s">
        <v>1724</v>
      </c>
      <c r="B76" s="86" t="s">
        <v>1820</v>
      </c>
      <c r="C76" s="86">
        <v>4</v>
      </c>
      <c r="D76" s="120">
        <v>0.0034558591525594234</v>
      </c>
      <c r="E76" s="120">
        <v>1.7487621110050666</v>
      </c>
      <c r="F76" s="86" t="s">
        <v>2288</v>
      </c>
      <c r="G76" s="86" t="b">
        <v>0</v>
      </c>
      <c r="H76" s="86" t="b">
        <v>0</v>
      </c>
      <c r="I76" s="86" t="b">
        <v>0</v>
      </c>
      <c r="J76" s="86" t="b">
        <v>0</v>
      </c>
      <c r="K76" s="86" t="b">
        <v>0</v>
      </c>
      <c r="L76" s="86" t="b">
        <v>0</v>
      </c>
    </row>
    <row r="77" spans="1:12" ht="15">
      <c r="A77" s="86" t="s">
        <v>1820</v>
      </c>
      <c r="B77" s="86" t="s">
        <v>1776</v>
      </c>
      <c r="C77" s="86">
        <v>4</v>
      </c>
      <c r="D77" s="120">
        <v>0.0034558591525594234</v>
      </c>
      <c r="E77" s="120">
        <v>1.188899799471559</v>
      </c>
      <c r="F77" s="86" t="s">
        <v>2288</v>
      </c>
      <c r="G77" s="86" t="b">
        <v>0</v>
      </c>
      <c r="H77" s="86" t="b">
        <v>0</v>
      </c>
      <c r="I77" s="86" t="b">
        <v>0</v>
      </c>
      <c r="J77" s="86" t="b">
        <v>0</v>
      </c>
      <c r="K77" s="86" t="b">
        <v>0</v>
      </c>
      <c r="L77" s="86" t="b">
        <v>0</v>
      </c>
    </row>
    <row r="78" spans="1:12" ht="15">
      <c r="A78" s="86" t="s">
        <v>2170</v>
      </c>
      <c r="B78" s="86" t="s">
        <v>2171</v>
      </c>
      <c r="C78" s="86">
        <v>4</v>
      </c>
      <c r="D78" s="120">
        <v>0.0034558591525594234</v>
      </c>
      <c r="E78" s="120">
        <v>2.5780658838360915</v>
      </c>
      <c r="F78" s="86" t="s">
        <v>2288</v>
      </c>
      <c r="G78" s="86" t="b">
        <v>0</v>
      </c>
      <c r="H78" s="86" t="b">
        <v>0</v>
      </c>
      <c r="I78" s="86" t="b">
        <v>0</v>
      </c>
      <c r="J78" s="86" t="b">
        <v>0</v>
      </c>
      <c r="K78" s="86" t="b">
        <v>0</v>
      </c>
      <c r="L78" s="86" t="b">
        <v>0</v>
      </c>
    </row>
    <row r="79" spans="1:12" ht="15">
      <c r="A79" s="86" t="s">
        <v>2129</v>
      </c>
      <c r="B79" s="86" t="s">
        <v>2132</v>
      </c>
      <c r="C79" s="86">
        <v>4</v>
      </c>
      <c r="D79" s="120">
        <v>0.0034558591525594234</v>
      </c>
      <c r="E79" s="120">
        <v>1.890091263801536</v>
      </c>
      <c r="F79" s="86" t="s">
        <v>2288</v>
      </c>
      <c r="G79" s="86" t="b">
        <v>0</v>
      </c>
      <c r="H79" s="86" t="b">
        <v>0</v>
      </c>
      <c r="I79" s="86" t="b">
        <v>0</v>
      </c>
      <c r="J79" s="86" t="b">
        <v>0</v>
      </c>
      <c r="K79" s="86" t="b">
        <v>0</v>
      </c>
      <c r="L79" s="86" t="b">
        <v>0</v>
      </c>
    </row>
    <row r="80" spans="1:12" ht="15">
      <c r="A80" s="86" t="s">
        <v>2132</v>
      </c>
      <c r="B80" s="86" t="s">
        <v>2131</v>
      </c>
      <c r="C80" s="86">
        <v>4</v>
      </c>
      <c r="D80" s="120">
        <v>0.0034558591525594234</v>
      </c>
      <c r="E80" s="120">
        <v>1.7030046204443916</v>
      </c>
      <c r="F80" s="86" t="s">
        <v>2288</v>
      </c>
      <c r="G80" s="86" t="b">
        <v>0</v>
      </c>
      <c r="H80" s="86" t="b">
        <v>0</v>
      </c>
      <c r="I80" s="86" t="b">
        <v>0</v>
      </c>
      <c r="J80" s="86" t="b">
        <v>0</v>
      </c>
      <c r="K80" s="86" t="b">
        <v>0</v>
      </c>
      <c r="L80" s="86" t="b">
        <v>0</v>
      </c>
    </row>
    <row r="81" spans="1:12" ht="15">
      <c r="A81" s="86" t="s">
        <v>2131</v>
      </c>
      <c r="B81" s="86" t="s">
        <v>2172</v>
      </c>
      <c r="C81" s="86">
        <v>4</v>
      </c>
      <c r="D81" s="120">
        <v>0.0034558591525594234</v>
      </c>
      <c r="E81" s="120">
        <v>2.1009446291164293</v>
      </c>
      <c r="F81" s="86" t="s">
        <v>2288</v>
      </c>
      <c r="G81" s="86" t="b">
        <v>0</v>
      </c>
      <c r="H81" s="86" t="b">
        <v>0</v>
      </c>
      <c r="I81" s="86" t="b">
        <v>0</v>
      </c>
      <c r="J81" s="86" t="b">
        <v>0</v>
      </c>
      <c r="K81" s="86" t="b">
        <v>0</v>
      </c>
      <c r="L81" s="86" t="b">
        <v>0</v>
      </c>
    </row>
    <row r="82" spans="1:12" ht="15">
      <c r="A82" s="86" t="s">
        <v>2172</v>
      </c>
      <c r="B82" s="86" t="s">
        <v>1803</v>
      </c>
      <c r="C82" s="86">
        <v>4</v>
      </c>
      <c r="D82" s="120">
        <v>0.0034558591525594234</v>
      </c>
      <c r="E82" s="120">
        <v>1.7999146334524478</v>
      </c>
      <c r="F82" s="86" t="s">
        <v>2288</v>
      </c>
      <c r="G82" s="86" t="b">
        <v>0</v>
      </c>
      <c r="H82" s="86" t="b">
        <v>0</v>
      </c>
      <c r="I82" s="86" t="b">
        <v>0</v>
      </c>
      <c r="J82" s="86" t="b">
        <v>0</v>
      </c>
      <c r="K82" s="86" t="b">
        <v>0</v>
      </c>
      <c r="L82" s="86" t="b">
        <v>0</v>
      </c>
    </row>
    <row r="83" spans="1:12" ht="15">
      <c r="A83" s="86" t="s">
        <v>257</v>
      </c>
      <c r="B83" s="86" t="s">
        <v>239</v>
      </c>
      <c r="C83" s="86">
        <v>4</v>
      </c>
      <c r="D83" s="120">
        <v>0.0034558591525594234</v>
      </c>
      <c r="E83" s="120">
        <v>1.7407931813337914</v>
      </c>
      <c r="F83" s="86" t="s">
        <v>2288</v>
      </c>
      <c r="G83" s="86" t="b">
        <v>0</v>
      </c>
      <c r="H83" s="86" t="b">
        <v>0</v>
      </c>
      <c r="I83" s="86" t="b">
        <v>0</v>
      </c>
      <c r="J83" s="86" t="b">
        <v>0</v>
      </c>
      <c r="K83" s="86" t="b">
        <v>0</v>
      </c>
      <c r="L83" s="86" t="b">
        <v>0</v>
      </c>
    </row>
    <row r="84" spans="1:12" ht="15">
      <c r="A84" s="86" t="s">
        <v>239</v>
      </c>
      <c r="B84" s="86" t="s">
        <v>2173</v>
      </c>
      <c r="C84" s="86">
        <v>4</v>
      </c>
      <c r="D84" s="120">
        <v>0.0034558591525594234</v>
      </c>
      <c r="E84" s="120">
        <v>2.4811558708280352</v>
      </c>
      <c r="F84" s="86" t="s">
        <v>2288</v>
      </c>
      <c r="G84" s="86" t="b">
        <v>0</v>
      </c>
      <c r="H84" s="86" t="b">
        <v>0</v>
      </c>
      <c r="I84" s="86" t="b">
        <v>0</v>
      </c>
      <c r="J84" s="86" t="b">
        <v>0</v>
      </c>
      <c r="K84" s="86" t="b">
        <v>0</v>
      </c>
      <c r="L84" s="86" t="b">
        <v>0</v>
      </c>
    </row>
    <row r="85" spans="1:12" ht="15">
      <c r="A85" s="86" t="s">
        <v>2173</v>
      </c>
      <c r="B85" s="86" t="s">
        <v>2174</v>
      </c>
      <c r="C85" s="86">
        <v>4</v>
      </c>
      <c r="D85" s="120">
        <v>0.0034558591525594234</v>
      </c>
      <c r="E85" s="120">
        <v>2.5780658838360915</v>
      </c>
      <c r="F85" s="86" t="s">
        <v>2288</v>
      </c>
      <c r="G85" s="86" t="b">
        <v>0</v>
      </c>
      <c r="H85" s="86" t="b">
        <v>0</v>
      </c>
      <c r="I85" s="86" t="b">
        <v>0</v>
      </c>
      <c r="J85" s="86" t="b">
        <v>0</v>
      </c>
      <c r="K85" s="86" t="b">
        <v>0</v>
      </c>
      <c r="L85" s="86" t="b">
        <v>0</v>
      </c>
    </row>
    <row r="86" spans="1:12" ht="15">
      <c r="A86" s="86" t="s">
        <v>2174</v>
      </c>
      <c r="B86" s="86" t="s">
        <v>2175</v>
      </c>
      <c r="C86" s="86">
        <v>4</v>
      </c>
      <c r="D86" s="120">
        <v>0.0034558591525594234</v>
      </c>
      <c r="E86" s="120">
        <v>2.5780658838360915</v>
      </c>
      <c r="F86" s="86" t="s">
        <v>2288</v>
      </c>
      <c r="G86" s="86" t="b">
        <v>0</v>
      </c>
      <c r="H86" s="86" t="b">
        <v>0</v>
      </c>
      <c r="I86" s="86" t="b">
        <v>0</v>
      </c>
      <c r="J86" s="86" t="b">
        <v>0</v>
      </c>
      <c r="K86" s="86" t="b">
        <v>0</v>
      </c>
      <c r="L86" s="86" t="b">
        <v>0</v>
      </c>
    </row>
    <row r="87" spans="1:12" ht="15">
      <c r="A87" s="86" t="s">
        <v>1725</v>
      </c>
      <c r="B87" s="86" t="s">
        <v>1799</v>
      </c>
      <c r="C87" s="86">
        <v>4</v>
      </c>
      <c r="D87" s="120">
        <v>0.0034558591525594234</v>
      </c>
      <c r="E87" s="120">
        <v>1.6238233743967667</v>
      </c>
      <c r="F87" s="86" t="s">
        <v>2288</v>
      </c>
      <c r="G87" s="86" t="b">
        <v>0</v>
      </c>
      <c r="H87" s="86" t="b">
        <v>0</v>
      </c>
      <c r="I87" s="86" t="b">
        <v>0</v>
      </c>
      <c r="J87" s="86" t="b">
        <v>0</v>
      </c>
      <c r="K87" s="86" t="b">
        <v>0</v>
      </c>
      <c r="L87" s="86" t="b">
        <v>0</v>
      </c>
    </row>
    <row r="88" spans="1:12" ht="15">
      <c r="A88" s="86" t="s">
        <v>2179</v>
      </c>
      <c r="B88" s="86" t="s">
        <v>2137</v>
      </c>
      <c r="C88" s="86">
        <v>4</v>
      </c>
      <c r="D88" s="120">
        <v>0.0034558591525594234</v>
      </c>
      <c r="E88" s="120">
        <v>2.40197462478041</v>
      </c>
      <c r="F88" s="86" t="s">
        <v>2288</v>
      </c>
      <c r="G88" s="86" t="b">
        <v>0</v>
      </c>
      <c r="H88" s="86" t="b">
        <v>0</v>
      </c>
      <c r="I88" s="86" t="b">
        <v>0</v>
      </c>
      <c r="J88" s="86" t="b">
        <v>0</v>
      </c>
      <c r="K88" s="86" t="b">
        <v>0</v>
      </c>
      <c r="L88" s="86" t="b">
        <v>0</v>
      </c>
    </row>
    <row r="89" spans="1:12" ht="15">
      <c r="A89" s="86" t="s">
        <v>2137</v>
      </c>
      <c r="B89" s="86" t="s">
        <v>2180</v>
      </c>
      <c r="C89" s="86">
        <v>4</v>
      </c>
      <c r="D89" s="120">
        <v>0.0034558591525594234</v>
      </c>
      <c r="E89" s="120">
        <v>2.2770358881721102</v>
      </c>
      <c r="F89" s="86" t="s">
        <v>2288</v>
      </c>
      <c r="G89" s="86" t="b">
        <v>0</v>
      </c>
      <c r="H89" s="86" t="b">
        <v>0</v>
      </c>
      <c r="I89" s="86" t="b">
        <v>0</v>
      </c>
      <c r="J89" s="86" t="b">
        <v>0</v>
      </c>
      <c r="K89" s="86" t="b">
        <v>0</v>
      </c>
      <c r="L89" s="86" t="b">
        <v>0</v>
      </c>
    </row>
    <row r="90" spans="1:12" ht="15">
      <c r="A90" s="86" t="s">
        <v>2180</v>
      </c>
      <c r="B90" s="86" t="s">
        <v>2181</v>
      </c>
      <c r="C90" s="86">
        <v>4</v>
      </c>
      <c r="D90" s="120">
        <v>0.0034558591525594234</v>
      </c>
      <c r="E90" s="120">
        <v>2.5780658838360915</v>
      </c>
      <c r="F90" s="86" t="s">
        <v>2288</v>
      </c>
      <c r="G90" s="86" t="b">
        <v>0</v>
      </c>
      <c r="H90" s="86" t="b">
        <v>0</v>
      </c>
      <c r="I90" s="86" t="b">
        <v>0</v>
      </c>
      <c r="J90" s="86" t="b">
        <v>0</v>
      </c>
      <c r="K90" s="86" t="b">
        <v>0</v>
      </c>
      <c r="L90" s="86" t="b">
        <v>0</v>
      </c>
    </row>
    <row r="91" spans="1:12" ht="15">
      <c r="A91" s="86" t="s">
        <v>2181</v>
      </c>
      <c r="B91" s="86" t="s">
        <v>2134</v>
      </c>
      <c r="C91" s="86">
        <v>4</v>
      </c>
      <c r="D91" s="120">
        <v>0.0034558591525594234</v>
      </c>
      <c r="E91" s="120">
        <v>2.2258833657247292</v>
      </c>
      <c r="F91" s="86" t="s">
        <v>2288</v>
      </c>
      <c r="G91" s="86" t="b">
        <v>0</v>
      </c>
      <c r="H91" s="86" t="b">
        <v>0</v>
      </c>
      <c r="I91" s="86" t="b">
        <v>0</v>
      </c>
      <c r="J91" s="86" t="b">
        <v>0</v>
      </c>
      <c r="K91" s="86" t="b">
        <v>0</v>
      </c>
      <c r="L91" s="86" t="b">
        <v>0</v>
      </c>
    </row>
    <row r="92" spans="1:12" ht="15">
      <c r="A92" s="86" t="s">
        <v>2134</v>
      </c>
      <c r="B92" s="86" t="s">
        <v>1841</v>
      </c>
      <c r="C92" s="86">
        <v>4</v>
      </c>
      <c r="D92" s="120">
        <v>0.0034558591525594234</v>
      </c>
      <c r="E92" s="120">
        <v>1.924853370060748</v>
      </c>
      <c r="F92" s="86" t="s">
        <v>2288</v>
      </c>
      <c r="G92" s="86" t="b">
        <v>0</v>
      </c>
      <c r="H92" s="86" t="b">
        <v>0</v>
      </c>
      <c r="I92" s="86" t="b">
        <v>0</v>
      </c>
      <c r="J92" s="86" t="b">
        <v>0</v>
      </c>
      <c r="K92" s="86" t="b">
        <v>0</v>
      </c>
      <c r="L92" s="86" t="b">
        <v>0</v>
      </c>
    </row>
    <row r="93" spans="1:12" ht="15">
      <c r="A93" s="86" t="s">
        <v>1803</v>
      </c>
      <c r="B93" s="86" t="s">
        <v>1776</v>
      </c>
      <c r="C93" s="86">
        <v>4</v>
      </c>
      <c r="D93" s="120">
        <v>0.0034558591525594234</v>
      </c>
      <c r="E93" s="120">
        <v>0.4292319547819286</v>
      </c>
      <c r="F93" s="86" t="s">
        <v>2288</v>
      </c>
      <c r="G93" s="86" t="b">
        <v>0</v>
      </c>
      <c r="H93" s="86" t="b">
        <v>0</v>
      </c>
      <c r="I93" s="86" t="b">
        <v>0</v>
      </c>
      <c r="J93" s="86" t="b">
        <v>0</v>
      </c>
      <c r="K93" s="86" t="b">
        <v>0</v>
      </c>
      <c r="L93" s="86" t="b">
        <v>0</v>
      </c>
    </row>
    <row r="94" spans="1:12" ht="15">
      <c r="A94" s="86" t="s">
        <v>1810</v>
      </c>
      <c r="B94" s="86" t="s">
        <v>1811</v>
      </c>
      <c r="C94" s="86">
        <v>4</v>
      </c>
      <c r="D94" s="120">
        <v>0.0034558591525594234</v>
      </c>
      <c r="E94" s="120">
        <v>2.5780658838360915</v>
      </c>
      <c r="F94" s="86" t="s">
        <v>2288</v>
      </c>
      <c r="G94" s="86" t="b">
        <v>0</v>
      </c>
      <c r="H94" s="86" t="b">
        <v>0</v>
      </c>
      <c r="I94" s="86" t="b">
        <v>0</v>
      </c>
      <c r="J94" s="86" t="b">
        <v>0</v>
      </c>
      <c r="K94" s="86" t="b">
        <v>0</v>
      </c>
      <c r="L94" s="86" t="b">
        <v>0</v>
      </c>
    </row>
    <row r="95" spans="1:12" ht="15">
      <c r="A95" s="86" t="s">
        <v>1811</v>
      </c>
      <c r="B95" s="86" t="s">
        <v>1812</v>
      </c>
      <c r="C95" s="86">
        <v>4</v>
      </c>
      <c r="D95" s="120">
        <v>0.0034558591525594234</v>
      </c>
      <c r="E95" s="120">
        <v>2.5780658838360915</v>
      </c>
      <c r="F95" s="86" t="s">
        <v>2288</v>
      </c>
      <c r="G95" s="86" t="b">
        <v>0</v>
      </c>
      <c r="H95" s="86" t="b">
        <v>0</v>
      </c>
      <c r="I95" s="86" t="b">
        <v>0</v>
      </c>
      <c r="J95" s="86" t="b">
        <v>0</v>
      </c>
      <c r="K95" s="86" t="b">
        <v>0</v>
      </c>
      <c r="L95" s="86" t="b">
        <v>0</v>
      </c>
    </row>
    <row r="96" spans="1:12" ht="15">
      <c r="A96" s="86" t="s">
        <v>1812</v>
      </c>
      <c r="B96" s="86" t="s">
        <v>2186</v>
      </c>
      <c r="C96" s="86">
        <v>4</v>
      </c>
      <c r="D96" s="120">
        <v>0.0034558591525594234</v>
      </c>
      <c r="E96" s="120">
        <v>2.5780658838360915</v>
      </c>
      <c r="F96" s="86" t="s">
        <v>2288</v>
      </c>
      <c r="G96" s="86" t="b">
        <v>0</v>
      </c>
      <c r="H96" s="86" t="b">
        <v>0</v>
      </c>
      <c r="I96" s="86" t="b">
        <v>0</v>
      </c>
      <c r="J96" s="86" t="b">
        <v>0</v>
      </c>
      <c r="K96" s="86" t="b">
        <v>0</v>
      </c>
      <c r="L96" s="86" t="b">
        <v>0</v>
      </c>
    </row>
    <row r="97" spans="1:12" ht="15">
      <c r="A97" s="86" t="s">
        <v>2186</v>
      </c>
      <c r="B97" s="86" t="s">
        <v>2187</v>
      </c>
      <c r="C97" s="86">
        <v>4</v>
      </c>
      <c r="D97" s="120">
        <v>0.0034558591525594234</v>
      </c>
      <c r="E97" s="120">
        <v>2.5780658838360915</v>
      </c>
      <c r="F97" s="86" t="s">
        <v>2288</v>
      </c>
      <c r="G97" s="86" t="b">
        <v>0</v>
      </c>
      <c r="H97" s="86" t="b">
        <v>0</v>
      </c>
      <c r="I97" s="86" t="b">
        <v>0</v>
      </c>
      <c r="J97" s="86" t="b">
        <v>0</v>
      </c>
      <c r="K97" s="86" t="b">
        <v>0</v>
      </c>
      <c r="L97" s="86" t="b">
        <v>0</v>
      </c>
    </row>
    <row r="98" spans="1:12" ht="15">
      <c r="A98" s="86" t="s">
        <v>2187</v>
      </c>
      <c r="B98" s="86" t="s">
        <v>2188</v>
      </c>
      <c r="C98" s="86">
        <v>4</v>
      </c>
      <c r="D98" s="120">
        <v>0.0034558591525594234</v>
      </c>
      <c r="E98" s="120">
        <v>2.5780658838360915</v>
      </c>
      <c r="F98" s="86" t="s">
        <v>2288</v>
      </c>
      <c r="G98" s="86" t="b">
        <v>0</v>
      </c>
      <c r="H98" s="86" t="b">
        <v>0</v>
      </c>
      <c r="I98" s="86" t="b">
        <v>0</v>
      </c>
      <c r="J98" s="86" t="b">
        <v>0</v>
      </c>
      <c r="K98" s="86" t="b">
        <v>0</v>
      </c>
      <c r="L98" s="86" t="b">
        <v>0</v>
      </c>
    </row>
    <row r="99" spans="1:12" ht="15">
      <c r="A99" s="86" t="s">
        <v>2188</v>
      </c>
      <c r="B99" s="86" t="s">
        <v>267</v>
      </c>
      <c r="C99" s="86">
        <v>4</v>
      </c>
      <c r="D99" s="120">
        <v>0.0034558591525594234</v>
      </c>
      <c r="E99" s="120">
        <v>2.4811558708280352</v>
      </c>
      <c r="F99" s="86" t="s">
        <v>2288</v>
      </c>
      <c r="G99" s="86" t="b">
        <v>0</v>
      </c>
      <c r="H99" s="86" t="b">
        <v>0</v>
      </c>
      <c r="I99" s="86" t="b">
        <v>0</v>
      </c>
      <c r="J99" s="86" t="b">
        <v>0</v>
      </c>
      <c r="K99" s="86" t="b">
        <v>0</v>
      </c>
      <c r="L99" s="86" t="b">
        <v>0</v>
      </c>
    </row>
    <row r="100" spans="1:12" ht="15">
      <c r="A100" s="86" t="s">
        <v>267</v>
      </c>
      <c r="B100" s="86" t="s">
        <v>2189</v>
      </c>
      <c r="C100" s="86">
        <v>4</v>
      </c>
      <c r="D100" s="120">
        <v>0.0034558591525594234</v>
      </c>
      <c r="E100" s="120">
        <v>2.4811558708280352</v>
      </c>
      <c r="F100" s="86" t="s">
        <v>2288</v>
      </c>
      <c r="G100" s="86" t="b">
        <v>0</v>
      </c>
      <c r="H100" s="86" t="b">
        <v>0</v>
      </c>
      <c r="I100" s="86" t="b">
        <v>0</v>
      </c>
      <c r="J100" s="86" t="b">
        <v>0</v>
      </c>
      <c r="K100" s="86" t="b">
        <v>0</v>
      </c>
      <c r="L100" s="86" t="b">
        <v>0</v>
      </c>
    </row>
    <row r="101" spans="1:12" ht="15">
      <c r="A101" s="86" t="s">
        <v>2189</v>
      </c>
      <c r="B101" s="86" t="s">
        <v>236</v>
      </c>
      <c r="C101" s="86">
        <v>4</v>
      </c>
      <c r="D101" s="120">
        <v>0.0034558591525594234</v>
      </c>
      <c r="E101" s="120">
        <v>2.4811558708280352</v>
      </c>
      <c r="F101" s="86" t="s">
        <v>2288</v>
      </c>
      <c r="G101" s="86" t="b">
        <v>0</v>
      </c>
      <c r="H101" s="86" t="b">
        <v>0</v>
      </c>
      <c r="I101" s="86" t="b">
        <v>0</v>
      </c>
      <c r="J101" s="86" t="b">
        <v>0</v>
      </c>
      <c r="K101" s="86" t="b">
        <v>0</v>
      </c>
      <c r="L101" s="86" t="b">
        <v>0</v>
      </c>
    </row>
    <row r="102" spans="1:12" ht="15">
      <c r="A102" s="86" t="s">
        <v>236</v>
      </c>
      <c r="B102" s="86" t="s">
        <v>2190</v>
      </c>
      <c r="C102" s="86">
        <v>4</v>
      </c>
      <c r="D102" s="120">
        <v>0.0034558591525594234</v>
      </c>
      <c r="E102" s="120">
        <v>2.40197462478041</v>
      </c>
      <c r="F102" s="86" t="s">
        <v>2288</v>
      </c>
      <c r="G102" s="86" t="b">
        <v>0</v>
      </c>
      <c r="H102" s="86" t="b">
        <v>0</v>
      </c>
      <c r="I102" s="86" t="b">
        <v>0</v>
      </c>
      <c r="J102" s="86" t="b">
        <v>0</v>
      </c>
      <c r="K102" s="86" t="b">
        <v>0</v>
      </c>
      <c r="L102" s="86" t="b">
        <v>0</v>
      </c>
    </row>
    <row r="103" spans="1:12" ht="15">
      <c r="A103" s="86" t="s">
        <v>2190</v>
      </c>
      <c r="B103" s="86" t="s">
        <v>2142</v>
      </c>
      <c r="C103" s="86">
        <v>4</v>
      </c>
      <c r="D103" s="120">
        <v>0.0034558591525594234</v>
      </c>
      <c r="E103" s="120">
        <v>2.335027835149797</v>
      </c>
      <c r="F103" s="86" t="s">
        <v>2288</v>
      </c>
      <c r="G103" s="86" t="b">
        <v>0</v>
      </c>
      <c r="H103" s="86" t="b">
        <v>0</v>
      </c>
      <c r="I103" s="86" t="b">
        <v>0</v>
      </c>
      <c r="J103" s="86" t="b">
        <v>0</v>
      </c>
      <c r="K103" s="86" t="b">
        <v>0</v>
      </c>
      <c r="L103" s="86" t="b">
        <v>0</v>
      </c>
    </row>
    <row r="104" spans="1:12" ht="15">
      <c r="A104" s="86" t="s">
        <v>2142</v>
      </c>
      <c r="B104" s="86" t="s">
        <v>1808</v>
      </c>
      <c r="C104" s="86">
        <v>4</v>
      </c>
      <c r="D104" s="120">
        <v>0.0034558591525594234</v>
      </c>
      <c r="E104" s="120">
        <v>2.238117822141741</v>
      </c>
      <c r="F104" s="86" t="s">
        <v>2288</v>
      </c>
      <c r="G104" s="86" t="b">
        <v>0</v>
      </c>
      <c r="H104" s="86" t="b">
        <v>0</v>
      </c>
      <c r="I104" s="86" t="b">
        <v>0</v>
      </c>
      <c r="J104" s="86" t="b">
        <v>0</v>
      </c>
      <c r="K104" s="86" t="b">
        <v>0</v>
      </c>
      <c r="L104" s="86" t="b">
        <v>0</v>
      </c>
    </row>
    <row r="105" spans="1:12" ht="15">
      <c r="A105" s="86" t="s">
        <v>2168</v>
      </c>
      <c r="B105" s="86" t="s">
        <v>2169</v>
      </c>
      <c r="C105" s="86">
        <v>3</v>
      </c>
      <c r="D105" s="120">
        <v>0.00282426647218454</v>
      </c>
      <c r="E105" s="120">
        <v>2.4531271472277916</v>
      </c>
      <c r="F105" s="86" t="s">
        <v>2288</v>
      </c>
      <c r="G105" s="86" t="b">
        <v>0</v>
      </c>
      <c r="H105" s="86" t="b">
        <v>0</v>
      </c>
      <c r="I105" s="86" t="b">
        <v>0</v>
      </c>
      <c r="J105" s="86" t="b">
        <v>0</v>
      </c>
      <c r="K105" s="86" t="b">
        <v>0</v>
      </c>
      <c r="L105" s="86" t="b">
        <v>0</v>
      </c>
    </row>
    <row r="106" spans="1:12" ht="15">
      <c r="A106" s="86" t="s">
        <v>257</v>
      </c>
      <c r="B106" s="86" t="s">
        <v>1776</v>
      </c>
      <c r="C106" s="86">
        <v>3</v>
      </c>
      <c r="D106" s="120">
        <v>0.00282426647218454</v>
      </c>
      <c r="E106" s="120">
        <v>0.32359837336901526</v>
      </c>
      <c r="F106" s="86" t="s">
        <v>2288</v>
      </c>
      <c r="G106" s="86" t="b">
        <v>0</v>
      </c>
      <c r="H106" s="86" t="b">
        <v>0</v>
      </c>
      <c r="I106" s="86" t="b">
        <v>0</v>
      </c>
      <c r="J106" s="86" t="b">
        <v>0</v>
      </c>
      <c r="K106" s="86" t="b">
        <v>0</v>
      </c>
      <c r="L106" s="86" t="b">
        <v>0</v>
      </c>
    </row>
    <row r="107" spans="1:12" ht="15">
      <c r="A107" s="86" t="s">
        <v>1836</v>
      </c>
      <c r="B107" s="86" t="s">
        <v>1837</v>
      </c>
      <c r="C107" s="86">
        <v>3</v>
      </c>
      <c r="D107" s="120">
        <v>0.00282426647218454</v>
      </c>
      <c r="E107" s="120">
        <v>2.40197462478041</v>
      </c>
      <c r="F107" s="86" t="s">
        <v>2288</v>
      </c>
      <c r="G107" s="86" t="b">
        <v>0</v>
      </c>
      <c r="H107" s="86" t="b">
        <v>0</v>
      </c>
      <c r="I107" s="86" t="b">
        <v>0</v>
      </c>
      <c r="J107" s="86" t="b">
        <v>0</v>
      </c>
      <c r="K107" s="86" t="b">
        <v>0</v>
      </c>
      <c r="L107" s="86" t="b">
        <v>0</v>
      </c>
    </row>
    <row r="108" spans="1:12" ht="15">
      <c r="A108" s="86" t="s">
        <v>2145</v>
      </c>
      <c r="B108" s="86" t="s">
        <v>1777</v>
      </c>
      <c r="C108" s="86">
        <v>3</v>
      </c>
      <c r="D108" s="120">
        <v>0.00282426647218454</v>
      </c>
      <c r="E108" s="120">
        <v>1.4477321153410854</v>
      </c>
      <c r="F108" s="86" t="s">
        <v>2288</v>
      </c>
      <c r="G108" s="86" t="b">
        <v>0</v>
      </c>
      <c r="H108" s="86" t="b">
        <v>0</v>
      </c>
      <c r="I108" s="86" t="b">
        <v>0</v>
      </c>
      <c r="J108" s="86" t="b">
        <v>0</v>
      </c>
      <c r="K108" s="86" t="b">
        <v>0</v>
      </c>
      <c r="L108" s="86" t="b">
        <v>0</v>
      </c>
    </row>
    <row r="109" spans="1:12" ht="15">
      <c r="A109" s="86" t="s">
        <v>1802</v>
      </c>
      <c r="B109" s="86" t="s">
        <v>1776</v>
      </c>
      <c r="C109" s="86">
        <v>3</v>
      </c>
      <c r="D109" s="120">
        <v>0.00282426647218454</v>
      </c>
      <c r="E109" s="120">
        <v>0.3649910585272403</v>
      </c>
      <c r="F109" s="86" t="s">
        <v>2288</v>
      </c>
      <c r="G109" s="86" t="b">
        <v>0</v>
      </c>
      <c r="H109" s="86" t="b">
        <v>0</v>
      </c>
      <c r="I109" s="86" t="b">
        <v>0</v>
      </c>
      <c r="J109" s="86" t="b">
        <v>0</v>
      </c>
      <c r="K109" s="86" t="b">
        <v>0</v>
      </c>
      <c r="L109" s="86" t="b">
        <v>0</v>
      </c>
    </row>
    <row r="110" spans="1:12" ht="15">
      <c r="A110" s="86" t="s">
        <v>2205</v>
      </c>
      <c r="B110" s="86" t="s">
        <v>1809</v>
      </c>
      <c r="C110" s="86">
        <v>3</v>
      </c>
      <c r="D110" s="120">
        <v>0.00282426647218454</v>
      </c>
      <c r="E110" s="120">
        <v>2.2770358881721102</v>
      </c>
      <c r="F110" s="86" t="s">
        <v>2288</v>
      </c>
      <c r="G110" s="86" t="b">
        <v>0</v>
      </c>
      <c r="H110" s="86" t="b">
        <v>0</v>
      </c>
      <c r="I110" s="86" t="b">
        <v>0</v>
      </c>
      <c r="J110" s="86" t="b">
        <v>0</v>
      </c>
      <c r="K110" s="86" t="b">
        <v>0</v>
      </c>
      <c r="L110" s="86" t="b">
        <v>0</v>
      </c>
    </row>
    <row r="111" spans="1:12" ht="15">
      <c r="A111" s="86" t="s">
        <v>1802</v>
      </c>
      <c r="B111" s="86" t="s">
        <v>2210</v>
      </c>
      <c r="C111" s="86">
        <v>3</v>
      </c>
      <c r="D111" s="120">
        <v>0.00282426647218454</v>
      </c>
      <c r="E111" s="120">
        <v>1.8790958795000727</v>
      </c>
      <c r="F111" s="86" t="s">
        <v>2288</v>
      </c>
      <c r="G111" s="86" t="b">
        <v>0</v>
      </c>
      <c r="H111" s="86" t="b">
        <v>0</v>
      </c>
      <c r="I111" s="86" t="b">
        <v>0</v>
      </c>
      <c r="J111" s="86" t="b">
        <v>0</v>
      </c>
      <c r="K111" s="86" t="b">
        <v>0</v>
      </c>
      <c r="L111" s="86" t="b">
        <v>0</v>
      </c>
    </row>
    <row r="112" spans="1:12" ht="15">
      <c r="A112" s="86" t="s">
        <v>2210</v>
      </c>
      <c r="B112" s="86" t="s">
        <v>1827</v>
      </c>
      <c r="C112" s="86">
        <v>3</v>
      </c>
      <c r="D112" s="120">
        <v>0.00282426647218454</v>
      </c>
      <c r="E112" s="120">
        <v>2.2258833657247292</v>
      </c>
      <c r="F112" s="86" t="s">
        <v>2288</v>
      </c>
      <c r="G112" s="86" t="b">
        <v>0</v>
      </c>
      <c r="H112" s="86" t="b">
        <v>0</v>
      </c>
      <c r="I112" s="86" t="b">
        <v>0</v>
      </c>
      <c r="J112" s="86" t="b">
        <v>0</v>
      </c>
      <c r="K112" s="86" t="b">
        <v>0</v>
      </c>
      <c r="L112" s="86" t="b">
        <v>0</v>
      </c>
    </row>
    <row r="113" spans="1:12" ht="15">
      <c r="A113" s="86" t="s">
        <v>1827</v>
      </c>
      <c r="B113" s="86" t="s">
        <v>2211</v>
      </c>
      <c r="C113" s="86">
        <v>3</v>
      </c>
      <c r="D113" s="120">
        <v>0.00282426647218454</v>
      </c>
      <c r="E113" s="120">
        <v>2.335027835149797</v>
      </c>
      <c r="F113" s="86" t="s">
        <v>2288</v>
      </c>
      <c r="G113" s="86" t="b">
        <v>0</v>
      </c>
      <c r="H113" s="86" t="b">
        <v>0</v>
      </c>
      <c r="I113" s="86" t="b">
        <v>0</v>
      </c>
      <c r="J113" s="86" t="b">
        <v>0</v>
      </c>
      <c r="K113" s="86" t="b">
        <v>0</v>
      </c>
      <c r="L113" s="86" t="b">
        <v>0</v>
      </c>
    </row>
    <row r="114" spans="1:12" ht="15">
      <c r="A114" s="86" t="s">
        <v>2211</v>
      </c>
      <c r="B114" s="86" t="s">
        <v>1828</v>
      </c>
      <c r="C114" s="86">
        <v>3</v>
      </c>
      <c r="D114" s="120">
        <v>0.00282426647218454</v>
      </c>
      <c r="E114" s="120">
        <v>2.2770358881721102</v>
      </c>
      <c r="F114" s="86" t="s">
        <v>2288</v>
      </c>
      <c r="G114" s="86" t="b">
        <v>0</v>
      </c>
      <c r="H114" s="86" t="b">
        <v>0</v>
      </c>
      <c r="I114" s="86" t="b">
        <v>0</v>
      </c>
      <c r="J114" s="86" t="b">
        <v>0</v>
      </c>
      <c r="K114" s="86" t="b">
        <v>0</v>
      </c>
      <c r="L114" s="86" t="b">
        <v>0</v>
      </c>
    </row>
    <row r="115" spans="1:12" ht="15">
      <c r="A115" s="86" t="s">
        <v>254</v>
      </c>
      <c r="B115" s="86" t="s">
        <v>262</v>
      </c>
      <c r="C115" s="86">
        <v>2</v>
      </c>
      <c r="D115" s="120">
        <v>0.002101184375615088</v>
      </c>
      <c r="E115" s="120">
        <v>2.5780658838360915</v>
      </c>
      <c r="F115" s="86" t="s">
        <v>2288</v>
      </c>
      <c r="G115" s="86" t="b">
        <v>0</v>
      </c>
      <c r="H115" s="86" t="b">
        <v>0</v>
      </c>
      <c r="I115" s="86" t="b">
        <v>0</v>
      </c>
      <c r="J115" s="86" t="b">
        <v>0</v>
      </c>
      <c r="K115" s="86" t="b">
        <v>0</v>
      </c>
      <c r="L115" s="86" t="b">
        <v>0</v>
      </c>
    </row>
    <row r="116" spans="1:12" ht="15">
      <c r="A116" s="86" t="s">
        <v>262</v>
      </c>
      <c r="B116" s="86" t="s">
        <v>1792</v>
      </c>
      <c r="C116" s="86">
        <v>2</v>
      </c>
      <c r="D116" s="120">
        <v>0.002101184375615088</v>
      </c>
      <c r="E116" s="120">
        <v>2.5780658838360915</v>
      </c>
      <c r="F116" s="86" t="s">
        <v>2288</v>
      </c>
      <c r="G116" s="86" t="b">
        <v>0</v>
      </c>
      <c r="H116" s="86" t="b">
        <v>0</v>
      </c>
      <c r="I116" s="86" t="b">
        <v>0</v>
      </c>
      <c r="J116" s="86" t="b">
        <v>1</v>
      </c>
      <c r="K116" s="86" t="b">
        <v>0</v>
      </c>
      <c r="L116" s="86" t="b">
        <v>0</v>
      </c>
    </row>
    <row r="117" spans="1:12" ht="15">
      <c r="A117" s="86" t="s">
        <v>1792</v>
      </c>
      <c r="B117" s="86" t="s">
        <v>1791</v>
      </c>
      <c r="C117" s="86">
        <v>2</v>
      </c>
      <c r="D117" s="120">
        <v>0.002101184375615088</v>
      </c>
      <c r="E117" s="120">
        <v>2.7030046204443914</v>
      </c>
      <c r="F117" s="86" t="s">
        <v>2288</v>
      </c>
      <c r="G117" s="86" t="b">
        <v>1</v>
      </c>
      <c r="H117" s="86" t="b">
        <v>0</v>
      </c>
      <c r="I117" s="86" t="b">
        <v>0</v>
      </c>
      <c r="J117" s="86" t="b">
        <v>0</v>
      </c>
      <c r="K117" s="86" t="b">
        <v>0</v>
      </c>
      <c r="L117" s="86" t="b">
        <v>0</v>
      </c>
    </row>
    <row r="118" spans="1:12" ht="15">
      <c r="A118" s="86" t="s">
        <v>1791</v>
      </c>
      <c r="B118" s="86" t="s">
        <v>1793</v>
      </c>
      <c r="C118" s="86">
        <v>2</v>
      </c>
      <c r="D118" s="120">
        <v>0.002101184375615088</v>
      </c>
      <c r="E118" s="120">
        <v>2.5269133613887105</v>
      </c>
      <c r="F118" s="86" t="s">
        <v>2288</v>
      </c>
      <c r="G118" s="86" t="b">
        <v>0</v>
      </c>
      <c r="H118" s="86" t="b">
        <v>0</v>
      </c>
      <c r="I118" s="86" t="b">
        <v>0</v>
      </c>
      <c r="J118" s="86" t="b">
        <v>0</v>
      </c>
      <c r="K118" s="86" t="b">
        <v>0</v>
      </c>
      <c r="L118" s="86" t="b">
        <v>0</v>
      </c>
    </row>
    <row r="119" spans="1:12" ht="15">
      <c r="A119" s="86" t="s">
        <v>1793</v>
      </c>
      <c r="B119" s="86" t="s">
        <v>1794</v>
      </c>
      <c r="C119" s="86">
        <v>2</v>
      </c>
      <c r="D119" s="120">
        <v>0.002101184375615088</v>
      </c>
      <c r="E119" s="120">
        <v>2.2770358881721102</v>
      </c>
      <c r="F119" s="86" t="s">
        <v>2288</v>
      </c>
      <c r="G119" s="86" t="b">
        <v>0</v>
      </c>
      <c r="H119" s="86" t="b">
        <v>0</v>
      </c>
      <c r="I119" s="86" t="b">
        <v>0</v>
      </c>
      <c r="J119" s="86" t="b">
        <v>0</v>
      </c>
      <c r="K119" s="86" t="b">
        <v>0</v>
      </c>
      <c r="L119" s="86" t="b">
        <v>0</v>
      </c>
    </row>
    <row r="120" spans="1:12" ht="15">
      <c r="A120" s="86" t="s">
        <v>1794</v>
      </c>
      <c r="B120" s="86" t="s">
        <v>1795</v>
      </c>
      <c r="C120" s="86">
        <v>2</v>
      </c>
      <c r="D120" s="120">
        <v>0.002101184375615088</v>
      </c>
      <c r="E120" s="120">
        <v>2.2770358881721102</v>
      </c>
      <c r="F120" s="86" t="s">
        <v>2288</v>
      </c>
      <c r="G120" s="86" t="b">
        <v>0</v>
      </c>
      <c r="H120" s="86" t="b">
        <v>0</v>
      </c>
      <c r="I120" s="86" t="b">
        <v>0</v>
      </c>
      <c r="J120" s="86" t="b">
        <v>0</v>
      </c>
      <c r="K120" s="86" t="b">
        <v>0</v>
      </c>
      <c r="L120" s="86" t="b">
        <v>0</v>
      </c>
    </row>
    <row r="121" spans="1:12" ht="15">
      <c r="A121" s="86" t="s">
        <v>1795</v>
      </c>
      <c r="B121" s="86" t="s">
        <v>1796</v>
      </c>
      <c r="C121" s="86">
        <v>2</v>
      </c>
      <c r="D121" s="120">
        <v>0.002101184375615088</v>
      </c>
      <c r="E121" s="120">
        <v>2.8790958795000727</v>
      </c>
      <c r="F121" s="86" t="s">
        <v>2288</v>
      </c>
      <c r="G121" s="86" t="b">
        <v>0</v>
      </c>
      <c r="H121" s="86" t="b">
        <v>0</v>
      </c>
      <c r="I121" s="86" t="b">
        <v>0</v>
      </c>
      <c r="J121" s="86" t="b">
        <v>0</v>
      </c>
      <c r="K121" s="86" t="b">
        <v>0</v>
      </c>
      <c r="L121" s="86" t="b">
        <v>0</v>
      </c>
    </row>
    <row r="122" spans="1:12" ht="15">
      <c r="A122" s="86" t="s">
        <v>1796</v>
      </c>
      <c r="B122" s="86" t="s">
        <v>1797</v>
      </c>
      <c r="C122" s="86">
        <v>2</v>
      </c>
      <c r="D122" s="120">
        <v>0.002101184375615088</v>
      </c>
      <c r="E122" s="120">
        <v>2.5780658838360915</v>
      </c>
      <c r="F122" s="86" t="s">
        <v>2288</v>
      </c>
      <c r="G122" s="86" t="b">
        <v>0</v>
      </c>
      <c r="H122" s="86" t="b">
        <v>0</v>
      </c>
      <c r="I122" s="86" t="b">
        <v>0</v>
      </c>
      <c r="J122" s="86" t="b">
        <v>1</v>
      </c>
      <c r="K122" s="86" t="b">
        <v>0</v>
      </c>
      <c r="L122" s="86" t="b">
        <v>0</v>
      </c>
    </row>
    <row r="123" spans="1:12" ht="15">
      <c r="A123" s="86" t="s">
        <v>1797</v>
      </c>
      <c r="B123" s="86" t="s">
        <v>2193</v>
      </c>
      <c r="C123" s="86">
        <v>2</v>
      </c>
      <c r="D123" s="120">
        <v>0.002101184375615088</v>
      </c>
      <c r="E123" s="120">
        <v>2.40197462478041</v>
      </c>
      <c r="F123" s="86" t="s">
        <v>2288</v>
      </c>
      <c r="G123" s="86" t="b">
        <v>1</v>
      </c>
      <c r="H123" s="86" t="b">
        <v>0</v>
      </c>
      <c r="I123" s="86" t="b">
        <v>0</v>
      </c>
      <c r="J123" s="86" t="b">
        <v>0</v>
      </c>
      <c r="K123" s="86" t="b">
        <v>0</v>
      </c>
      <c r="L123" s="86" t="b">
        <v>0</v>
      </c>
    </row>
    <row r="124" spans="1:12" ht="15">
      <c r="A124" s="86" t="s">
        <v>2193</v>
      </c>
      <c r="B124" s="86" t="s">
        <v>1827</v>
      </c>
      <c r="C124" s="86">
        <v>2</v>
      </c>
      <c r="D124" s="120">
        <v>0.002101184375615088</v>
      </c>
      <c r="E124" s="120">
        <v>2.049792106669048</v>
      </c>
      <c r="F124" s="86" t="s">
        <v>2288</v>
      </c>
      <c r="G124" s="86" t="b">
        <v>0</v>
      </c>
      <c r="H124" s="86" t="b">
        <v>0</v>
      </c>
      <c r="I124" s="86" t="b">
        <v>0</v>
      </c>
      <c r="J124" s="86" t="b">
        <v>0</v>
      </c>
      <c r="K124" s="86" t="b">
        <v>0</v>
      </c>
      <c r="L124" s="86" t="b">
        <v>0</v>
      </c>
    </row>
    <row r="125" spans="1:12" ht="15">
      <c r="A125" s="86" t="s">
        <v>1827</v>
      </c>
      <c r="B125" s="86" t="s">
        <v>2135</v>
      </c>
      <c r="C125" s="86">
        <v>2</v>
      </c>
      <c r="D125" s="120">
        <v>0.002101184375615088</v>
      </c>
      <c r="E125" s="120">
        <v>1.7329678438218346</v>
      </c>
      <c r="F125" s="86" t="s">
        <v>2288</v>
      </c>
      <c r="G125" s="86" t="b">
        <v>0</v>
      </c>
      <c r="H125" s="86" t="b">
        <v>0</v>
      </c>
      <c r="I125" s="86" t="b">
        <v>0</v>
      </c>
      <c r="J125" s="86" t="b">
        <v>0</v>
      </c>
      <c r="K125" s="86" t="b">
        <v>0</v>
      </c>
      <c r="L125" s="86" t="b">
        <v>0</v>
      </c>
    </row>
    <row r="126" spans="1:12" ht="15">
      <c r="A126" s="86" t="s">
        <v>2135</v>
      </c>
      <c r="B126" s="86" t="s">
        <v>2139</v>
      </c>
      <c r="C126" s="86">
        <v>2</v>
      </c>
      <c r="D126" s="120">
        <v>0.002101184375615088</v>
      </c>
      <c r="E126" s="120">
        <v>1.7329678438218346</v>
      </c>
      <c r="F126" s="86" t="s">
        <v>2288</v>
      </c>
      <c r="G126" s="86" t="b">
        <v>0</v>
      </c>
      <c r="H126" s="86" t="b">
        <v>0</v>
      </c>
      <c r="I126" s="86" t="b">
        <v>0</v>
      </c>
      <c r="J126" s="86" t="b">
        <v>0</v>
      </c>
      <c r="K126" s="86" t="b">
        <v>0</v>
      </c>
      <c r="L126" s="86" t="b">
        <v>0</v>
      </c>
    </row>
    <row r="127" spans="1:12" ht="15">
      <c r="A127" s="86" t="s">
        <v>2126</v>
      </c>
      <c r="B127" s="86" t="s">
        <v>1776</v>
      </c>
      <c r="C127" s="86">
        <v>2</v>
      </c>
      <c r="D127" s="120">
        <v>0.002101184375615088</v>
      </c>
      <c r="E127" s="120">
        <v>0.37598644282870347</v>
      </c>
      <c r="F127" s="86" t="s">
        <v>2288</v>
      </c>
      <c r="G127" s="86" t="b">
        <v>0</v>
      </c>
      <c r="H127" s="86" t="b">
        <v>0</v>
      </c>
      <c r="I127" s="86" t="b">
        <v>0</v>
      </c>
      <c r="J127" s="86" t="b">
        <v>0</v>
      </c>
      <c r="K127" s="86" t="b">
        <v>0</v>
      </c>
      <c r="L127" s="86" t="b">
        <v>0</v>
      </c>
    </row>
    <row r="128" spans="1:12" ht="15">
      <c r="A128" s="86" t="s">
        <v>1776</v>
      </c>
      <c r="B128" s="86" t="s">
        <v>2170</v>
      </c>
      <c r="C128" s="86">
        <v>2</v>
      </c>
      <c r="D128" s="120">
        <v>0.002101184375615088</v>
      </c>
      <c r="E128" s="120">
        <v>1.0661825228572173</v>
      </c>
      <c r="F128" s="86" t="s">
        <v>2288</v>
      </c>
      <c r="G128" s="86" t="b">
        <v>0</v>
      </c>
      <c r="H128" s="86" t="b">
        <v>0</v>
      </c>
      <c r="I128" s="86" t="b">
        <v>0</v>
      </c>
      <c r="J128" s="86" t="b">
        <v>0</v>
      </c>
      <c r="K128" s="86" t="b">
        <v>0</v>
      </c>
      <c r="L128" s="86" t="b">
        <v>0</v>
      </c>
    </row>
    <row r="129" spans="1:12" ht="15">
      <c r="A129" s="86" t="s">
        <v>2171</v>
      </c>
      <c r="B129" s="86" t="s">
        <v>2129</v>
      </c>
      <c r="C129" s="86">
        <v>2</v>
      </c>
      <c r="D129" s="120">
        <v>0.002101184375615088</v>
      </c>
      <c r="E129" s="120">
        <v>1.7329678438218346</v>
      </c>
      <c r="F129" s="86" t="s">
        <v>2288</v>
      </c>
      <c r="G129" s="86" t="b">
        <v>0</v>
      </c>
      <c r="H129" s="86" t="b">
        <v>0</v>
      </c>
      <c r="I129" s="86" t="b">
        <v>0</v>
      </c>
      <c r="J129" s="86" t="b">
        <v>0</v>
      </c>
      <c r="K129" s="86" t="b">
        <v>0</v>
      </c>
      <c r="L129" s="86" t="b">
        <v>0</v>
      </c>
    </row>
    <row r="130" spans="1:12" ht="15">
      <c r="A130" s="86" t="s">
        <v>1803</v>
      </c>
      <c r="B130" s="86" t="s">
        <v>2212</v>
      </c>
      <c r="C130" s="86">
        <v>2</v>
      </c>
      <c r="D130" s="120">
        <v>0.002101184375615088</v>
      </c>
      <c r="E130" s="120">
        <v>1.8183980391464611</v>
      </c>
      <c r="F130" s="86" t="s">
        <v>2288</v>
      </c>
      <c r="G130" s="86" t="b">
        <v>0</v>
      </c>
      <c r="H130" s="86" t="b">
        <v>0</v>
      </c>
      <c r="I130" s="86" t="b">
        <v>0</v>
      </c>
      <c r="J130" s="86" t="b">
        <v>0</v>
      </c>
      <c r="K130" s="86" t="b">
        <v>0</v>
      </c>
      <c r="L130" s="86" t="b">
        <v>0</v>
      </c>
    </row>
    <row r="131" spans="1:12" ht="15">
      <c r="A131" s="86" t="s">
        <v>2212</v>
      </c>
      <c r="B131" s="86" t="s">
        <v>1837</v>
      </c>
      <c r="C131" s="86">
        <v>2</v>
      </c>
      <c r="D131" s="120">
        <v>0.002101184375615088</v>
      </c>
      <c r="E131" s="120">
        <v>2.40197462478041</v>
      </c>
      <c r="F131" s="86" t="s">
        <v>2288</v>
      </c>
      <c r="G131" s="86" t="b">
        <v>0</v>
      </c>
      <c r="H131" s="86" t="b">
        <v>0</v>
      </c>
      <c r="I131" s="86" t="b">
        <v>0</v>
      </c>
      <c r="J131" s="86" t="b">
        <v>0</v>
      </c>
      <c r="K131" s="86" t="b">
        <v>0</v>
      </c>
      <c r="L131" s="86" t="b">
        <v>0</v>
      </c>
    </row>
    <row r="132" spans="1:12" ht="15">
      <c r="A132" s="86" t="s">
        <v>1837</v>
      </c>
      <c r="B132" s="86" t="s">
        <v>2213</v>
      </c>
      <c r="C132" s="86">
        <v>2</v>
      </c>
      <c r="D132" s="120">
        <v>0.002101184375615088</v>
      </c>
      <c r="E132" s="120">
        <v>2.4811558708280352</v>
      </c>
      <c r="F132" s="86" t="s">
        <v>2288</v>
      </c>
      <c r="G132" s="86" t="b">
        <v>0</v>
      </c>
      <c r="H132" s="86" t="b">
        <v>0</v>
      </c>
      <c r="I132" s="86" t="b">
        <v>0</v>
      </c>
      <c r="J132" s="86" t="b">
        <v>0</v>
      </c>
      <c r="K132" s="86" t="b">
        <v>0</v>
      </c>
      <c r="L132" s="86" t="b">
        <v>0</v>
      </c>
    </row>
    <row r="133" spans="1:12" ht="15">
      <c r="A133" s="86" t="s">
        <v>2213</v>
      </c>
      <c r="B133" s="86" t="s">
        <v>257</v>
      </c>
      <c r="C133" s="86">
        <v>2</v>
      </c>
      <c r="D133" s="120">
        <v>0.002101184375615088</v>
      </c>
      <c r="E133" s="120">
        <v>1.8183980391464611</v>
      </c>
      <c r="F133" s="86" t="s">
        <v>2288</v>
      </c>
      <c r="G133" s="86" t="b">
        <v>0</v>
      </c>
      <c r="H133" s="86" t="b">
        <v>0</v>
      </c>
      <c r="I133" s="86" t="b">
        <v>0</v>
      </c>
      <c r="J133" s="86" t="b">
        <v>0</v>
      </c>
      <c r="K133" s="86" t="b">
        <v>0</v>
      </c>
      <c r="L133" s="86" t="b">
        <v>0</v>
      </c>
    </row>
    <row r="134" spans="1:12" ht="15">
      <c r="A134" s="86" t="s">
        <v>2171</v>
      </c>
      <c r="B134" s="86" t="s">
        <v>2214</v>
      </c>
      <c r="C134" s="86">
        <v>2</v>
      </c>
      <c r="D134" s="120">
        <v>0.002101184375615088</v>
      </c>
      <c r="E134" s="120">
        <v>2.5780658838360915</v>
      </c>
      <c r="F134" s="86" t="s">
        <v>2288</v>
      </c>
      <c r="G134" s="86" t="b">
        <v>0</v>
      </c>
      <c r="H134" s="86" t="b">
        <v>0</v>
      </c>
      <c r="I134" s="86" t="b">
        <v>0</v>
      </c>
      <c r="J134" s="86" t="b">
        <v>0</v>
      </c>
      <c r="K134" s="86" t="b">
        <v>0</v>
      </c>
      <c r="L134" s="86" t="b">
        <v>0</v>
      </c>
    </row>
    <row r="135" spans="1:12" ht="15">
      <c r="A135" s="86" t="s">
        <v>2215</v>
      </c>
      <c r="B135" s="86" t="s">
        <v>2216</v>
      </c>
      <c r="C135" s="86">
        <v>2</v>
      </c>
      <c r="D135" s="120">
        <v>0.002101184375615088</v>
      </c>
      <c r="E135" s="120">
        <v>2.8790958795000727</v>
      </c>
      <c r="F135" s="86" t="s">
        <v>2288</v>
      </c>
      <c r="G135" s="86" t="b">
        <v>0</v>
      </c>
      <c r="H135" s="86" t="b">
        <v>0</v>
      </c>
      <c r="I135" s="86" t="b">
        <v>0</v>
      </c>
      <c r="J135" s="86" t="b">
        <v>0</v>
      </c>
      <c r="K135" s="86" t="b">
        <v>0</v>
      </c>
      <c r="L135" s="86" t="b">
        <v>0</v>
      </c>
    </row>
    <row r="136" spans="1:12" ht="15">
      <c r="A136" s="86" t="s">
        <v>2216</v>
      </c>
      <c r="B136" s="86" t="s">
        <v>2129</v>
      </c>
      <c r="C136" s="86">
        <v>2</v>
      </c>
      <c r="D136" s="120">
        <v>0.002101184375615088</v>
      </c>
      <c r="E136" s="120">
        <v>2.033997839485816</v>
      </c>
      <c r="F136" s="86" t="s">
        <v>2288</v>
      </c>
      <c r="G136" s="86" t="b">
        <v>0</v>
      </c>
      <c r="H136" s="86" t="b">
        <v>0</v>
      </c>
      <c r="I136" s="86" t="b">
        <v>0</v>
      </c>
      <c r="J136" s="86" t="b">
        <v>0</v>
      </c>
      <c r="K136" s="86" t="b">
        <v>0</v>
      </c>
      <c r="L136" s="86" t="b">
        <v>0</v>
      </c>
    </row>
    <row r="137" spans="1:12" ht="15">
      <c r="A137" s="86" t="s">
        <v>1803</v>
      </c>
      <c r="B137" s="86" t="s">
        <v>257</v>
      </c>
      <c r="C137" s="86">
        <v>2</v>
      </c>
      <c r="D137" s="120">
        <v>0.002101184375615088</v>
      </c>
      <c r="E137" s="120">
        <v>0.7577001987928493</v>
      </c>
      <c r="F137" s="86" t="s">
        <v>2288</v>
      </c>
      <c r="G137" s="86" t="b">
        <v>0</v>
      </c>
      <c r="H137" s="86" t="b">
        <v>0</v>
      </c>
      <c r="I137" s="86" t="b">
        <v>0</v>
      </c>
      <c r="J137" s="86" t="b">
        <v>0</v>
      </c>
      <c r="K137" s="86" t="b">
        <v>0</v>
      </c>
      <c r="L137" s="86" t="b">
        <v>0</v>
      </c>
    </row>
    <row r="138" spans="1:12" ht="15">
      <c r="A138" s="86" t="s">
        <v>2218</v>
      </c>
      <c r="B138" s="86" t="s">
        <v>1776</v>
      </c>
      <c r="C138" s="86">
        <v>2</v>
      </c>
      <c r="D138" s="120">
        <v>0.002101184375615088</v>
      </c>
      <c r="E138" s="120">
        <v>1.188899799471559</v>
      </c>
      <c r="F138" s="86" t="s">
        <v>2288</v>
      </c>
      <c r="G138" s="86" t="b">
        <v>0</v>
      </c>
      <c r="H138" s="86" t="b">
        <v>0</v>
      </c>
      <c r="I138" s="86" t="b">
        <v>0</v>
      </c>
      <c r="J138" s="86" t="b">
        <v>0</v>
      </c>
      <c r="K138" s="86" t="b">
        <v>0</v>
      </c>
      <c r="L138" s="86" t="b">
        <v>0</v>
      </c>
    </row>
    <row r="139" spans="1:12" ht="15">
      <c r="A139" s="86" t="s">
        <v>2219</v>
      </c>
      <c r="B139" s="86" t="s">
        <v>2140</v>
      </c>
      <c r="C139" s="86">
        <v>2</v>
      </c>
      <c r="D139" s="120">
        <v>0.002101184375615088</v>
      </c>
      <c r="E139" s="120">
        <v>2.335027835149797</v>
      </c>
      <c r="F139" s="86" t="s">
        <v>2288</v>
      </c>
      <c r="G139" s="86" t="b">
        <v>0</v>
      </c>
      <c r="H139" s="86" t="b">
        <v>0</v>
      </c>
      <c r="I139" s="86" t="b">
        <v>0</v>
      </c>
      <c r="J139" s="86" t="b">
        <v>0</v>
      </c>
      <c r="K139" s="86" t="b">
        <v>0</v>
      </c>
      <c r="L139" s="86" t="b">
        <v>0</v>
      </c>
    </row>
    <row r="140" spans="1:12" ht="15">
      <c r="A140" s="86" t="s">
        <v>2224</v>
      </c>
      <c r="B140" s="86" t="s">
        <v>2201</v>
      </c>
      <c r="C140" s="86">
        <v>2</v>
      </c>
      <c r="D140" s="120">
        <v>0.002101184375615088</v>
      </c>
      <c r="E140" s="120">
        <v>2.7030046204443914</v>
      </c>
      <c r="F140" s="86" t="s">
        <v>2288</v>
      </c>
      <c r="G140" s="86" t="b">
        <v>0</v>
      </c>
      <c r="H140" s="86" t="b">
        <v>0</v>
      </c>
      <c r="I140" s="86" t="b">
        <v>0</v>
      </c>
      <c r="J140" s="86" t="b">
        <v>0</v>
      </c>
      <c r="K140" s="86" t="b">
        <v>0</v>
      </c>
      <c r="L140" s="86" t="b">
        <v>0</v>
      </c>
    </row>
    <row r="141" spans="1:12" ht="15">
      <c r="A141" s="86" t="s">
        <v>1779</v>
      </c>
      <c r="B141" s="86" t="s">
        <v>1838</v>
      </c>
      <c r="C141" s="86">
        <v>2</v>
      </c>
      <c r="D141" s="120">
        <v>0.002101184375615088</v>
      </c>
      <c r="E141" s="120">
        <v>1.7999146334524478</v>
      </c>
      <c r="F141" s="86" t="s">
        <v>2288</v>
      </c>
      <c r="G141" s="86" t="b">
        <v>0</v>
      </c>
      <c r="H141" s="86" t="b">
        <v>0</v>
      </c>
      <c r="I141" s="86" t="b">
        <v>0</v>
      </c>
      <c r="J141" s="86" t="b">
        <v>1</v>
      </c>
      <c r="K141" s="86" t="b">
        <v>0</v>
      </c>
      <c r="L141" s="86" t="b">
        <v>0</v>
      </c>
    </row>
    <row r="142" spans="1:12" ht="15">
      <c r="A142" s="86" t="s">
        <v>1838</v>
      </c>
      <c r="B142" s="86" t="s">
        <v>1836</v>
      </c>
      <c r="C142" s="86">
        <v>2</v>
      </c>
      <c r="D142" s="120">
        <v>0.002101184375615088</v>
      </c>
      <c r="E142" s="120">
        <v>2.7030046204443914</v>
      </c>
      <c r="F142" s="86" t="s">
        <v>2288</v>
      </c>
      <c r="G142" s="86" t="b">
        <v>1</v>
      </c>
      <c r="H142" s="86" t="b">
        <v>0</v>
      </c>
      <c r="I142" s="86" t="b">
        <v>0</v>
      </c>
      <c r="J142" s="86" t="b">
        <v>0</v>
      </c>
      <c r="K142" s="86" t="b">
        <v>0</v>
      </c>
      <c r="L142" s="86" t="b">
        <v>0</v>
      </c>
    </row>
    <row r="143" spans="1:12" ht="15">
      <c r="A143" s="86" t="s">
        <v>1837</v>
      </c>
      <c r="B143" s="86" t="s">
        <v>1839</v>
      </c>
      <c r="C143" s="86">
        <v>2</v>
      </c>
      <c r="D143" s="120">
        <v>0.002101184375615088</v>
      </c>
      <c r="E143" s="120">
        <v>2.4811558708280352</v>
      </c>
      <c r="F143" s="86" t="s">
        <v>2288</v>
      </c>
      <c r="G143" s="86" t="b">
        <v>0</v>
      </c>
      <c r="H143" s="86" t="b">
        <v>0</v>
      </c>
      <c r="I143" s="86" t="b">
        <v>0</v>
      </c>
      <c r="J143" s="86" t="b">
        <v>0</v>
      </c>
      <c r="K143" s="86" t="b">
        <v>0</v>
      </c>
      <c r="L143" s="86" t="b">
        <v>0</v>
      </c>
    </row>
    <row r="144" spans="1:12" ht="15">
      <c r="A144" s="86" t="s">
        <v>1839</v>
      </c>
      <c r="B144" s="86" t="s">
        <v>1840</v>
      </c>
      <c r="C144" s="86">
        <v>2</v>
      </c>
      <c r="D144" s="120">
        <v>0.002101184375615088</v>
      </c>
      <c r="E144" s="120">
        <v>2.8790958795000727</v>
      </c>
      <c r="F144" s="86" t="s">
        <v>2288</v>
      </c>
      <c r="G144" s="86" t="b">
        <v>0</v>
      </c>
      <c r="H144" s="86" t="b">
        <v>0</v>
      </c>
      <c r="I144" s="86" t="b">
        <v>0</v>
      </c>
      <c r="J144" s="86" t="b">
        <v>0</v>
      </c>
      <c r="K144" s="86" t="b">
        <v>0</v>
      </c>
      <c r="L144" s="86" t="b">
        <v>0</v>
      </c>
    </row>
    <row r="145" spans="1:12" ht="15">
      <c r="A145" s="86" t="s">
        <v>1840</v>
      </c>
      <c r="B145" s="86" t="s">
        <v>1841</v>
      </c>
      <c r="C145" s="86">
        <v>2</v>
      </c>
      <c r="D145" s="120">
        <v>0.002101184375615088</v>
      </c>
      <c r="E145" s="120">
        <v>2.2258833657247292</v>
      </c>
      <c r="F145" s="86" t="s">
        <v>2288</v>
      </c>
      <c r="G145" s="86" t="b">
        <v>0</v>
      </c>
      <c r="H145" s="86" t="b">
        <v>0</v>
      </c>
      <c r="I145" s="86" t="b">
        <v>0</v>
      </c>
      <c r="J145" s="86" t="b">
        <v>0</v>
      </c>
      <c r="K145" s="86" t="b">
        <v>0</v>
      </c>
      <c r="L145" s="86" t="b">
        <v>0</v>
      </c>
    </row>
    <row r="146" spans="1:12" ht="15">
      <c r="A146" s="86" t="s">
        <v>1841</v>
      </c>
      <c r="B146" s="86" t="s">
        <v>1842</v>
      </c>
      <c r="C146" s="86">
        <v>2</v>
      </c>
      <c r="D146" s="120">
        <v>0.002101184375615088</v>
      </c>
      <c r="E146" s="120">
        <v>2.2258833657247292</v>
      </c>
      <c r="F146" s="86" t="s">
        <v>2288</v>
      </c>
      <c r="G146" s="86" t="b">
        <v>0</v>
      </c>
      <c r="H146" s="86" t="b">
        <v>0</v>
      </c>
      <c r="I146" s="86" t="b">
        <v>0</v>
      </c>
      <c r="J146" s="86" t="b">
        <v>0</v>
      </c>
      <c r="K146" s="86" t="b">
        <v>0</v>
      </c>
      <c r="L146" s="86" t="b">
        <v>0</v>
      </c>
    </row>
    <row r="147" spans="1:12" ht="15">
      <c r="A147" s="86" t="s">
        <v>1842</v>
      </c>
      <c r="B147" s="86" t="s">
        <v>1776</v>
      </c>
      <c r="C147" s="86">
        <v>2</v>
      </c>
      <c r="D147" s="120">
        <v>0.002101184375615088</v>
      </c>
      <c r="E147" s="120">
        <v>1.188899799471559</v>
      </c>
      <c r="F147" s="86" t="s">
        <v>2288</v>
      </c>
      <c r="G147" s="86" t="b">
        <v>0</v>
      </c>
      <c r="H147" s="86" t="b">
        <v>0</v>
      </c>
      <c r="I147" s="86" t="b">
        <v>0</v>
      </c>
      <c r="J147" s="86" t="b">
        <v>0</v>
      </c>
      <c r="K147" s="86" t="b">
        <v>0</v>
      </c>
      <c r="L147" s="86" t="b">
        <v>0</v>
      </c>
    </row>
    <row r="148" spans="1:12" ht="15">
      <c r="A148" s="86" t="s">
        <v>1802</v>
      </c>
      <c r="B148" s="86" t="s">
        <v>2146</v>
      </c>
      <c r="C148" s="86">
        <v>2</v>
      </c>
      <c r="D148" s="120">
        <v>0.002101184375615088</v>
      </c>
      <c r="E148" s="120">
        <v>1.4019746247804104</v>
      </c>
      <c r="F148" s="86" t="s">
        <v>2288</v>
      </c>
      <c r="G148" s="86" t="b">
        <v>0</v>
      </c>
      <c r="H148" s="86" t="b">
        <v>0</v>
      </c>
      <c r="I148" s="86" t="b">
        <v>0</v>
      </c>
      <c r="J148" s="86" t="b">
        <v>0</v>
      </c>
      <c r="K148" s="86" t="b">
        <v>0</v>
      </c>
      <c r="L148" s="86" t="b">
        <v>0</v>
      </c>
    </row>
    <row r="149" spans="1:12" ht="15">
      <c r="A149" s="86" t="s">
        <v>2146</v>
      </c>
      <c r="B149" s="86" t="s">
        <v>1800</v>
      </c>
      <c r="C149" s="86">
        <v>2</v>
      </c>
      <c r="D149" s="120">
        <v>0.002101184375615088</v>
      </c>
      <c r="E149" s="120">
        <v>1.7030046204443916</v>
      </c>
      <c r="F149" s="86" t="s">
        <v>2288</v>
      </c>
      <c r="G149" s="86" t="b">
        <v>0</v>
      </c>
      <c r="H149" s="86" t="b">
        <v>0</v>
      </c>
      <c r="I149" s="86" t="b">
        <v>0</v>
      </c>
      <c r="J149" s="86" t="b">
        <v>0</v>
      </c>
      <c r="K149" s="86" t="b">
        <v>0</v>
      </c>
      <c r="L149" s="86" t="b">
        <v>0</v>
      </c>
    </row>
    <row r="150" spans="1:12" ht="15">
      <c r="A150" s="86" t="s">
        <v>1801</v>
      </c>
      <c r="B150" s="86" t="s">
        <v>2237</v>
      </c>
      <c r="C150" s="86">
        <v>2</v>
      </c>
      <c r="D150" s="120">
        <v>0.002101184375615088</v>
      </c>
      <c r="E150" s="120">
        <v>2.180125875164054</v>
      </c>
      <c r="F150" s="86" t="s">
        <v>2288</v>
      </c>
      <c r="G150" s="86" t="b">
        <v>0</v>
      </c>
      <c r="H150" s="86" t="b">
        <v>0</v>
      </c>
      <c r="I150" s="86" t="b">
        <v>0</v>
      </c>
      <c r="J150" s="86" t="b">
        <v>0</v>
      </c>
      <c r="K150" s="86" t="b">
        <v>0</v>
      </c>
      <c r="L150" s="86" t="b">
        <v>0</v>
      </c>
    </row>
    <row r="151" spans="1:12" ht="15">
      <c r="A151" s="86" t="s">
        <v>2237</v>
      </c>
      <c r="B151" s="86" t="s">
        <v>1841</v>
      </c>
      <c r="C151" s="86">
        <v>2</v>
      </c>
      <c r="D151" s="120">
        <v>0.002101184375615088</v>
      </c>
      <c r="E151" s="120">
        <v>2.2258833657247292</v>
      </c>
      <c r="F151" s="86" t="s">
        <v>2288</v>
      </c>
      <c r="G151" s="86" t="b">
        <v>0</v>
      </c>
      <c r="H151" s="86" t="b">
        <v>0</v>
      </c>
      <c r="I151" s="86" t="b">
        <v>0</v>
      </c>
      <c r="J151" s="86" t="b">
        <v>0</v>
      </c>
      <c r="K151" s="86" t="b">
        <v>0</v>
      </c>
      <c r="L151" s="86" t="b">
        <v>0</v>
      </c>
    </row>
    <row r="152" spans="1:12" ht="15">
      <c r="A152" s="86" t="s">
        <v>1799</v>
      </c>
      <c r="B152" s="86" t="s">
        <v>2238</v>
      </c>
      <c r="C152" s="86">
        <v>2</v>
      </c>
      <c r="D152" s="120">
        <v>0.002101184375615088</v>
      </c>
      <c r="E152" s="120">
        <v>1.8183980391464611</v>
      </c>
      <c r="F152" s="86" t="s">
        <v>2288</v>
      </c>
      <c r="G152" s="86" t="b">
        <v>0</v>
      </c>
      <c r="H152" s="86" t="b">
        <v>0</v>
      </c>
      <c r="I152" s="86" t="b">
        <v>0</v>
      </c>
      <c r="J152" s="86" t="b">
        <v>0</v>
      </c>
      <c r="K152" s="86" t="b">
        <v>0</v>
      </c>
      <c r="L152" s="86" t="b">
        <v>0</v>
      </c>
    </row>
    <row r="153" spans="1:12" ht="15">
      <c r="A153" s="86" t="s">
        <v>2238</v>
      </c>
      <c r="B153" s="86" t="s">
        <v>2239</v>
      </c>
      <c r="C153" s="86">
        <v>2</v>
      </c>
      <c r="D153" s="120">
        <v>0.002101184375615088</v>
      </c>
      <c r="E153" s="120">
        <v>2.8790958795000727</v>
      </c>
      <c r="F153" s="86" t="s">
        <v>2288</v>
      </c>
      <c r="G153" s="86" t="b">
        <v>0</v>
      </c>
      <c r="H153" s="86" t="b">
        <v>0</v>
      </c>
      <c r="I153" s="86" t="b">
        <v>0</v>
      </c>
      <c r="J153" s="86" t="b">
        <v>0</v>
      </c>
      <c r="K153" s="86" t="b">
        <v>0</v>
      </c>
      <c r="L153" s="86" t="b">
        <v>0</v>
      </c>
    </row>
    <row r="154" spans="1:12" ht="15">
      <c r="A154" s="86" t="s">
        <v>2239</v>
      </c>
      <c r="B154" s="86" t="s">
        <v>2240</v>
      </c>
      <c r="C154" s="86">
        <v>2</v>
      </c>
      <c r="D154" s="120">
        <v>0.002101184375615088</v>
      </c>
      <c r="E154" s="120">
        <v>2.8790958795000727</v>
      </c>
      <c r="F154" s="86" t="s">
        <v>2288</v>
      </c>
      <c r="G154" s="86" t="b">
        <v>0</v>
      </c>
      <c r="H154" s="86" t="b">
        <v>0</v>
      </c>
      <c r="I154" s="86" t="b">
        <v>0</v>
      </c>
      <c r="J154" s="86" t="b">
        <v>0</v>
      </c>
      <c r="K154" s="86" t="b">
        <v>0</v>
      </c>
      <c r="L154" s="86" t="b">
        <v>0</v>
      </c>
    </row>
    <row r="155" spans="1:12" ht="15">
      <c r="A155" s="86" t="s">
        <v>2240</v>
      </c>
      <c r="B155" s="86" t="s">
        <v>1776</v>
      </c>
      <c r="C155" s="86">
        <v>2</v>
      </c>
      <c r="D155" s="120">
        <v>0.002101184375615088</v>
      </c>
      <c r="E155" s="120">
        <v>1.188899799471559</v>
      </c>
      <c r="F155" s="86" t="s">
        <v>2288</v>
      </c>
      <c r="G155" s="86" t="b">
        <v>0</v>
      </c>
      <c r="H155" s="86" t="b">
        <v>0</v>
      </c>
      <c r="I155" s="86" t="b">
        <v>0</v>
      </c>
      <c r="J155" s="86" t="b">
        <v>0</v>
      </c>
      <c r="K155" s="86" t="b">
        <v>0</v>
      </c>
      <c r="L155" s="86" t="b">
        <v>0</v>
      </c>
    </row>
    <row r="156" spans="1:12" ht="15">
      <c r="A156" s="86" t="s">
        <v>1825</v>
      </c>
      <c r="B156" s="86" t="s">
        <v>2124</v>
      </c>
      <c r="C156" s="86">
        <v>2</v>
      </c>
      <c r="D156" s="120">
        <v>0.002101184375615088</v>
      </c>
      <c r="E156" s="120">
        <v>1.5034322655391874</v>
      </c>
      <c r="F156" s="86" t="s">
        <v>2288</v>
      </c>
      <c r="G156" s="86" t="b">
        <v>0</v>
      </c>
      <c r="H156" s="86" t="b">
        <v>0</v>
      </c>
      <c r="I156" s="86" t="b">
        <v>0</v>
      </c>
      <c r="J156" s="86" t="b">
        <v>1</v>
      </c>
      <c r="K156" s="86" t="b">
        <v>0</v>
      </c>
      <c r="L156" s="86" t="b">
        <v>0</v>
      </c>
    </row>
    <row r="157" spans="1:12" ht="15">
      <c r="A157" s="86" t="s">
        <v>2124</v>
      </c>
      <c r="B157" s="86" t="s">
        <v>2241</v>
      </c>
      <c r="C157" s="86">
        <v>2</v>
      </c>
      <c r="D157" s="120">
        <v>0.002101184375615088</v>
      </c>
      <c r="E157" s="120">
        <v>1.901372274211225</v>
      </c>
      <c r="F157" s="86" t="s">
        <v>2288</v>
      </c>
      <c r="G157" s="86" t="b">
        <v>1</v>
      </c>
      <c r="H157" s="86" t="b">
        <v>0</v>
      </c>
      <c r="I157" s="86" t="b">
        <v>0</v>
      </c>
      <c r="J157" s="86" t="b">
        <v>0</v>
      </c>
      <c r="K157" s="86" t="b">
        <v>0</v>
      </c>
      <c r="L157" s="86" t="b">
        <v>0</v>
      </c>
    </row>
    <row r="158" spans="1:12" ht="15">
      <c r="A158" s="86" t="s">
        <v>2202</v>
      </c>
      <c r="B158" s="86" t="s">
        <v>1807</v>
      </c>
      <c r="C158" s="86">
        <v>2</v>
      </c>
      <c r="D158" s="120">
        <v>0.002101184375615088</v>
      </c>
      <c r="E158" s="120">
        <v>1.7735856947300987</v>
      </c>
      <c r="F158" s="86" t="s">
        <v>2288</v>
      </c>
      <c r="G158" s="86" t="b">
        <v>0</v>
      </c>
      <c r="H158" s="86" t="b">
        <v>0</v>
      </c>
      <c r="I158" s="86" t="b">
        <v>0</v>
      </c>
      <c r="J158" s="86" t="b">
        <v>0</v>
      </c>
      <c r="K158" s="86" t="b">
        <v>0</v>
      </c>
      <c r="L158" s="86" t="b">
        <v>0</v>
      </c>
    </row>
    <row r="159" spans="1:12" ht="15">
      <c r="A159" s="86" t="s">
        <v>1799</v>
      </c>
      <c r="B159" s="86" t="s">
        <v>2242</v>
      </c>
      <c r="C159" s="86">
        <v>2</v>
      </c>
      <c r="D159" s="120">
        <v>0.002101184375615088</v>
      </c>
      <c r="E159" s="120">
        <v>1.8183980391464611</v>
      </c>
      <c r="F159" s="86" t="s">
        <v>2288</v>
      </c>
      <c r="G159" s="86" t="b">
        <v>0</v>
      </c>
      <c r="H159" s="86" t="b">
        <v>0</v>
      </c>
      <c r="I159" s="86" t="b">
        <v>0</v>
      </c>
      <c r="J159" s="86" t="b">
        <v>0</v>
      </c>
      <c r="K159" s="86" t="b">
        <v>0</v>
      </c>
      <c r="L159" s="86" t="b">
        <v>0</v>
      </c>
    </row>
    <row r="160" spans="1:12" ht="15">
      <c r="A160" s="86" t="s">
        <v>2242</v>
      </c>
      <c r="B160" s="86" t="s">
        <v>2243</v>
      </c>
      <c r="C160" s="86">
        <v>2</v>
      </c>
      <c r="D160" s="120">
        <v>0.002101184375615088</v>
      </c>
      <c r="E160" s="120">
        <v>2.8790958795000727</v>
      </c>
      <c r="F160" s="86" t="s">
        <v>2288</v>
      </c>
      <c r="G160" s="86" t="b">
        <v>0</v>
      </c>
      <c r="H160" s="86" t="b">
        <v>0</v>
      </c>
      <c r="I160" s="86" t="b">
        <v>0</v>
      </c>
      <c r="J160" s="86" t="b">
        <v>0</v>
      </c>
      <c r="K160" s="86" t="b">
        <v>0</v>
      </c>
      <c r="L160" s="86" t="b">
        <v>0</v>
      </c>
    </row>
    <row r="161" spans="1:12" ht="15">
      <c r="A161" s="86" t="s">
        <v>2243</v>
      </c>
      <c r="B161" s="86" t="s">
        <v>2244</v>
      </c>
      <c r="C161" s="86">
        <v>2</v>
      </c>
      <c r="D161" s="120">
        <v>0.002101184375615088</v>
      </c>
      <c r="E161" s="120">
        <v>2.8790958795000727</v>
      </c>
      <c r="F161" s="86" t="s">
        <v>2288</v>
      </c>
      <c r="G161" s="86" t="b">
        <v>0</v>
      </c>
      <c r="H161" s="86" t="b">
        <v>0</v>
      </c>
      <c r="I161" s="86" t="b">
        <v>0</v>
      </c>
      <c r="J161" s="86" t="b">
        <v>0</v>
      </c>
      <c r="K161" s="86" t="b">
        <v>0</v>
      </c>
      <c r="L161" s="86" t="b">
        <v>0</v>
      </c>
    </row>
    <row r="162" spans="1:12" ht="15">
      <c r="A162" s="86" t="s">
        <v>2244</v>
      </c>
      <c r="B162" s="86" t="s">
        <v>1776</v>
      </c>
      <c r="C162" s="86">
        <v>2</v>
      </c>
      <c r="D162" s="120">
        <v>0.002101184375615088</v>
      </c>
      <c r="E162" s="120">
        <v>1.188899799471559</v>
      </c>
      <c r="F162" s="86" t="s">
        <v>2288</v>
      </c>
      <c r="G162" s="86" t="b">
        <v>0</v>
      </c>
      <c r="H162" s="86" t="b">
        <v>0</v>
      </c>
      <c r="I162" s="86" t="b">
        <v>0</v>
      </c>
      <c r="J162" s="86" t="b">
        <v>0</v>
      </c>
      <c r="K162" s="86" t="b">
        <v>0</v>
      </c>
      <c r="L162" s="86" t="b">
        <v>0</v>
      </c>
    </row>
    <row r="163" spans="1:12" ht="15">
      <c r="A163" s="86" t="s">
        <v>1776</v>
      </c>
      <c r="B163" s="86" t="s">
        <v>1804</v>
      </c>
      <c r="C163" s="86">
        <v>2</v>
      </c>
      <c r="D163" s="120">
        <v>0.002101184375615088</v>
      </c>
      <c r="E163" s="120">
        <v>1.0661825228572173</v>
      </c>
      <c r="F163" s="86" t="s">
        <v>2288</v>
      </c>
      <c r="G163" s="86" t="b">
        <v>0</v>
      </c>
      <c r="H163" s="86" t="b">
        <v>0</v>
      </c>
      <c r="I163" s="86" t="b">
        <v>0</v>
      </c>
      <c r="J163" s="86" t="b">
        <v>0</v>
      </c>
      <c r="K163" s="86" t="b">
        <v>0</v>
      </c>
      <c r="L163" s="86" t="b">
        <v>0</v>
      </c>
    </row>
    <row r="164" spans="1:12" ht="15">
      <c r="A164" s="86" t="s">
        <v>1801</v>
      </c>
      <c r="B164" s="86" t="s">
        <v>2137</v>
      </c>
      <c r="C164" s="86">
        <v>2</v>
      </c>
      <c r="D164" s="120">
        <v>0.002101184375615088</v>
      </c>
      <c r="E164" s="120">
        <v>1.7030046204443916</v>
      </c>
      <c r="F164" s="86" t="s">
        <v>2288</v>
      </c>
      <c r="G164" s="86" t="b">
        <v>0</v>
      </c>
      <c r="H164" s="86" t="b">
        <v>0</v>
      </c>
      <c r="I164" s="86" t="b">
        <v>0</v>
      </c>
      <c r="J164" s="86" t="b">
        <v>0</v>
      </c>
      <c r="K164" s="86" t="b">
        <v>0</v>
      </c>
      <c r="L164" s="86" t="b">
        <v>0</v>
      </c>
    </row>
    <row r="165" spans="1:12" ht="15">
      <c r="A165" s="86" t="s">
        <v>2137</v>
      </c>
      <c r="B165" s="86" t="s">
        <v>2182</v>
      </c>
      <c r="C165" s="86">
        <v>2</v>
      </c>
      <c r="D165" s="120">
        <v>0.002101184375615088</v>
      </c>
      <c r="E165" s="120">
        <v>1.9760058925081292</v>
      </c>
      <c r="F165" s="86" t="s">
        <v>2288</v>
      </c>
      <c r="G165" s="86" t="b">
        <v>0</v>
      </c>
      <c r="H165" s="86" t="b">
        <v>0</v>
      </c>
      <c r="I165" s="86" t="b">
        <v>0</v>
      </c>
      <c r="J165" s="86" t="b">
        <v>0</v>
      </c>
      <c r="K165" s="86" t="b">
        <v>0</v>
      </c>
      <c r="L165" s="86" t="b">
        <v>0</v>
      </c>
    </row>
    <row r="166" spans="1:12" ht="15">
      <c r="A166" s="86" t="s">
        <v>2195</v>
      </c>
      <c r="B166" s="86" t="s">
        <v>2145</v>
      </c>
      <c r="C166" s="86">
        <v>2</v>
      </c>
      <c r="D166" s="120">
        <v>0.002101184375615088</v>
      </c>
      <c r="E166" s="120">
        <v>2.2258833657247292</v>
      </c>
      <c r="F166" s="86" t="s">
        <v>2288</v>
      </c>
      <c r="G166" s="86" t="b">
        <v>0</v>
      </c>
      <c r="H166" s="86" t="b">
        <v>0</v>
      </c>
      <c r="I166" s="86" t="b">
        <v>0</v>
      </c>
      <c r="J166" s="86" t="b">
        <v>0</v>
      </c>
      <c r="K166" s="86" t="b">
        <v>0</v>
      </c>
      <c r="L166" s="86" t="b">
        <v>0</v>
      </c>
    </row>
    <row r="167" spans="1:12" ht="15">
      <c r="A167" s="86" t="s">
        <v>1803</v>
      </c>
      <c r="B167" s="86" t="s">
        <v>1804</v>
      </c>
      <c r="C167" s="86">
        <v>2</v>
      </c>
      <c r="D167" s="120">
        <v>0.002101184375615088</v>
      </c>
      <c r="E167" s="120">
        <v>1.51736804348248</v>
      </c>
      <c r="F167" s="86" t="s">
        <v>2288</v>
      </c>
      <c r="G167" s="86" t="b">
        <v>0</v>
      </c>
      <c r="H167" s="86" t="b">
        <v>0</v>
      </c>
      <c r="I167" s="86" t="b">
        <v>0</v>
      </c>
      <c r="J167" s="86" t="b">
        <v>0</v>
      </c>
      <c r="K167" s="86" t="b">
        <v>0</v>
      </c>
      <c r="L167" s="86" t="b">
        <v>0</v>
      </c>
    </row>
    <row r="168" spans="1:12" ht="15">
      <c r="A168" s="86" t="s">
        <v>1823</v>
      </c>
      <c r="B168" s="86" t="s">
        <v>1824</v>
      </c>
      <c r="C168" s="86">
        <v>2</v>
      </c>
      <c r="D168" s="120">
        <v>0.002474439174950465</v>
      </c>
      <c r="E168" s="120">
        <v>2.8790958795000727</v>
      </c>
      <c r="F168" s="86" t="s">
        <v>2288</v>
      </c>
      <c r="G168" s="86" t="b">
        <v>0</v>
      </c>
      <c r="H168" s="86" t="b">
        <v>0</v>
      </c>
      <c r="I168" s="86" t="b">
        <v>0</v>
      </c>
      <c r="J168" s="86" t="b">
        <v>0</v>
      </c>
      <c r="K168" s="86" t="b">
        <v>0</v>
      </c>
      <c r="L168" s="86" t="b">
        <v>0</v>
      </c>
    </row>
    <row r="169" spans="1:12" ht="15">
      <c r="A169" s="86" t="s">
        <v>272</v>
      </c>
      <c r="B169" s="86" t="s">
        <v>271</v>
      </c>
      <c r="C169" s="86">
        <v>2</v>
      </c>
      <c r="D169" s="120">
        <v>0.002101184375615088</v>
      </c>
      <c r="E169" s="120">
        <v>2.8790958795000727</v>
      </c>
      <c r="F169" s="86" t="s">
        <v>2288</v>
      </c>
      <c r="G169" s="86" t="b">
        <v>0</v>
      </c>
      <c r="H169" s="86" t="b">
        <v>0</v>
      </c>
      <c r="I169" s="86" t="b">
        <v>0</v>
      </c>
      <c r="J169" s="86" t="b">
        <v>0</v>
      </c>
      <c r="K169" s="86" t="b">
        <v>0</v>
      </c>
      <c r="L169" s="86" t="b">
        <v>0</v>
      </c>
    </row>
    <row r="170" spans="1:12" ht="15">
      <c r="A170" s="86" t="s">
        <v>270</v>
      </c>
      <c r="B170" s="86" t="s">
        <v>269</v>
      </c>
      <c r="C170" s="86">
        <v>2</v>
      </c>
      <c r="D170" s="120">
        <v>0.002101184375615088</v>
      </c>
      <c r="E170" s="120">
        <v>2.8790958795000727</v>
      </c>
      <c r="F170" s="86" t="s">
        <v>2288</v>
      </c>
      <c r="G170" s="86" t="b">
        <v>0</v>
      </c>
      <c r="H170" s="86" t="b">
        <v>0</v>
      </c>
      <c r="I170" s="86" t="b">
        <v>0</v>
      </c>
      <c r="J170" s="86" t="b">
        <v>0</v>
      </c>
      <c r="K170" s="86" t="b">
        <v>0</v>
      </c>
      <c r="L170" s="86" t="b">
        <v>0</v>
      </c>
    </row>
    <row r="171" spans="1:12" ht="15">
      <c r="A171" s="86" t="s">
        <v>269</v>
      </c>
      <c r="B171" s="86" t="s">
        <v>268</v>
      </c>
      <c r="C171" s="86">
        <v>2</v>
      </c>
      <c r="D171" s="120">
        <v>0.002101184375615088</v>
      </c>
      <c r="E171" s="120">
        <v>2.8790958795000727</v>
      </c>
      <c r="F171" s="86" t="s">
        <v>2288</v>
      </c>
      <c r="G171" s="86" t="b">
        <v>0</v>
      </c>
      <c r="H171" s="86" t="b">
        <v>0</v>
      </c>
      <c r="I171" s="86" t="b">
        <v>0</v>
      </c>
      <c r="J171" s="86" t="b">
        <v>0</v>
      </c>
      <c r="K171" s="86" t="b">
        <v>0</v>
      </c>
      <c r="L171" s="86" t="b">
        <v>0</v>
      </c>
    </row>
    <row r="172" spans="1:12" ht="15">
      <c r="A172" s="86" t="s">
        <v>1809</v>
      </c>
      <c r="B172" s="86" t="s">
        <v>2185</v>
      </c>
      <c r="C172" s="86">
        <v>2</v>
      </c>
      <c r="D172" s="120">
        <v>0.002101184375615088</v>
      </c>
      <c r="E172" s="120">
        <v>1.9760058925081292</v>
      </c>
      <c r="F172" s="86" t="s">
        <v>2288</v>
      </c>
      <c r="G172" s="86" t="b">
        <v>0</v>
      </c>
      <c r="H172" s="86" t="b">
        <v>0</v>
      </c>
      <c r="I172" s="86" t="b">
        <v>0</v>
      </c>
      <c r="J172" s="86" t="b">
        <v>0</v>
      </c>
      <c r="K172" s="86" t="b">
        <v>0</v>
      </c>
      <c r="L172" s="86" t="b">
        <v>0</v>
      </c>
    </row>
    <row r="173" spans="1:12" ht="15">
      <c r="A173" s="86" t="s">
        <v>2191</v>
      </c>
      <c r="B173" s="86" t="s">
        <v>1779</v>
      </c>
      <c r="C173" s="86">
        <v>2</v>
      </c>
      <c r="D173" s="120">
        <v>0.002101184375615088</v>
      </c>
      <c r="E173" s="120">
        <v>1.51736804348248</v>
      </c>
      <c r="F173" s="86" t="s">
        <v>2288</v>
      </c>
      <c r="G173" s="86" t="b">
        <v>0</v>
      </c>
      <c r="H173" s="86" t="b">
        <v>0</v>
      </c>
      <c r="I173" s="86" t="b">
        <v>0</v>
      </c>
      <c r="J173" s="86" t="b">
        <v>0</v>
      </c>
      <c r="K173" s="86" t="b">
        <v>0</v>
      </c>
      <c r="L173" s="86" t="b">
        <v>0</v>
      </c>
    </row>
    <row r="174" spans="1:12" ht="15">
      <c r="A174" s="86" t="s">
        <v>1809</v>
      </c>
      <c r="B174" s="86" t="s">
        <v>1828</v>
      </c>
      <c r="C174" s="86">
        <v>2</v>
      </c>
      <c r="D174" s="120">
        <v>0.002101184375615088</v>
      </c>
      <c r="E174" s="120">
        <v>1.674975896844148</v>
      </c>
      <c r="F174" s="86" t="s">
        <v>2288</v>
      </c>
      <c r="G174" s="86" t="b">
        <v>0</v>
      </c>
      <c r="H174" s="86" t="b">
        <v>0</v>
      </c>
      <c r="I174" s="86" t="b">
        <v>0</v>
      </c>
      <c r="J174" s="86" t="b">
        <v>0</v>
      </c>
      <c r="K174" s="86" t="b">
        <v>0</v>
      </c>
      <c r="L174" s="86" t="b">
        <v>0</v>
      </c>
    </row>
    <row r="175" spans="1:12" ht="15">
      <c r="A175" s="86" t="s">
        <v>2204</v>
      </c>
      <c r="B175" s="86" t="s">
        <v>2252</v>
      </c>
      <c r="C175" s="86">
        <v>2</v>
      </c>
      <c r="D175" s="120">
        <v>0.002101184375615088</v>
      </c>
      <c r="E175" s="120">
        <v>2.7030046204443914</v>
      </c>
      <c r="F175" s="86" t="s">
        <v>2288</v>
      </c>
      <c r="G175" s="86" t="b">
        <v>0</v>
      </c>
      <c r="H175" s="86" t="b">
        <v>0</v>
      </c>
      <c r="I175" s="86" t="b">
        <v>0</v>
      </c>
      <c r="J175" s="86" t="b">
        <v>0</v>
      </c>
      <c r="K175" s="86" t="b">
        <v>0</v>
      </c>
      <c r="L175" s="86" t="b">
        <v>0</v>
      </c>
    </row>
    <row r="176" spans="1:12" ht="15">
      <c r="A176" s="86" t="s">
        <v>1776</v>
      </c>
      <c r="B176" s="86" t="s">
        <v>1827</v>
      </c>
      <c r="C176" s="86">
        <v>2</v>
      </c>
      <c r="D176" s="120">
        <v>0.002101184375615088</v>
      </c>
      <c r="E176" s="120">
        <v>0.7140000047458547</v>
      </c>
      <c r="F176" s="86" t="s">
        <v>2288</v>
      </c>
      <c r="G176" s="86" t="b">
        <v>0</v>
      </c>
      <c r="H176" s="86" t="b">
        <v>0</v>
      </c>
      <c r="I176" s="86" t="b">
        <v>0</v>
      </c>
      <c r="J176" s="86" t="b">
        <v>0</v>
      </c>
      <c r="K176" s="86" t="b">
        <v>0</v>
      </c>
      <c r="L176" s="86" t="b">
        <v>0</v>
      </c>
    </row>
    <row r="177" spans="1:12" ht="15">
      <c r="A177" s="86" t="s">
        <v>2137</v>
      </c>
      <c r="B177" s="86" t="s">
        <v>1777</v>
      </c>
      <c r="C177" s="86">
        <v>2</v>
      </c>
      <c r="D177" s="120">
        <v>0.002101184375615088</v>
      </c>
      <c r="E177" s="120">
        <v>1.1467021196771043</v>
      </c>
      <c r="F177" s="86" t="s">
        <v>2288</v>
      </c>
      <c r="G177" s="86" t="b">
        <v>0</v>
      </c>
      <c r="H177" s="86" t="b">
        <v>0</v>
      </c>
      <c r="I177" s="86" t="b">
        <v>0</v>
      </c>
      <c r="J177" s="86" t="b">
        <v>0</v>
      </c>
      <c r="K177" s="86" t="b">
        <v>0</v>
      </c>
      <c r="L177" s="86" t="b">
        <v>0</v>
      </c>
    </row>
    <row r="178" spans="1:12" ht="15">
      <c r="A178" s="86" t="s">
        <v>1802</v>
      </c>
      <c r="B178" s="86" t="s">
        <v>2134</v>
      </c>
      <c r="C178" s="86">
        <v>2</v>
      </c>
      <c r="D178" s="120">
        <v>0.002101184375615088</v>
      </c>
      <c r="E178" s="120">
        <v>1.225883365724729</v>
      </c>
      <c r="F178" s="86" t="s">
        <v>2288</v>
      </c>
      <c r="G178" s="86" t="b">
        <v>0</v>
      </c>
      <c r="H178" s="86" t="b">
        <v>0</v>
      </c>
      <c r="I178" s="86" t="b">
        <v>0</v>
      </c>
      <c r="J178" s="86" t="b">
        <v>0</v>
      </c>
      <c r="K178" s="86" t="b">
        <v>0</v>
      </c>
      <c r="L178" s="86" t="b">
        <v>0</v>
      </c>
    </row>
    <row r="179" spans="1:12" ht="15">
      <c r="A179" s="86" t="s">
        <v>2134</v>
      </c>
      <c r="B179" s="86" t="s">
        <v>2253</v>
      </c>
      <c r="C179" s="86">
        <v>2</v>
      </c>
      <c r="D179" s="120">
        <v>0.002101184375615088</v>
      </c>
      <c r="E179" s="120">
        <v>2.2770358881721102</v>
      </c>
      <c r="F179" s="86" t="s">
        <v>2288</v>
      </c>
      <c r="G179" s="86" t="b">
        <v>0</v>
      </c>
      <c r="H179" s="86" t="b">
        <v>0</v>
      </c>
      <c r="I179" s="86" t="b">
        <v>0</v>
      </c>
      <c r="J179" s="86" t="b">
        <v>0</v>
      </c>
      <c r="K179" s="86" t="b">
        <v>1</v>
      </c>
      <c r="L179" s="86" t="b">
        <v>0</v>
      </c>
    </row>
    <row r="180" spans="1:12" ht="15">
      <c r="A180" s="86" t="s">
        <v>2253</v>
      </c>
      <c r="B180" s="86" t="s">
        <v>2141</v>
      </c>
      <c r="C180" s="86">
        <v>2</v>
      </c>
      <c r="D180" s="120">
        <v>0.002101184375615088</v>
      </c>
      <c r="E180" s="120">
        <v>2.40197462478041</v>
      </c>
      <c r="F180" s="86" t="s">
        <v>2288</v>
      </c>
      <c r="G180" s="86" t="b">
        <v>0</v>
      </c>
      <c r="H180" s="86" t="b">
        <v>1</v>
      </c>
      <c r="I180" s="86" t="b">
        <v>0</v>
      </c>
      <c r="J180" s="86" t="b">
        <v>0</v>
      </c>
      <c r="K180" s="86" t="b">
        <v>0</v>
      </c>
      <c r="L180" s="86" t="b">
        <v>0</v>
      </c>
    </row>
    <row r="181" spans="1:12" ht="15">
      <c r="A181" s="86" t="s">
        <v>2141</v>
      </c>
      <c r="B181" s="86" t="s">
        <v>2254</v>
      </c>
      <c r="C181" s="86">
        <v>2</v>
      </c>
      <c r="D181" s="120">
        <v>0.002101184375615088</v>
      </c>
      <c r="E181" s="120">
        <v>2.335027835149797</v>
      </c>
      <c r="F181" s="86" t="s">
        <v>2288</v>
      </c>
      <c r="G181" s="86" t="b">
        <v>0</v>
      </c>
      <c r="H181" s="86" t="b">
        <v>0</v>
      </c>
      <c r="I181" s="86" t="b">
        <v>0</v>
      </c>
      <c r="J181" s="86" t="b">
        <v>0</v>
      </c>
      <c r="K181" s="86" t="b">
        <v>0</v>
      </c>
      <c r="L181" s="86" t="b">
        <v>0</v>
      </c>
    </row>
    <row r="182" spans="1:12" ht="15">
      <c r="A182" s="86" t="s">
        <v>2254</v>
      </c>
      <c r="B182" s="86" t="s">
        <v>2207</v>
      </c>
      <c r="C182" s="86">
        <v>2</v>
      </c>
      <c r="D182" s="120">
        <v>0.002101184375615088</v>
      </c>
      <c r="E182" s="120">
        <v>2.7030046204443914</v>
      </c>
      <c r="F182" s="86" t="s">
        <v>2288</v>
      </c>
      <c r="G182" s="86" t="b">
        <v>0</v>
      </c>
      <c r="H182" s="86" t="b">
        <v>0</v>
      </c>
      <c r="I182" s="86" t="b">
        <v>0</v>
      </c>
      <c r="J182" s="86" t="b">
        <v>0</v>
      </c>
      <c r="K182" s="86" t="b">
        <v>0</v>
      </c>
      <c r="L182" s="86" t="b">
        <v>0</v>
      </c>
    </row>
    <row r="183" spans="1:12" ht="15">
      <c r="A183" s="86" t="s">
        <v>2207</v>
      </c>
      <c r="B183" s="86" t="s">
        <v>2255</v>
      </c>
      <c r="C183" s="86">
        <v>2</v>
      </c>
      <c r="D183" s="120">
        <v>0.002101184375615088</v>
      </c>
      <c r="E183" s="120">
        <v>2.7030046204443914</v>
      </c>
      <c r="F183" s="86" t="s">
        <v>2288</v>
      </c>
      <c r="G183" s="86" t="b">
        <v>0</v>
      </c>
      <c r="H183" s="86" t="b">
        <v>0</v>
      </c>
      <c r="I183" s="86" t="b">
        <v>0</v>
      </c>
      <c r="J183" s="86" t="b">
        <v>0</v>
      </c>
      <c r="K183" s="86" t="b">
        <v>0</v>
      </c>
      <c r="L183" s="86" t="b">
        <v>0</v>
      </c>
    </row>
    <row r="184" spans="1:12" ht="15">
      <c r="A184" s="86" t="s">
        <v>2255</v>
      </c>
      <c r="B184" s="86" t="s">
        <v>2256</v>
      </c>
      <c r="C184" s="86">
        <v>2</v>
      </c>
      <c r="D184" s="120">
        <v>0.002101184375615088</v>
      </c>
      <c r="E184" s="120">
        <v>2.8790958795000727</v>
      </c>
      <c r="F184" s="86" t="s">
        <v>2288</v>
      </c>
      <c r="G184" s="86" t="b">
        <v>0</v>
      </c>
      <c r="H184" s="86" t="b">
        <v>0</v>
      </c>
      <c r="I184" s="86" t="b">
        <v>0</v>
      </c>
      <c r="J184" s="86" t="b">
        <v>0</v>
      </c>
      <c r="K184" s="86" t="b">
        <v>0</v>
      </c>
      <c r="L184" s="86" t="b">
        <v>0</v>
      </c>
    </row>
    <row r="185" spans="1:12" ht="15">
      <c r="A185" s="86" t="s">
        <v>2256</v>
      </c>
      <c r="B185" s="86" t="s">
        <v>2257</v>
      </c>
      <c r="C185" s="86">
        <v>2</v>
      </c>
      <c r="D185" s="120">
        <v>0.002101184375615088</v>
      </c>
      <c r="E185" s="120">
        <v>2.8790958795000727</v>
      </c>
      <c r="F185" s="86" t="s">
        <v>2288</v>
      </c>
      <c r="G185" s="86" t="b">
        <v>0</v>
      </c>
      <c r="H185" s="86" t="b">
        <v>0</v>
      </c>
      <c r="I185" s="86" t="b">
        <v>0</v>
      </c>
      <c r="J185" s="86" t="b">
        <v>0</v>
      </c>
      <c r="K185" s="86" t="b">
        <v>0</v>
      </c>
      <c r="L185" s="86" t="b">
        <v>0</v>
      </c>
    </row>
    <row r="186" spans="1:12" ht="15">
      <c r="A186" s="86" t="s">
        <v>2257</v>
      </c>
      <c r="B186" s="86" t="s">
        <v>1776</v>
      </c>
      <c r="C186" s="86">
        <v>2</v>
      </c>
      <c r="D186" s="120">
        <v>0.002101184375615088</v>
      </c>
      <c r="E186" s="120">
        <v>1.188899799471559</v>
      </c>
      <c r="F186" s="86" t="s">
        <v>2288</v>
      </c>
      <c r="G186" s="86" t="b">
        <v>0</v>
      </c>
      <c r="H186" s="86" t="b">
        <v>0</v>
      </c>
      <c r="I186" s="86" t="b">
        <v>0</v>
      </c>
      <c r="J186" s="86" t="b">
        <v>0</v>
      </c>
      <c r="K186" s="86" t="b">
        <v>0</v>
      </c>
      <c r="L186" s="86" t="b">
        <v>0</v>
      </c>
    </row>
    <row r="187" spans="1:12" ht="15">
      <c r="A187" s="86" t="s">
        <v>2153</v>
      </c>
      <c r="B187" s="86" t="s">
        <v>2258</v>
      </c>
      <c r="C187" s="86">
        <v>2</v>
      </c>
      <c r="D187" s="120">
        <v>0.002101184375615088</v>
      </c>
      <c r="E187" s="120">
        <v>2.4811558708280352</v>
      </c>
      <c r="F187" s="86" t="s">
        <v>2288</v>
      </c>
      <c r="G187" s="86" t="b">
        <v>1</v>
      </c>
      <c r="H187" s="86" t="b">
        <v>0</v>
      </c>
      <c r="I187" s="86" t="b">
        <v>0</v>
      </c>
      <c r="J187" s="86" t="b">
        <v>0</v>
      </c>
      <c r="K187" s="86" t="b">
        <v>0</v>
      </c>
      <c r="L187" s="86" t="b">
        <v>0</v>
      </c>
    </row>
    <row r="188" spans="1:12" ht="15">
      <c r="A188" s="86" t="s">
        <v>2258</v>
      </c>
      <c r="B188" s="86" t="s">
        <v>1777</v>
      </c>
      <c r="C188" s="86">
        <v>2</v>
      </c>
      <c r="D188" s="120">
        <v>0.002101184375615088</v>
      </c>
      <c r="E188" s="120">
        <v>1.7487621110050666</v>
      </c>
      <c r="F188" s="86" t="s">
        <v>2288</v>
      </c>
      <c r="G188" s="86" t="b">
        <v>0</v>
      </c>
      <c r="H188" s="86" t="b">
        <v>0</v>
      </c>
      <c r="I188" s="86" t="b">
        <v>0</v>
      </c>
      <c r="J188" s="86" t="b">
        <v>0</v>
      </c>
      <c r="K188" s="86" t="b">
        <v>0</v>
      </c>
      <c r="L188" s="86" t="b">
        <v>0</v>
      </c>
    </row>
    <row r="189" spans="1:12" ht="15">
      <c r="A189" s="86" t="s">
        <v>1802</v>
      </c>
      <c r="B189" s="86" t="s">
        <v>1828</v>
      </c>
      <c r="C189" s="86">
        <v>2</v>
      </c>
      <c r="D189" s="120">
        <v>0.002101184375615088</v>
      </c>
      <c r="E189" s="120">
        <v>1.2770358881721104</v>
      </c>
      <c r="F189" s="86" t="s">
        <v>2288</v>
      </c>
      <c r="G189" s="86" t="b">
        <v>0</v>
      </c>
      <c r="H189" s="86" t="b">
        <v>0</v>
      </c>
      <c r="I189" s="86" t="b">
        <v>0</v>
      </c>
      <c r="J189" s="86" t="b">
        <v>0</v>
      </c>
      <c r="K189" s="86" t="b">
        <v>0</v>
      </c>
      <c r="L189" s="86" t="b">
        <v>0</v>
      </c>
    </row>
    <row r="190" spans="1:12" ht="15">
      <c r="A190" s="86" t="s">
        <v>2138</v>
      </c>
      <c r="B190" s="86" t="s">
        <v>2130</v>
      </c>
      <c r="C190" s="86">
        <v>2</v>
      </c>
      <c r="D190" s="120">
        <v>0.002101184375615088</v>
      </c>
      <c r="E190" s="120">
        <v>1.5366731986778666</v>
      </c>
      <c r="F190" s="86" t="s">
        <v>2288</v>
      </c>
      <c r="G190" s="86" t="b">
        <v>0</v>
      </c>
      <c r="H190" s="86" t="b">
        <v>0</v>
      </c>
      <c r="I190" s="86" t="b">
        <v>0</v>
      </c>
      <c r="J190" s="86" t="b">
        <v>0</v>
      </c>
      <c r="K190" s="86" t="b">
        <v>0</v>
      </c>
      <c r="L190" s="86" t="b">
        <v>0</v>
      </c>
    </row>
    <row r="191" spans="1:12" ht="15">
      <c r="A191" s="86" t="s">
        <v>2208</v>
      </c>
      <c r="B191" s="86" t="s">
        <v>2259</v>
      </c>
      <c r="C191" s="86">
        <v>2</v>
      </c>
      <c r="D191" s="120">
        <v>0.002101184375615088</v>
      </c>
      <c r="E191" s="120">
        <v>2.7030046204443914</v>
      </c>
      <c r="F191" s="86" t="s">
        <v>2288</v>
      </c>
      <c r="G191" s="86" t="b">
        <v>0</v>
      </c>
      <c r="H191" s="86" t="b">
        <v>0</v>
      </c>
      <c r="I191" s="86" t="b">
        <v>0</v>
      </c>
      <c r="J191" s="86" t="b">
        <v>0</v>
      </c>
      <c r="K191" s="86" t="b">
        <v>1</v>
      </c>
      <c r="L191" s="86" t="b">
        <v>0</v>
      </c>
    </row>
    <row r="192" spans="1:12" ht="15">
      <c r="A192" s="86" t="s">
        <v>2259</v>
      </c>
      <c r="B192" s="86" t="s">
        <v>2260</v>
      </c>
      <c r="C192" s="86">
        <v>2</v>
      </c>
      <c r="D192" s="120">
        <v>0.002101184375615088</v>
      </c>
      <c r="E192" s="120">
        <v>2.8790958795000727</v>
      </c>
      <c r="F192" s="86" t="s">
        <v>2288</v>
      </c>
      <c r="G192" s="86" t="b">
        <v>0</v>
      </c>
      <c r="H192" s="86" t="b">
        <v>1</v>
      </c>
      <c r="I192" s="86" t="b">
        <v>0</v>
      </c>
      <c r="J192" s="86" t="b">
        <v>0</v>
      </c>
      <c r="K192" s="86" t="b">
        <v>0</v>
      </c>
      <c r="L192" s="86" t="b">
        <v>0</v>
      </c>
    </row>
    <row r="193" spans="1:12" ht="15">
      <c r="A193" s="86" t="s">
        <v>2260</v>
      </c>
      <c r="B193" s="86" t="s">
        <v>2261</v>
      </c>
      <c r="C193" s="86">
        <v>2</v>
      </c>
      <c r="D193" s="120">
        <v>0.002101184375615088</v>
      </c>
      <c r="E193" s="120">
        <v>2.8790958795000727</v>
      </c>
      <c r="F193" s="86" t="s">
        <v>2288</v>
      </c>
      <c r="G193" s="86" t="b">
        <v>0</v>
      </c>
      <c r="H193" s="86" t="b">
        <v>0</v>
      </c>
      <c r="I193" s="86" t="b">
        <v>0</v>
      </c>
      <c r="J193" s="86" t="b">
        <v>0</v>
      </c>
      <c r="K193" s="86" t="b">
        <v>0</v>
      </c>
      <c r="L193" s="86" t="b">
        <v>0</v>
      </c>
    </row>
    <row r="194" spans="1:12" ht="15">
      <c r="A194" s="86" t="s">
        <v>2261</v>
      </c>
      <c r="B194" s="86" t="s">
        <v>2262</v>
      </c>
      <c r="C194" s="86">
        <v>2</v>
      </c>
      <c r="D194" s="120">
        <v>0.002101184375615088</v>
      </c>
      <c r="E194" s="120">
        <v>2.8790958795000727</v>
      </c>
      <c r="F194" s="86" t="s">
        <v>2288</v>
      </c>
      <c r="G194" s="86" t="b">
        <v>0</v>
      </c>
      <c r="H194" s="86" t="b">
        <v>0</v>
      </c>
      <c r="I194" s="86" t="b">
        <v>0</v>
      </c>
      <c r="J194" s="86" t="b">
        <v>0</v>
      </c>
      <c r="K194" s="86" t="b">
        <v>0</v>
      </c>
      <c r="L194" s="86" t="b">
        <v>0</v>
      </c>
    </row>
    <row r="195" spans="1:12" ht="15">
      <c r="A195" s="86" t="s">
        <v>2262</v>
      </c>
      <c r="B195" s="86" t="s">
        <v>2263</v>
      </c>
      <c r="C195" s="86">
        <v>2</v>
      </c>
      <c r="D195" s="120">
        <v>0.002101184375615088</v>
      </c>
      <c r="E195" s="120">
        <v>2.8790958795000727</v>
      </c>
      <c r="F195" s="86" t="s">
        <v>2288</v>
      </c>
      <c r="G195" s="86" t="b">
        <v>0</v>
      </c>
      <c r="H195" s="86" t="b">
        <v>0</v>
      </c>
      <c r="I195" s="86" t="b">
        <v>0</v>
      </c>
      <c r="J195" s="86" t="b">
        <v>0</v>
      </c>
      <c r="K195" s="86" t="b">
        <v>0</v>
      </c>
      <c r="L195" s="86" t="b">
        <v>0</v>
      </c>
    </row>
    <row r="196" spans="1:12" ht="15">
      <c r="A196" s="86" t="s">
        <v>2263</v>
      </c>
      <c r="B196" s="86" t="s">
        <v>2264</v>
      </c>
      <c r="C196" s="86">
        <v>2</v>
      </c>
      <c r="D196" s="120">
        <v>0.002101184375615088</v>
      </c>
      <c r="E196" s="120">
        <v>2.8790958795000727</v>
      </c>
      <c r="F196" s="86" t="s">
        <v>2288</v>
      </c>
      <c r="G196" s="86" t="b">
        <v>0</v>
      </c>
      <c r="H196" s="86" t="b">
        <v>0</v>
      </c>
      <c r="I196" s="86" t="b">
        <v>0</v>
      </c>
      <c r="J196" s="86" t="b">
        <v>1</v>
      </c>
      <c r="K196" s="86" t="b">
        <v>0</v>
      </c>
      <c r="L196" s="86" t="b">
        <v>0</v>
      </c>
    </row>
    <row r="197" spans="1:12" ht="15">
      <c r="A197" s="86" t="s">
        <v>2264</v>
      </c>
      <c r="B197" s="86" t="s">
        <v>2199</v>
      </c>
      <c r="C197" s="86">
        <v>2</v>
      </c>
      <c r="D197" s="120">
        <v>0.002101184375615088</v>
      </c>
      <c r="E197" s="120">
        <v>2.7030046204443914</v>
      </c>
      <c r="F197" s="86" t="s">
        <v>2288</v>
      </c>
      <c r="G197" s="86" t="b">
        <v>1</v>
      </c>
      <c r="H197" s="86" t="b">
        <v>0</v>
      </c>
      <c r="I197" s="86" t="b">
        <v>0</v>
      </c>
      <c r="J197" s="86" t="b">
        <v>0</v>
      </c>
      <c r="K197" s="86" t="b">
        <v>0</v>
      </c>
      <c r="L197" s="86" t="b">
        <v>0</v>
      </c>
    </row>
    <row r="198" spans="1:12" ht="15">
      <c r="A198" s="86" t="s">
        <v>2199</v>
      </c>
      <c r="B198" s="86" t="s">
        <v>2265</v>
      </c>
      <c r="C198" s="86">
        <v>2</v>
      </c>
      <c r="D198" s="120">
        <v>0.002101184375615088</v>
      </c>
      <c r="E198" s="120">
        <v>2.7030046204443914</v>
      </c>
      <c r="F198" s="86" t="s">
        <v>2288</v>
      </c>
      <c r="G198" s="86" t="b">
        <v>0</v>
      </c>
      <c r="H198" s="86" t="b">
        <v>0</v>
      </c>
      <c r="I198" s="86" t="b">
        <v>0</v>
      </c>
      <c r="J198" s="86" t="b">
        <v>0</v>
      </c>
      <c r="K198" s="86" t="b">
        <v>0</v>
      </c>
      <c r="L198" s="86" t="b">
        <v>0</v>
      </c>
    </row>
    <row r="199" spans="1:12" ht="15">
      <c r="A199" s="86" t="s">
        <v>2265</v>
      </c>
      <c r="B199" s="86" t="s">
        <v>1776</v>
      </c>
      <c r="C199" s="86">
        <v>2</v>
      </c>
      <c r="D199" s="120">
        <v>0.002101184375615088</v>
      </c>
      <c r="E199" s="120">
        <v>1.188899799471559</v>
      </c>
      <c r="F199" s="86" t="s">
        <v>2288</v>
      </c>
      <c r="G199" s="86" t="b">
        <v>0</v>
      </c>
      <c r="H199" s="86" t="b">
        <v>0</v>
      </c>
      <c r="I199" s="86" t="b">
        <v>0</v>
      </c>
      <c r="J199" s="86" t="b">
        <v>0</v>
      </c>
      <c r="K199" s="86" t="b">
        <v>0</v>
      </c>
      <c r="L199" s="86" t="b">
        <v>0</v>
      </c>
    </row>
    <row r="200" spans="1:12" ht="15">
      <c r="A200" s="86" t="s">
        <v>1776</v>
      </c>
      <c r="B200" s="86" t="s">
        <v>2266</v>
      </c>
      <c r="C200" s="86">
        <v>2</v>
      </c>
      <c r="D200" s="120">
        <v>0.002101184375615088</v>
      </c>
      <c r="E200" s="120">
        <v>1.3672125185211983</v>
      </c>
      <c r="F200" s="86" t="s">
        <v>2288</v>
      </c>
      <c r="G200" s="86" t="b">
        <v>0</v>
      </c>
      <c r="H200" s="86" t="b">
        <v>0</v>
      </c>
      <c r="I200" s="86" t="b">
        <v>0</v>
      </c>
      <c r="J200" s="86" t="b">
        <v>0</v>
      </c>
      <c r="K200" s="86" t="b">
        <v>0</v>
      </c>
      <c r="L200" s="86" t="b">
        <v>0</v>
      </c>
    </row>
    <row r="201" spans="1:12" ht="15">
      <c r="A201" s="86" t="s">
        <v>2267</v>
      </c>
      <c r="B201" s="86" t="s">
        <v>1806</v>
      </c>
      <c r="C201" s="86">
        <v>2</v>
      </c>
      <c r="D201" s="120">
        <v>0.002101184375615088</v>
      </c>
      <c r="E201" s="120">
        <v>2.1009446291164293</v>
      </c>
      <c r="F201" s="86" t="s">
        <v>2288</v>
      </c>
      <c r="G201" s="86" t="b">
        <v>0</v>
      </c>
      <c r="H201" s="86" t="b">
        <v>0</v>
      </c>
      <c r="I201" s="86" t="b">
        <v>0</v>
      </c>
      <c r="J201" s="86" t="b">
        <v>0</v>
      </c>
      <c r="K201" s="86" t="b">
        <v>0</v>
      </c>
      <c r="L201" s="86" t="b">
        <v>0</v>
      </c>
    </row>
    <row r="202" spans="1:12" ht="15">
      <c r="A202" s="86" t="s">
        <v>1806</v>
      </c>
      <c r="B202" s="86" t="s">
        <v>2268</v>
      </c>
      <c r="C202" s="86">
        <v>2</v>
      </c>
      <c r="D202" s="120">
        <v>0.002101184375615088</v>
      </c>
      <c r="E202" s="120">
        <v>2.1009446291164293</v>
      </c>
      <c r="F202" s="86" t="s">
        <v>2288</v>
      </c>
      <c r="G202" s="86" t="b">
        <v>0</v>
      </c>
      <c r="H202" s="86" t="b">
        <v>0</v>
      </c>
      <c r="I202" s="86" t="b">
        <v>0</v>
      </c>
      <c r="J202" s="86" t="b">
        <v>0</v>
      </c>
      <c r="K202" s="86" t="b">
        <v>0</v>
      </c>
      <c r="L202" s="86" t="b">
        <v>0</v>
      </c>
    </row>
    <row r="203" spans="1:12" ht="15">
      <c r="A203" s="86" t="s">
        <v>2268</v>
      </c>
      <c r="B203" s="86" t="s">
        <v>1776</v>
      </c>
      <c r="C203" s="86">
        <v>2</v>
      </c>
      <c r="D203" s="120">
        <v>0.002101184375615088</v>
      </c>
      <c r="E203" s="120">
        <v>1.188899799471559</v>
      </c>
      <c r="F203" s="86" t="s">
        <v>2288</v>
      </c>
      <c r="G203" s="86" t="b">
        <v>0</v>
      </c>
      <c r="H203" s="86" t="b">
        <v>0</v>
      </c>
      <c r="I203" s="86" t="b">
        <v>0</v>
      </c>
      <c r="J203" s="86" t="b">
        <v>0</v>
      </c>
      <c r="K203" s="86" t="b">
        <v>0</v>
      </c>
      <c r="L203" s="86" t="b">
        <v>0</v>
      </c>
    </row>
    <row r="204" spans="1:12" ht="15">
      <c r="A204" s="86" t="s">
        <v>1776</v>
      </c>
      <c r="B204" s="86" t="s">
        <v>2198</v>
      </c>
      <c r="C204" s="86">
        <v>2</v>
      </c>
      <c r="D204" s="120">
        <v>0.002101184375615088</v>
      </c>
      <c r="E204" s="120">
        <v>1.1911212594655172</v>
      </c>
      <c r="F204" s="86" t="s">
        <v>2288</v>
      </c>
      <c r="G204" s="86" t="b">
        <v>0</v>
      </c>
      <c r="H204" s="86" t="b">
        <v>0</v>
      </c>
      <c r="I204" s="86" t="b">
        <v>0</v>
      </c>
      <c r="J204" s="86" t="b">
        <v>0</v>
      </c>
      <c r="K204" s="86" t="b">
        <v>0</v>
      </c>
      <c r="L204" s="86" t="b">
        <v>0</v>
      </c>
    </row>
    <row r="205" spans="1:12" ht="15">
      <c r="A205" s="86" t="s">
        <v>2198</v>
      </c>
      <c r="B205" s="86" t="s">
        <v>2176</v>
      </c>
      <c r="C205" s="86">
        <v>2</v>
      </c>
      <c r="D205" s="120">
        <v>0.002101184375615088</v>
      </c>
      <c r="E205" s="120">
        <v>2.40197462478041</v>
      </c>
      <c r="F205" s="86" t="s">
        <v>2288</v>
      </c>
      <c r="G205" s="86" t="b">
        <v>0</v>
      </c>
      <c r="H205" s="86" t="b">
        <v>0</v>
      </c>
      <c r="I205" s="86" t="b">
        <v>0</v>
      </c>
      <c r="J205" s="86" t="b">
        <v>0</v>
      </c>
      <c r="K205" s="86" t="b">
        <v>0</v>
      </c>
      <c r="L205" s="86" t="b">
        <v>0</v>
      </c>
    </row>
    <row r="206" spans="1:12" ht="15">
      <c r="A206" s="86" t="s">
        <v>2176</v>
      </c>
      <c r="B206" s="86" t="s">
        <v>1806</v>
      </c>
      <c r="C206" s="86">
        <v>2</v>
      </c>
      <c r="D206" s="120">
        <v>0.002101184375615088</v>
      </c>
      <c r="E206" s="120">
        <v>1.7999146334524478</v>
      </c>
      <c r="F206" s="86" t="s">
        <v>2288</v>
      </c>
      <c r="G206" s="86" t="b">
        <v>0</v>
      </c>
      <c r="H206" s="86" t="b">
        <v>0</v>
      </c>
      <c r="I206" s="86" t="b">
        <v>0</v>
      </c>
      <c r="J206" s="86" t="b">
        <v>0</v>
      </c>
      <c r="K206" s="86" t="b">
        <v>0</v>
      </c>
      <c r="L206" s="86" t="b">
        <v>0</v>
      </c>
    </row>
    <row r="207" spans="1:12" ht="15">
      <c r="A207" s="86" t="s">
        <v>1806</v>
      </c>
      <c r="B207" s="86" t="s">
        <v>2269</v>
      </c>
      <c r="C207" s="86">
        <v>2</v>
      </c>
      <c r="D207" s="120">
        <v>0.002101184375615088</v>
      </c>
      <c r="E207" s="120">
        <v>2.1009446291164293</v>
      </c>
      <c r="F207" s="86" t="s">
        <v>2288</v>
      </c>
      <c r="G207" s="86" t="b">
        <v>0</v>
      </c>
      <c r="H207" s="86" t="b">
        <v>0</v>
      </c>
      <c r="I207" s="86" t="b">
        <v>0</v>
      </c>
      <c r="J207" s="86" t="b">
        <v>0</v>
      </c>
      <c r="K207" s="86" t="b">
        <v>0</v>
      </c>
      <c r="L207" s="86" t="b">
        <v>0</v>
      </c>
    </row>
    <row r="208" spans="1:12" ht="15">
      <c r="A208" s="86" t="s">
        <v>2269</v>
      </c>
      <c r="B208" s="86" t="s">
        <v>2270</v>
      </c>
      <c r="C208" s="86">
        <v>2</v>
      </c>
      <c r="D208" s="120">
        <v>0.002101184375615088</v>
      </c>
      <c r="E208" s="120">
        <v>2.8790958795000727</v>
      </c>
      <c r="F208" s="86" t="s">
        <v>2288</v>
      </c>
      <c r="G208" s="86" t="b">
        <v>0</v>
      </c>
      <c r="H208" s="86" t="b">
        <v>0</v>
      </c>
      <c r="I208" s="86" t="b">
        <v>0</v>
      </c>
      <c r="J208" s="86" t="b">
        <v>0</v>
      </c>
      <c r="K208" s="86" t="b">
        <v>0</v>
      </c>
      <c r="L208" s="86" t="b">
        <v>0</v>
      </c>
    </row>
    <row r="209" spans="1:12" ht="15">
      <c r="A209" s="86" t="s">
        <v>2270</v>
      </c>
      <c r="B209" s="86" t="s">
        <v>2124</v>
      </c>
      <c r="C209" s="86">
        <v>2</v>
      </c>
      <c r="D209" s="120">
        <v>0.002101184375615088</v>
      </c>
      <c r="E209" s="120">
        <v>1.901372274211225</v>
      </c>
      <c r="F209" s="86" t="s">
        <v>2288</v>
      </c>
      <c r="G209" s="86" t="b">
        <v>0</v>
      </c>
      <c r="H209" s="86" t="b">
        <v>0</v>
      </c>
      <c r="I209" s="86" t="b">
        <v>0</v>
      </c>
      <c r="J209" s="86" t="b">
        <v>1</v>
      </c>
      <c r="K209" s="86" t="b">
        <v>0</v>
      </c>
      <c r="L209" s="86" t="b">
        <v>0</v>
      </c>
    </row>
    <row r="210" spans="1:12" ht="15">
      <c r="A210" s="86" t="s">
        <v>2124</v>
      </c>
      <c r="B210" s="86" t="s">
        <v>2271</v>
      </c>
      <c r="C210" s="86">
        <v>2</v>
      </c>
      <c r="D210" s="120">
        <v>0.002101184375615088</v>
      </c>
      <c r="E210" s="120">
        <v>1.901372274211225</v>
      </c>
      <c r="F210" s="86" t="s">
        <v>2288</v>
      </c>
      <c r="G210" s="86" t="b">
        <v>1</v>
      </c>
      <c r="H210" s="86" t="b">
        <v>0</v>
      </c>
      <c r="I210" s="86" t="b">
        <v>0</v>
      </c>
      <c r="J210" s="86" t="b">
        <v>0</v>
      </c>
      <c r="K210" s="86" t="b">
        <v>0</v>
      </c>
      <c r="L210" s="86" t="b">
        <v>0</v>
      </c>
    </row>
    <row r="211" spans="1:12" ht="15">
      <c r="A211" s="86" t="s">
        <v>2271</v>
      </c>
      <c r="B211" s="86" t="s">
        <v>2182</v>
      </c>
      <c r="C211" s="86">
        <v>2</v>
      </c>
      <c r="D211" s="120">
        <v>0.002101184375615088</v>
      </c>
      <c r="E211" s="120">
        <v>2.5780658838360915</v>
      </c>
      <c r="F211" s="86" t="s">
        <v>2288</v>
      </c>
      <c r="G211" s="86" t="b">
        <v>0</v>
      </c>
      <c r="H211" s="86" t="b">
        <v>0</v>
      </c>
      <c r="I211" s="86" t="b">
        <v>0</v>
      </c>
      <c r="J211" s="86" t="b">
        <v>0</v>
      </c>
      <c r="K211" s="86" t="b">
        <v>0</v>
      </c>
      <c r="L211" s="86" t="b">
        <v>0</v>
      </c>
    </row>
    <row r="212" spans="1:12" ht="15">
      <c r="A212" s="86" t="s">
        <v>2182</v>
      </c>
      <c r="B212" s="86" t="s">
        <v>2272</v>
      </c>
      <c r="C212" s="86">
        <v>2</v>
      </c>
      <c r="D212" s="120">
        <v>0.002101184375615088</v>
      </c>
      <c r="E212" s="120">
        <v>2.8790958795000727</v>
      </c>
      <c r="F212" s="86" t="s">
        <v>2288</v>
      </c>
      <c r="G212" s="86" t="b">
        <v>0</v>
      </c>
      <c r="H212" s="86" t="b">
        <v>0</v>
      </c>
      <c r="I212" s="86" t="b">
        <v>0</v>
      </c>
      <c r="J212" s="86" t="b">
        <v>0</v>
      </c>
      <c r="K212" s="86" t="b">
        <v>0</v>
      </c>
      <c r="L212" s="86" t="b">
        <v>0</v>
      </c>
    </row>
    <row r="213" spans="1:12" ht="15">
      <c r="A213" s="86" t="s">
        <v>2272</v>
      </c>
      <c r="B213" s="86" t="s">
        <v>2273</v>
      </c>
      <c r="C213" s="86">
        <v>2</v>
      </c>
      <c r="D213" s="120">
        <v>0.002101184375615088</v>
      </c>
      <c r="E213" s="120">
        <v>2.8790958795000727</v>
      </c>
      <c r="F213" s="86" t="s">
        <v>2288</v>
      </c>
      <c r="G213" s="86" t="b">
        <v>0</v>
      </c>
      <c r="H213" s="86" t="b">
        <v>0</v>
      </c>
      <c r="I213" s="86" t="b">
        <v>0</v>
      </c>
      <c r="J213" s="86" t="b">
        <v>0</v>
      </c>
      <c r="K213" s="86" t="b">
        <v>0</v>
      </c>
      <c r="L213" s="86" t="b">
        <v>0</v>
      </c>
    </row>
    <row r="214" spans="1:12" ht="15">
      <c r="A214" s="86" t="s">
        <v>2273</v>
      </c>
      <c r="B214" s="86" t="s">
        <v>2274</v>
      </c>
      <c r="C214" s="86">
        <v>2</v>
      </c>
      <c r="D214" s="120">
        <v>0.002101184375615088</v>
      </c>
      <c r="E214" s="120">
        <v>2.8790958795000727</v>
      </c>
      <c r="F214" s="86" t="s">
        <v>2288</v>
      </c>
      <c r="G214" s="86" t="b">
        <v>0</v>
      </c>
      <c r="H214" s="86" t="b">
        <v>0</v>
      </c>
      <c r="I214" s="86" t="b">
        <v>0</v>
      </c>
      <c r="J214" s="86" t="b">
        <v>1</v>
      </c>
      <c r="K214" s="86" t="b">
        <v>0</v>
      </c>
      <c r="L214" s="86" t="b">
        <v>0</v>
      </c>
    </row>
    <row r="215" spans="1:12" ht="15">
      <c r="A215" s="86" t="s">
        <v>2274</v>
      </c>
      <c r="B215" s="86" t="s">
        <v>2209</v>
      </c>
      <c r="C215" s="86">
        <v>2</v>
      </c>
      <c r="D215" s="120">
        <v>0.002101184375615088</v>
      </c>
      <c r="E215" s="120">
        <v>2.8790958795000727</v>
      </c>
      <c r="F215" s="86" t="s">
        <v>2288</v>
      </c>
      <c r="G215" s="86" t="b">
        <v>1</v>
      </c>
      <c r="H215" s="86" t="b">
        <v>0</v>
      </c>
      <c r="I215" s="86" t="b">
        <v>0</v>
      </c>
      <c r="J215" s="86" t="b">
        <v>0</v>
      </c>
      <c r="K215" s="86" t="b">
        <v>0</v>
      </c>
      <c r="L215" s="86" t="b">
        <v>0</v>
      </c>
    </row>
    <row r="216" spans="1:12" ht="15">
      <c r="A216" s="86" t="s">
        <v>2209</v>
      </c>
      <c r="B216" s="86" t="s">
        <v>2275</v>
      </c>
      <c r="C216" s="86">
        <v>2</v>
      </c>
      <c r="D216" s="120">
        <v>0.002101184375615088</v>
      </c>
      <c r="E216" s="120">
        <v>2.7030046204443914</v>
      </c>
      <c r="F216" s="86" t="s">
        <v>2288</v>
      </c>
      <c r="G216" s="86" t="b">
        <v>0</v>
      </c>
      <c r="H216" s="86" t="b">
        <v>0</v>
      </c>
      <c r="I216" s="86" t="b">
        <v>0</v>
      </c>
      <c r="J216" s="86" t="b">
        <v>0</v>
      </c>
      <c r="K216" s="86" t="b">
        <v>0</v>
      </c>
      <c r="L216" s="86" t="b">
        <v>0</v>
      </c>
    </row>
    <row r="217" spans="1:12" ht="15">
      <c r="A217" s="86" t="s">
        <v>2275</v>
      </c>
      <c r="B217" s="86" t="s">
        <v>2276</v>
      </c>
      <c r="C217" s="86">
        <v>2</v>
      </c>
      <c r="D217" s="120">
        <v>0.002101184375615088</v>
      </c>
      <c r="E217" s="120">
        <v>2.8790958795000727</v>
      </c>
      <c r="F217" s="86" t="s">
        <v>2288</v>
      </c>
      <c r="G217" s="86" t="b">
        <v>0</v>
      </c>
      <c r="H217" s="86" t="b">
        <v>0</v>
      </c>
      <c r="I217" s="86" t="b">
        <v>0</v>
      </c>
      <c r="J217" s="86" t="b">
        <v>0</v>
      </c>
      <c r="K217" s="86" t="b">
        <v>0</v>
      </c>
      <c r="L217" s="86" t="b">
        <v>0</v>
      </c>
    </row>
    <row r="218" spans="1:12" ht="15">
      <c r="A218" s="86" t="s">
        <v>2276</v>
      </c>
      <c r="B218" s="86" t="s">
        <v>1779</v>
      </c>
      <c r="C218" s="86">
        <v>2</v>
      </c>
      <c r="D218" s="120">
        <v>0.002101184375615088</v>
      </c>
      <c r="E218" s="120">
        <v>1.8183980391464611</v>
      </c>
      <c r="F218" s="86" t="s">
        <v>2288</v>
      </c>
      <c r="G218" s="86" t="b">
        <v>0</v>
      </c>
      <c r="H218" s="86" t="b">
        <v>0</v>
      </c>
      <c r="I218" s="86" t="b">
        <v>0</v>
      </c>
      <c r="J218" s="86" t="b">
        <v>0</v>
      </c>
      <c r="K218" s="86" t="b">
        <v>0</v>
      </c>
      <c r="L218" s="86" t="b">
        <v>0</v>
      </c>
    </row>
    <row r="219" spans="1:12" ht="15">
      <c r="A219" s="86" t="s">
        <v>1779</v>
      </c>
      <c r="B219" s="86" t="s">
        <v>2206</v>
      </c>
      <c r="C219" s="86">
        <v>2</v>
      </c>
      <c r="D219" s="120">
        <v>0.002101184375615088</v>
      </c>
      <c r="E219" s="120">
        <v>1.6238233743967667</v>
      </c>
      <c r="F219" s="86" t="s">
        <v>2288</v>
      </c>
      <c r="G219" s="86" t="b">
        <v>0</v>
      </c>
      <c r="H219" s="86" t="b">
        <v>0</v>
      </c>
      <c r="I219" s="86" t="b">
        <v>0</v>
      </c>
      <c r="J219" s="86" t="b">
        <v>0</v>
      </c>
      <c r="K219" s="86" t="b">
        <v>0</v>
      </c>
      <c r="L219" s="86" t="b">
        <v>0</v>
      </c>
    </row>
    <row r="220" spans="1:12" ht="15">
      <c r="A220" s="86" t="s">
        <v>2206</v>
      </c>
      <c r="B220" s="86" t="s">
        <v>2277</v>
      </c>
      <c r="C220" s="86">
        <v>2</v>
      </c>
      <c r="D220" s="120">
        <v>0.002101184375615088</v>
      </c>
      <c r="E220" s="120">
        <v>2.7030046204443914</v>
      </c>
      <c r="F220" s="86" t="s">
        <v>2288</v>
      </c>
      <c r="G220" s="86" t="b">
        <v>0</v>
      </c>
      <c r="H220" s="86" t="b">
        <v>0</v>
      </c>
      <c r="I220" s="86" t="b">
        <v>0</v>
      </c>
      <c r="J220" s="86" t="b">
        <v>1</v>
      </c>
      <c r="K220" s="86" t="b">
        <v>0</v>
      </c>
      <c r="L220" s="86" t="b">
        <v>0</v>
      </c>
    </row>
    <row r="221" spans="1:12" ht="15">
      <c r="A221" s="86" t="s">
        <v>2277</v>
      </c>
      <c r="B221" s="86" t="s">
        <v>1803</v>
      </c>
      <c r="C221" s="86">
        <v>2</v>
      </c>
      <c r="D221" s="120">
        <v>0.002101184375615088</v>
      </c>
      <c r="E221" s="120">
        <v>1.7999146334524478</v>
      </c>
      <c r="F221" s="86" t="s">
        <v>2288</v>
      </c>
      <c r="G221" s="86" t="b">
        <v>1</v>
      </c>
      <c r="H221" s="86" t="b">
        <v>0</v>
      </c>
      <c r="I221" s="86" t="b">
        <v>0</v>
      </c>
      <c r="J221" s="86" t="b">
        <v>0</v>
      </c>
      <c r="K221" s="86" t="b">
        <v>0</v>
      </c>
      <c r="L221" s="86" t="b">
        <v>0</v>
      </c>
    </row>
    <row r="222" spans="1:12" ht="15">
      <c r="A222" s="86" t="s">
        <v>1803</v>
      </c>
      <c r="B222" s="86" t="s">
        <v>2152</v>
      </c>
      <c r="C222" s="86">
        <v>2</v>
      </c>
      <c r="D222" s="120">
        <v>0.002101184375615088</v>
      </c>
      <c r="E222" s="120">
        <v>1.4204580304744234</v>
      </c>
      <c r="F222" s="86" t="s">
        <v>2288</v>
      </c>
      <c r="G222" s="86" t="b">
        <v>0</v>
      </c>
      <c r="H222" s="86" t="b">
        <v>0</v>
      </c>
      <c r="I222" s="86" t="b">
        <v>0</v>
      </c>
      <c r="J222" s="86" t="b">
        <v>0</v>
      </c>
      <c r="K222" s="86" t="b">
        <v>0</v>
      </c>
      <c r="L222" s="86" t="b">
        <v>0</v>
      </c>
    </row>
    <row r="223" spans="1:12" ht="15">
      <c r="A223" s="86" t="s">
        <v>2152</v>
      </c>
      <c r="B223" s="86" t="s">
        <v>2178</v>
      </c>
      <c r="C223" s="86">
        <v>2</v>
      </c>
      <c r="D223" s="120">
        <v>0.002101184375615088</v>
      </c>
      <c r="E223" s="120">
        <v>2.180125875164054</v>
      </c>
      <c r="F223" s="86" t="s">
        <v>2288</v>
      </c>
      <c r="G223" s="86" t="b">
        <v>0</v>
      </c>
      <c r="H223" s="86" t="b">
        <v>0</v>
      </c>
      <c r="I223" s="86" t="b">
        <v>0</v>
      </c>
      <c r="J223" s="86" t="b">
        <v>0</v>
      </c>
      <c r="K223" s="86" t="b">
        <v>0</v>
      </c>
      <c r="L223" s="86" t="b">
        <v>0</v>
      </c>
    </row>
    <row r="224" spans="1:12" ht="15">
      <c r="A224" s="86" t="s">
        <v>2178</v>
      </c>
      <c r="B224" s="86" t="s">
        <v>2205</v>
      </c>
      <c r="C224" s="86">
        <v>2</v>
      </c>
      <c r="D224" s="120">
        <v>0.002101184375615088</v>
      </c>
      <c r="E224" s="120">
        <v>2.40197462478041</v>
      </c>
      <c r="F224" s="86" t="s">
        <v>2288</v>
      </c>
      <c r="G224" s="86" t="b">
        <v>0</v>
      </c>
      <c r="H224" s="86" t="b">
        <v>0</v>
      </c>
      <c r="I224" s="86" t="b">
        <v>0</v>
      </c>
      <c r="J224" s="86" t="b">
        <v>0</v>
      </c>
      <c r="K224" s="86" t="b">
        <v>0</v>
      </c>
      <c r="L224" s="86" t="b">
        <v>0</v>
      </c>
    </row>
    <row r="225" spans="1:12" ht="15">
      <c r="A225" s="86" t="s">
        <v>1809</v>
      </c>
      <c r="B225" s="86" t="s">
        <v>2125</v>
      </c>
      <c r="C225" s="86">
        <v>2</v>
      </c>
      <c r="D225" s="120">
        <v>0.002101184375615088</v>
      </c>
      <c r="E225" s="120">
        <v>1.3476169624578176</v>
      </c>
      <c r="F225" s="86" t="s">
        <v>2288</v>
      </c>
      <c r="G225" s="86" t="b">
        <v>0</v>
      </c>
      <c r="H225" s="86" t="b">
        <v>0</v>
      </c>
      <c r="I225" s="86" t="b">
        <v>0</v>
      </c>
      <c r="J225" s="86" t="b">
        <v>0</v>
      </c>
      <c r="K225" s="86" t="b">
        <v>1</v>
      </c>
      <c r="L225" s="86" t="b">
        <v>0</v>
      </c>
    </row>
    <row r="226" spans="1:12" ht="15">
      <c r="A226" s="86" t="s">
        <v>2130</v>
      </c>
      <c r="B226" s="86" t="s">
        <v>2278</v>
      </c>
      <c r="C226" s="86">
        <v>2</v>
      </c>
      <c r="D226" s="120">
        <v>0.002101184375615088</v>
      </c>
      <c r="E226" s="120">
        <v>2.180125875164054</v>
      </c>
      <c r="F226" s="86" t="s">
        <v>2288</v>
      </c>
      <c r="G226" s="86" t="b">
        <v>0</v>
      </c>
      <c r="H226" s="86" t="b">
        <v>0</v>
      </c>
      <c r="I226" s="86" t="b">
        <v>0</v>
      </c>
      <c r="J226" s="86" t="b">
        <v>0</v>
      </c>
      <c r="K226" s="86" t="b">
        <v>0</v>
      </c>
      <c r="L226" s="86" t="b">
        <v>0</v>
      </c>
    </row>
    <row r="227" spans="1:12" ht="15">
      <c r="A227" s="86" t="s">
        <v>2278</v>
      </c>
      <c r="B227" s="86" t="s">
        <v>1803</v>
      </c>
      <c r="C227" s="86">
        <v>2</v>
      </c>
      <c r="D227" s="120">
        <v>0.002101184375615088</v>
      </c>
      <c r="E227" s="120">
        <v>1.7999146334524478</v>
      </c>
      <c r="F227" s="86" t="s">
        <v>2288</v>
      </c>
      <c r="G227" s="86" t="b">
        <v>0</v>
      </c>
      <c r="H227" s="86" t="b">
        <v>0</v>
      </c>
      <c r="I227" s="86" t="b">
        <v>0</v>
      </c>
      <c r="J227" s="86" t="b">
        <v>0</v>
      </c>
      <c r="K227" s="86" t="b">
        <v>0</v>
      </c>
      <c r="L227" s="86" t="b">
        <v>0</v>
      </c>
    </row>
    <row r="228" spans="1:12" ht="15">
      <c r="A228" s="86" t="s">
        <v>1803</v>
      </c>
      <c r="B228" s="86" t="s">
        <v>1777</v>
      </c>
      <c r="C228" s="86">
        <v>2</v>
      </c>
      <c r="D228" s="120">
        <v>0.002101184375615088</v>
      </c>
      <c r="E228" s="120">
        <v>0.6880642706514549</v>
      </c>
      <c r="F228" s="86" t="s">
        <v>2288</v>
      </c>
      <c r="G228" s="86" t="b">
        <v>0</v>
      </c>
      <c r="H228" s="86" t="b">
        <v>0</v>
      </c>
      <c r="I228" s="86" t="b">
        <v>0</v>
      </c>
      <c r="J228" s="86" t="b">
        <v>0</v>
      </c>
      <c r="K228" s="86" t="b">
        <v>0</v>
      </c>
      <c r="L228" s="86" t="b">
        <v>0</v>
      </c>
    </row>
    <row r="229" spans="1:12" ht="15">
      <c r="A229" s="86" t="s">
        <v>1778</v>
      </c>
      <c r="B229" s="86" t="s">
        <v>2279</v>
      </c>
      <c r="C229" s="86">
        <v>2</v>
      </c>
      <c r="D229" s="120">
        <v>0.002101184375615088</v>
      </c>
      <c r="E229" s="120">
        <v>1.7487621110050666</v>
      </c>
      <c r="F229" s="86" t="s">
        <v>2288</v>
      </c>
      <c r="G229" s="86" t="b">
        <v>0</v>
      </c>
      <c r="H229" s="86" t="b">
        <v>0</v>
      </c>
      <c r="I229" s="86" t="b">
        <v>0</v>
      </c>
      <c r="J229" s="86" t="b">
        <v>1</v>
      </c>
      <c r="K229" s="86" t="b">
        <v>0</v>
      </c>
      <c r="L229" s="86" t="b">
        <v>0</v>
      </c>
    </row>
    <row r="230" spans="1:12" ht="15">
      <c r="A230" s="86" t="s">
        <v>2279</v>
      </c>
      <c r="B230" s="86" t="s">
        <v>2135</v>
      </c>
      <c r="C230" s="86">
        <v>2</v>
      </c>
      <c r="D230" s="120">
        <v>0.002101184375615088</v>
      </c>
      <c r="E230" s="120">
        <v>2.2770358881721102</v>
      </c>
      <c r="F230" s="86" t="s">
        <v>2288</v>
      </c>
      <c r="G230" s="86" t="b">
        <v>1</v>
      </c>
      <c r="H230" s="86" t="b">
        <v>0</v>
      </c>
      <c r="I230" s="86" t="b">
        <v>0</v>
      </c>
      <c r="J230" s="86" t="b">
        <v>0</v>
      </c>
      <c r="K230" s="86" t="b">
        <v>0</v>
      </c>
      <c r="L230" s="86" t="b">
        <v>0</v>
      </c>
    </row>
    <row r="231" spans="1:12" ht="15">
      <c r="A231" s="86" t="s">
        <v>2135</v>
      </c>
      <c r="B231" s="86" t="s">
        <v>1776</v>
      </c>
      <c r="C231" s="86">
        <v>2</v>
      </c>
      <c r="D231" s="120">
        <v>0.002101184375615088</v>
      </c>
      <c r="E231" s="120">
        <v>0.5868398081435967</v>
      </c>
      <c r="F231" s="86" t="s">
        <v>2288</v>
      </c>
      <c r="G231" s="86" t="b">
        <v>0</v>
      </c>
      <c r="H231" s="86" t="b">
        <v>0</v>
      </c>
      <c r="I231" s="86" t="b">
        <v>0</v>
      </c>
      <c r="J231" s="86" t="b">
        <v>0</v>
      </c>
      <c r="K231" s="86" t="b">
        <v>0</v>
      </c>
      <c r="L231" s="86" t="b">
        <v>0</v>
      </c>
    </row>
    <row r="232" spans="1:12" ht="15">
      <c r="A232" s="86" t="s">
        <v>1776</v>
      </c>
      <c r="B232" s="86" t="s">
        <v>2280</v>
      </c>
      <c r="C232" s="86">
        <v>2</v>
      </c>
      <c r="D232" s="120">
        <v>0.002101184375615088</v>
      </c>
      <c r="E232" s="120">
        <v>1.3672125185211983</v>
      </c>
      <c r="F232" s="86" t="s">
        <v>2288</v>
      </c>
      <c r="G232" s="86" t="b">
        <v>0</v>
      </c>
      <c r="H232" s="86" t="b">
        <v>0</v>
      </c>
      <c r="I232" s="86" t="b">
        <v>0</v>
      </c>
      <c r="J232" s="86" t="b">
        <v>0</v>
      </c>
      <c r="K232" s="86" t="b">
        <v>0</v>
      </c>
      <c r="L232" s="86" t="b">
        <v>0</v>
      </c>
    </row>
    <row r="233" spans="1:12" ht="15">
      <c r="A233" s="86" t="s">
        <v>2280</v>
      </c>
      <c r="B233" s="86" t="s">
        <v>1786</v>
      </c>
      <c r="C233" s="86">
        <v>2</v>
      </c>
      <c r="D233" s="120">
        <v>0.002101184375615088</v>
      </c>
      <c r="E233" s="120">
        <v>1.94967695378578</v>
      </c>
      <c r="F233" s="86" t="s">
        <v>2288</v>
      </c>
      <c r="G233" s="86" t="b">
        <v>0</v>
      </c>
      <c r="H233" s="86" t="b">
        <v>0</v>
      </c>
      <c r="I233" s="86" t="b">
        <v>0</v>
      </c>
      <c r="J233" s="86" t="b">
        <v>0</v>
      </c>
      <c r="K233" s="86" t="b">
        <v>0</v>
      </c>
      <c r="L233" s="86" t="b">
        <v>0</v>
      </c>
    </row>
    <row r="234" spans="1:12" ht="15">
      <c r="A234" s="86" t="s">
        <v>1786</v>
      </c>
      <c r="B234" s="86" t="s">
        <v>1724</v>
      </c>
      <c r="C234" s="86">
        <v>2</v>
      </c>
      <c r="D234" s="120">
        <v>0.002101184375615088</v>
      </c>
      <c r="E234" s="120">
        <v>0.8193431852907739</v>
      </c>
      <c r="F234" s="86" t="s">
        <v>2288</v>
      </c>
      <c r="G234" s="86" t="b">
        <v>0</v>
      </c>
      <c r="H234" s="86" t="b">
        <v>0</v>
      </c>
      <c r="I234" s="86" t="b">
        <v>0</v>
      </c>
      <c r="J234" s="86" t="b">
        <v>0</v>
      </c>
      <c r="K234" s="86" t="b">
        <v>0</v>
      </c>
      <c r="L234" s="86" t="b">
        <v>0</v>
      </c>
    </row>
    <row r="235" spans="1:12" ht="15">
      <c r="A235" s="86" t="s">
        <v>1724</v>
      </c>
      <c r="B235" s="86" t="s">
        <v>2281</v>
      </c>
      <c r="C235" s="86">
        <v>2</v>
      </c>
      <c r="D235" s="120">
        <v>0.002101184375615088</v>
      </c>
      <c r="E235" s="120">
        <v>1.7487621110050666</v>
      </c>
      <c r="F235" s="86" t="s">
        <v>2288</v>
      </c>
      <c r="G235" s="86" t="b">
        <v>0</v>
      </c>
      <c r="H235" s="86" t="b">
        <v>0</v>
      </c>
      <c r="I235" s="86" t="b">
        <v>0</v>
      </c>
      <c r="J235" s="86" t="b">
        <v>0</v>
      </c>
      <c r="K235" s="86" t="b">
        <v>0</v>
      </c>
      <c r="L235" s="86" t="b">
        <v>0</v>
      </c>
    </row>
    <row r="236" spans="1:12" ht="15">
      <c r="A236" s="86" t="s">
        <v>2281</v>
      </c>
      <c r="B236" s="86" t="s">
        <v>2282</v>
      </c>
      <c r="C236" s="86">
        <v>2</v>
      </c>
      <c r="D236" s="120">
        <v>0.002101184375615088</v>
      </c>
      <c r="E236" s="120">
        <v>2.8790958795000727</v>
      </c>
      <c r="F236" s="86" t="s">
        <v>2288</v>
      </c>
      <c r="G236" s="86" t="b">
        <v>0</v>
      </c>
      <c r="H236" s="86" t="b">
        <v>0</v>
      </c>
      <c r="I236" s="86" t="b">
        <v>0</v>
      </c>
      <c r="J236" s="86" t="b">
        <v>0</v>
      </c>
      <c r="K236" s="86" t="b">
        <v>0</v>
      </c>
      <c r="L236" s="86" t="b">
        <v>0</v>
      </c>
    </row>
    <row r="237" spans="1:12" ht="15">
      <c r="A237" s="86" t="s">
        <v>2282</v>
      </c>
      <c r="B237" s="86" t="s">
        <v>2192</v>
      </c>
      <c r="C237" s="86">
        <v>2</v>
      </c>
      <c r="D237" s="120">
        <v>0.002101184375615088</v>
      </c>
      <c r="E237" s="120">
        <v>2.5780658838360915</v>
      </c>
      <c r="F237" s="86" t="s">
        <v>2288</v>
      </c>
      <c r="G237" s="86" t="b">
        <v>0</v>
      </c>
      <c r="H237" s="86" t="b">
        <v>0</v>
      </c>
      <c r="I237" s="86" t="b">
        <v>0</v>
      </c>
      <c r="J237" s="86" t="b">
        <v>0</v>
      </c>
      <c r="K237" s="86" t="b">
        <v>0</v>
      </c>
      <c r="L237" s="86" t="b">
        <v>0</v>
      </c>
    </row>
    <row r="238" spans="1:12" ht="15">
      <c r="A238" s="86" t="s">
        <v>2154</v>
      </c>
      <c r="B238" s="86" t="s">
        <v>1777</v>
      </c>
      <c r="C238" s="86">
        <v>2</v>
      </c>
      <c r="D238" s="120">
        <v>0.002101184375615088</v>
      </c>
      <c r="E238" s="120">
        <v>1.3508221023330291</v>
      </c>
      <c r="F238" s="86" t="s">
        <v>2288</v>
      </c>
      <c r="G238" s="86" t="b">
        <v>0</v>
      </c>
      <c r="H238" s="86" t="b">
        <v>0</v>
      </c>
      <c r="I238" s="86" t="b">
        <v>0</v>
      </c>
      <c r="J238" s="86" t="b">
        <v>0</v>
      </c>
      <c r="K238" s="86" t="b">
        <v>0</v>
      </c>
      <c r="L238" s="86" t="b">
        <v>0</v>
      </c>
    </row>
    <row r="239" spans="1:12" ht="15">
      <c r="A239" s="86" t="s">
        <v>2138</v>
      </c>
      <c r="B239" s="86" t="s">
        <v>2283</v>
      </c>
      <c r="C239" s="86">
        <v>2</v>
      </c>
      <c r="D239" s="120">
        <v>0.002101184375615088</v>
      </c>
      <c r="E239" s="120">
        <v>2.2770358881721102</v>
      </c>
      <c r="F239" s="86" t="s">
        <v>2288</v>
      </c>
      <c r="G239" s="86" t="b">
        <v>0</v>
      </c>
      <c r="H239" s="86" t="b">
        <v>0</v>
      </c>
      <c r="I239" s="86" t="b">
        <v>0</v>
      </c>
      <c r="J239" s="86" t="b">
        <v>0</v>
      </c>
      <c r="K239" s="86" t="b">
        <v>0</v>
      </c>
      <c r="L239" s="86" t="b">
        <v>0</v>
      </c>
    </row>
    <row r="240" spans="1:12" ht="15">
      <c r="A240" s="86" t="s">
        <v>2283</v>
      </c>
      <c r="B240" s="86" t="s">
        <v>2146</v>
      </c>
      <c r="C240" s="86">
        <v>2</v>
      </c>
      <c r="D240" s="120">
        <v>0.002101184375615088</v>
      </c>
      <c r="E240" s="120">
        <v>2.40197462478041</v>
      </c>
      <c r="F240" s="86" t="s">
        <v>2288</v>
      </c>
      <c r="G240" s="86" t="b">
        <v>0</v>
      </c>
      <c r="H240" s="86" t="b">
        <v>0</v>
      </c>
      <c r="I240" s="86" t="b">
        <v>0</v>
      </c>
      <c r="J240" s="86" t="b">
        <v>0</v>
      </c>
      <c r="K240" s="86" t="b">
        <v>0</v>
      </c>
      <c r="L240" s="86" t="b">
        <v>0</v>
      </c>
    </row>
    <row r="241" spans="1:12" ht="15">
      <c r="A241" s="86" t="s">
        <v>2146</v>
      </c>
      <c r="B241" s="86" t="s">
        <v>1776</v>
      </c>
      <c r="C241" s="86">
        <v>2</v>
      </c>
      <c r="D241" s="120">
        <v>0.002101184375615088</v>
      </c>
      <c r="E241" s="120">
        <v>0.7117785447518967</v>
      </c>
      <c r="F241" s="86" t="s">
        <v>2288</v>
      </c>
      <c r="G241" s="86" t="b">
        <v>0</v>
      </c>
      <c r="H241" s="86" t="b">
        <v>0</v>
      </c>
      <c r="I241" s="86" t="b">
        <v>0</v>
      </c>
      <c r="J241" s="86" t="b">
        <v>0</v>
      </c>
      <c r="K241" s="86" t="b">
        <v>0</v>
      </c>
      <c r="L241" s="86" t="b">
        <v>0</v>
      </c>
    </row>
    <row r="242" spans="1:12" ht="15">
      <c r="A242" s="86" t="s">
        <v>1776</v>
      </c>
      <c r="B242" s="86" t="s">
        <v>2284</v>
      </c>
      <c r="C242" s="86">
        <v>2</v>
      </c>
      <c r="D242" s="120">
        <v>0.002101184375615088</v>
      </c>
      <c r="E242" s="120">
        <v>1.3672125185211983</v>
      </c>
      <c r="F242" s="86" t="s">
        <v>2288</v>
      </c>
      <c r="G242" s="86" t="b">
        <v>0</v>
      </c>
      <c r="H242" s="86" t="b">
        <v>0</v>
      </c>
      <c r="I242" s="86" t="b">
        <v>0</v>
      </c>
      <c r="J242" s="86" t="b">
        <v>0</v>
      </c>
      <c r="K242" s="86" t="b">
        <v>0</v>
      </c>
      <c r="L242" s="86" t="b">
        <v>0</v>
      </c>
    </row>
    <row r="243" spans="1:12" ht="15">
      <c r="A243" s="86" t="s">
        <v>2284</v>
      </c>
      <c r="B243" s="86" t="s">
        <v>2183</v>
      </c>
      <c r="C243" s="86">
        <v>2</v>
      </c>
      <c r="D243" s="120">
        <v>0.002101184375615088</v>
      </c>
      <c r="E243" s="120">
        <v>2.5780658838360915</v>
      </c>
      <c r="F243" s="86" t="s">
        <v>2288</v>
      </c>
      <c r="G243" s="86" t="b">
        <v>0</v>
      </c>
      <c r="H243" s="86" t="b">
        <v>0</v>
      </c>
      <c r="I243" s="86" t="b">
        <v>0</v>
      </c>
      <c r="J243" s="86" t="b">
        <v>0</v>
      </c>
      <c r="K243" s="86" t="b">
        <v>0</v>
      </c>
      <c r="L243" s="86" t="b">
        <v>0</v>
      </c>
    </row>
    <row r="244" spans="1:12" ht="15">
      <c r="A244" s="86" t="s">
        <v>2183</v>
      </c>
      <c r="B244" s="86" t="s">
        <v>1827</v>
      </c>
      <c r="C244" s="86">
        <v>2</v>
      </c>
      <c r="D244" s="120">
        <v>0.002101184375615088</v>
      </c>
      <c r="E244" s="120">
        <v>1.924853370060748</v>
      </c>
      <c r="F244" s="86" t="s">
        <v>2288</v>
      </c>
      <c r="G244" s="86" t="b">
        <v>0</v>
      </c>
      <c r="H244" s="86" t="b">
        <v>0</v>
      </c>
      <c r="I244" s="86" t="b">
        <v>0</v>
      </c>
      <c r="J244" s="86" t="b">
        <v>0</v>
      </c>
      <c r="K244" s="86" t="b">
        <v>0</v>
      </c>
      <c r="L244" s="86" t="b">
        <v>0</v>
      </c>
    </row>
    <row r="245" spans="1:12" ht="15">
      <c r="A245" s="86" t="s">
        <v>2184</v>
      </c>
      <c r="B245" s="86" t="s">
        <v>1777</v>
      </c>
      <c r="C245" s="86">
        <v>2</v>
      </c>
      <c r="D245" s="120">
        <v>0.002101184375615088</v>
      </c>
      <c r="E245" s="120">
        <v>1.4477321153410854</v>
      </c>
      <c r="F245" s="86" t="s">
        <v>2288</v>
      </c>
      <c r="G245" s="86" t="b">
        <v>0</v>
      </c>
      <c r="H245" s="86" t="b">
        <v>0</v>
      </c>
      <c r="I245" s="86" t="b">
        <v>0</v>
      </c>
      <c r="J245" s="86" t="b">
        <v>0</v>
      </c>
      <c r="K245" s="86" t="b">
        <v>0</v>
      </c>
      <c r="L245" s="86" t="b">
        <v>0</v>
      </c>
    </row>
    <row r="246" spans="1:12" ht="15">
      <c r="A246" s="86" t="s">
        <v>1802</v>
      </c>
      <c r="B246" s="86" t="s">
        <v>2285</v>
      </c>
      <c r="C246" s="86">
        <v>2</v>
      </c>
      <c r="D246" s="120">
        <v>0.002101184375615088</v>
      </c>
      <c r="E246" s="120">
        <v>1.8790958795000727</v>
      </c>
      <c r="F246" s="86" t="s">
        <v>2288</v>
      </c>
      <c r="G246" s="86" t="b">
        <v>0</v>
      </c>
      <c r="H246" s="86" t="b">
        <v>0</v>
      </c>
      <c r="I246" s="86" t="b">
        <v>0</v>
      </c>
      <c r="J246" s="86" t="b">
        <v>0</v>
      </c>
      <c r="K246" s="86" t="b">
        <v>0</v>
      </c>
      <c r="L246" s="86" t="b">
        <v>0</v>
      </c>
    </row>
    <row r="247" spans="1:12" ht="15">
      <c r="A247" s="86" t="s">
        <v>2285</v>
      </c>
      <c r="B247" s="86" t="s">
        <v>2136</v>
      </c>
      <c r="C247" s="86">
        <v>2</v>
      </c>
      <c r="D247" s="120">
        <v>0.002101184375615088</v>
      </c>
      <c r="E247" s="120">
        <v>2.2770358881721102</v>
      </c>
      <c r="F247" s="86" t="s">
        <v>2288</v>
      </c>
      <c r="G247" s="86" t="b">
        <v>0</v>
      </c>
      <c r="H247" s="86" t="b">
        <v>0</v>
      </c>
      <c r="I247" s="86" t="b">
        <v>0</v>
      </c>
      <c r="J247" s="86" t="b">
        <v>0</v>
      </c>
      <c r="K247" s="86" t="b">
        <v>0</v>
      </c>
      <c r="L247" s="86" t="b">
        <v>0</v>
      </c>
    </row>
    <row r="248" spans="1:12" ht="15">
      <c r="A248" s="86" t="s">
        <v>2136</v>
      </c>
      <c r="B248" s="86" t="s">
        <v>257</v>
      </c>
      <c r="C248" s="86">
        <v>2</v>
      </c>
      <c r="D248" s="120">
        <v>0.002101184375615088</v>
      </c>
      <c r="E248" s="120">
        <v>1.2163380478184986</v>
      </c>
      <c r="F248" s="86" t="s">
        <v>2288</v>
      </c>
      <c r="G248" s="86" t="b">
        <v>0</v>
      </c>
      <c r="H248" s="86" t="b">
        <v>0</v>
      </c>
      <c r="I248" s="86" t="b">
        <v>0</v>
      </c>
      <c r="J248" s="86" t="b">
        <v>0</v>
      </c>
      <c r="K248" s="86" t="b">
        <v>0</v>
      </c>
      <c r="L248" s="86" t="b">
        <v>0</v>
      </c>
    </row>
    <row r="249" spans="1:12" ht="15">
      <c r="A249" s="86" t="s">
        <v>1782</v>
      </c>
      <c r="B249" s="86" t="s">
        <v>1783</v>
      </c>
      <c r="C249" s="86">
        <v>18</v>
      </c>
      <c r="D249" s="120">
        <v>0.004942631338350327</v>
      </c>
      <c r="E249" s="120">
        <v>1.3557236692079027</v>
      </c>
      <c r="F249" s="86" t="s">
        <v>1650</v>
      </c>
      <c r="G249" s="86" t="b">
        <v>0</v>
      </c>
      <c r="H249" s="86" t="b">
        <v>0</v>
      </c>
      <c r="I249" s="86" t="b">
        <v>0</v>
      </c>
      <c r="J249" s="86" t="b">
        <v>0</v>
      </c>
      <c r="K249" s="86" t="b">
        <v>0</v>
      </c>
      <c r="L249" s="86" t="b">
        <v>0</v>
      </c>
    </row>
    <row r="250" spans="1:12" ht="15">
      <c r="A250" s="86" t="s">
        <v>1785</v>
      </c>
      <c r="B250" s="86" t="s">
        <v>1786</v>
      </c>
      <c r="C250" s="86">
        <v>13</v>
      </c>
      <c r="D250" s="120">
        <v>0.007607653982993407</v>
      </c>
      <c r="E250" s="120">
        <v>1.5205339178538948</v>
      </c>
      <c r="F250" s="86" t="s">
        <v>1650</v>
      </c>
      <c r="G250" s="86" t="b">
        <v>0</v>
      </c>
      <c r="H250" s="86" t="b">
        <v>0</v>
      </c>
      <c r="I250" s="86" t="b">
        <v>0</v>
      </c>
      <c r="J250" s="86" t="b">
        <v>0</v>
      </c>
      <c r="K250" s="86" t="b">
        <v>0</v>
      </c>
      <c r="L250" s="86" t="b">
        <v>0</v>
      </c>
    </row>
    <row r="251" spans="1:12" ht="15">
      <c r="A251" s="86" t="s">
        <v>1786</v>
      </c>
      <c r="B251" s="86" t="s">
        <v>1787</v>
      </c>
      <c r="C251" s="86">
        <v>13</v>
      </c>
      <c r="D251" s="120">
        <v>0.007607653982993407</v>
      </c>
      <c r="E251" s="120">
        <v>1.5205339178538948</v>
      </c>
      <c r="F251" s="86" t="s">
        <v>1650</v>
      </c>
      <c r="G251" s="86" t="b">
        <v>0</v>
      </c>
      <c r="H251" s="86" t="b">
        <v>0</v>
      </c>
      <c r="I251" s="86" t="b">
        <v>0</v>
      </c>
      <c r="J251" s="86" t="b">
        <v>0</v>
      </c>
      <c r="K251" s="86" t="b">
        <v>0</v>
      </c>
      <c r="L251" s="86" t="b">
        <v>0</v>
      </c>
    </row>
    <row r="252" spans="1:12" ht="15">
      <c r="A252" s="86" t="s">
        <v>1787</v>
      </c>
      <c r="B252" s="86" t="s">
        <v>1788</v>
      </c>
      <c r="C252" s="86">
        <v>13</v>
      </c>
      <c r="D252" s="120">
        <v>0.007607653982993407</v>
      </c>
      <c r="E252" s="120">
        <v>1.5205339178538948</v>
      </c>
      <c r="F252" s="86" t="s">
        <v>1650</v>
      </c>
      <c r="G252" s="86" t="b">
        <v>0</v>
      </c>
      <c r="H252" s="86" t="b">
        <v>0</v>
      </c>
      <c r="I252" s="86" t="b">
        <v>0</v>
      </c>
      <c r="J252" s="86" t="b">
        <v>1</v>
      </c>
      <c r="K252" s="86" t="b">
        <v>0</v>
      </c>
      <c r="L252" s="86" t="b">
        <v>0</v>
      </c>
    </row>
    <row r="253" spans="1:12" ht="15">
      <c r="A253" s="86" t="s">
        <v>1788</v>
      </c>
      <c r="B253" s="86" t="s">
        <v>1789</v>
      </c>
      <c r="C253" s="86">
        <v>13</v>
      </c>
      <c r="D253" s="120">
        <v>0.007607653982993407</v>
      </c>
      <c r="E253" s="120">
        <v>1.5205339178538948</v>
      </c>
      <c r="F253" s="86" t="s">
        <v>1650</v>
      </c>
      <c r="G253" s="86" t="b">
        <v>1</v>
      </c>
      <c r="H253" s="86" t="b">
        <v>0</v>
      </c>
      <c r="I253" s="86" t="b">
        <v>0</v>
      </c>
      <c r="J253" s="86" t="b">
        <v>0</v>
      </c>
      <c r="K253" s="86" t="b">
        <v>0</v>
      </c>
      <c r="L253" s="86" t="b">
        <v>0</v>
      </c>
    </row>
    <row r="254" spans="1:12" ht="15">
      <c r="A254" s="86" t="s">
        <v>1789</v>
      </c>
      <c r="B254" s="86" t="s">
        <v>2124</v>
      </c>
      <c r="C254" s="86">
        <v>13</v>
      </c>
      <c r="D254" s="120">
        <v>0.007607653982993407</v>
      </c>
      <c r="E254" s="120">
        <v>1.5205339178538948</v>
      </c>
      <c r="F254" s="86" t="s">
        <v>1650</v>
      </c>
      <c r="G254" s="86" t="b">
        <v>0</v>
      </c>
      <c r="H254" s="86" t="b">
        <v>0</v>
      </c>
      <c r="I254" s="86" t="b">
        <v>0</v>
      </c>
      <c r="J254" s="86" t="b">
        <v>1</v>
      </c>
      <c r="K254" s="86" t="b">
        <v>0</v>
      </c>
      <c r="L254" s="86" t="b">
        <v>0</v>
      </c>
    </row>
    <row r="255" spans="1:12" ht="15">
      <c r="A255" s="86" t="s">
        <v>2127</v>
      </c>
      <c r="B255" s="86" t="s">
        <v>1779</v>
      </c>
      <c r="C255" s="86">
        <v>13</v>
      </c>
      <c r="D255" s="120">
        <v>0.007607653982993407</v>
      </c>
      <c r="E255" s="120">
        <v>1.5205339178538948</v>
      </c>
      <c r="F255" s="86" t="s">
        <v>1650</v>
      </c>
      <c r="G255" s="86" t="b">
        <v>0</v>
      </c>
      <c r="H255" s="86" t="b">
        <v>0</v>
      </c>
      <c r="I255" s="86" t="b">
        <v>0</v>
      </c>
      <c r="J255" s="86" t="b">
        <v>0</v>
      </c>
      <c r="K255" s="86" t="b">
        <v>0</v>
      </c>
      <c r="L255" s="86" t="b">
        <v>0</v>
      </c>
    </row>
    <row r="256" spans="1:12" ht="15">
      <c r="A256" s="86" t="s">
        <v>1779</v>
      </c>
      <c r="B256" s="86" t="s">
        <v>2125</v>
      </c>
      <c r="C256" s="86">
        <v>13</v>
      </c>
      <c r="D256" s="120">
        <v>0.007607653982993407</v>
      </c>
      <c r="E256" s="120">
        <v>1.5205339178538948</v>
      </c>
      <c r="F256" s="86" t="s">
        <v>1650</v>
      </c>
      <c r="G256" s="86" t="b">
        <v>0</v>
      </c>
      <c r="H256" s="86" t="b">
        <v>0</v>
      </c>
      <c r="I256" s="86" t="b">
        <v>0</v>
      </c>
      <c r="J256" s="86" t="b">
        <v>0</v>
      </c>
      <c r="K256" s="86" t="b">
        <v>1</v>
      </c>
      <c r="L256" s="86" t="b">
        <v>0</v>
      </c>
    </row>
    <row r="257" spans="1:12" ht="15">
      <c r="A257" s="86" t="s">
        <v>2125</v>
      </c>
      <c r="B257" s="86" t="s">
        <v>257</v>
      </c>
      <c r="C257" s="86">
        <v>13</v>
      </c>
      <c r="D257" s="120">
        <v>0.007607653982993407</v>
      </c>
      <c r="E257" s="120">
        <v>1.4040283487824576</v>
      </c>
      <c r="F257" s="86" t="s">
        <v>1650</v>
      </c>
      <c r="G257" s="86" t="b">
        <v>0</v>
      </c>
      <c r="H257" s="86" t="b">
        <v>1</v>
      </c>
      <c r="I257" s="86" t="b">
        <v>0</v>
      </c>
      <c r="J257" s="86" t="b">
        <v>0</v>
      </c>
      <c r="K257" s="86" t="b">
        <v>0</v>
      </c>
      <c r="L257" s="86" t="b">
        <v>0</v>
      </c>
    </row>
    <row r="258" spans="1:12" ht="15">
      <c r="A258" s="86" t="s">
        <v>257</v>
      </c>
      <c r="B258" s="86" t="s">
        <v>2128</v>
      </c>
      <c r="C258" s="86">
        <v>13</v>
      </c>
      <c r="D258" s="120">
        <v>0.007607653982993407</v>
      </c>
      <c r="E258" s="120">
        <v>1.4303572875048067</v>
      </c>
      <c r="F258" s="86" t="s">
        <v>1650</v>
      </c>
      <c r="G258" s="86" t="b">
        <v>0</v>
      </c>
      <c r="H258" s="86" t="b">
        <v>0</v>
      </c>
      <c r="I258" s="86" t="b">
        <v>0</v>
      </c>
      <c r="J258" s="86" t="b">
        <v>0</v>
      </c>
      <c r="K258" s="86" t="b">
        <v>0</v>
      </c>
      <c r="L258" s="86" t="b">
        <v>0</v>
      </c>
    </row>
    <row r="259" spans="1:12" ht="15">
      <c r="A259" s="86" t="s">
        <v>1783</v>
      </c>
      <c r="B259" s="86" t="s">
        <v>1776</v>
      </c>
      <c r="C259" s="86">
        <v>9</v>
      </c>
      <c r="D259" s="120">
        <v>0.008425755143847318</v>
      </c>
      <c r="E259" s="120">
        <v>0.9532360327851443</v>
      </c>
      <c r="F259" s="86" t="s">
        <v>1650</v>
      </c>
      <c r="G259" s="86" t="b">
        <v>0</v>
      </c>
      <c r="H259" s="86" t="b">
        <v>0</v>
      </c>
      <c r="I259" s="86" t="b">
        <v>0</v>
      </c>
      <c r="J259" s="86" t="b">
        <v>0</v>
      </c>
      <c r="K259" s="86" t="b">
        <v>0</v>
      </c>
      <c r="L259" s="86" t="b">
        <v>0</v>
      </c>
    </row>
    <row r="260" spans="1:12" ht="15">
      <c r="A260" s="86" t="s">
        <v>1776</v>
      </c>
      <c r="B260" s="86" t="s">
        <v>2133</v>
      </c>
      <c r="C260" s="86">
        <v>9</v>
      </c>
      <c r="D260" s="120">
        <v>0.008425755143847318</v>
      </c>
      <c r="E260" s="120">
        <v>1.3122579754268124</v>
      </c>
      <c r="F260" s="86" t="s">
        <v>1650</v>
      </c>
      <c r="G260" s="86" t="b">
        <v>0</v>
      </c>
      <c r="H260" s="86" t="b">
        <v>0</v>
      </c>
      <c r="I260" s="86" t="b">
        <v>0</v>
      </c>
      <c r="J260" s="86" t="b">
        <v>1</v>
      </c>
      <c r="K260" s="86" t="b">
        <v>0</v>
      </c>
      <c r="L260" s="86" t="b">
        <v>0</v>
      </c>
    </row>
    <row r="261" spans="1:12" ht="15">
      <c r="A261" s="86" t="s">
        <v>2133</v>
      </c>
      <c r="B261" s="86" t="s">
        <v>1785</v>
      </c>
      <c r="C261" s="86">
        <v>9</v>
      </c>
      <c r="D261" s="120">
        <v>0.008425755143847318</v>
      </c>
      <c r="E261" s="120">
        <v>1.5205339178538948</v>
      </c>
      <c r="F261" s="86" t="s">
        <v>1650</v>
      </c>
      <c r="G261" s="86" t="b">
        <v>1</v>
      </c>
      <c r="H261" s="86" t="b">
        <v>0</v>
      </c>
      <c r="I261" s="86" t="b">
        <v>0</v>
      </c>
      <c r="J261" s="86" t="b">
        <v>0</v>
      </c>
      <c r="K261" s="86" t="b">
        <v>0</v>
      </c>
      <c r="L261" s="86" t="b">
        <v>0</v>
      </c>
    </row>
    <row r="262" spans="1:12" ht="15">
      <c r="A262" s="86" t="s">
        <v>2124</v>
      </c>
      <c r="B262" s="86" t="s">
        <v>1784</v>
      </c>
      <c r="C262" s="86">
        <v>9</v>
      </c>
      <c r="D262" s="120">
        <v>0.008425755143847318</v>
      </c>
      <c r="E262" s="120">
        <v>1.3286483916149816</v>
      </c>
      <c r="F262" s="86" t="s">
        <v>1650</v>
      </c>
      <c r="G262" s="86" t="b">
        <v>1</v>
      </c>
      <c r="H262" s="86" t="b">
        <v>0</v>
      </c>
      <c r="I262" s="86" t="b">
        <v>0</v>
      </c>
      <c r="J262" s="86" t="b">
        <v>0</v>
      </c>
      <c r="K262" s="86" t="b">
        <v>0</v>
      </c>
      <c r="L262" s="86" t="b">
        <v>0</v>
      </c>
    </row>
    <row r="263" spans="1:12" ht="15">
      <c r="A263" s="86" t="s">
        <v>1784</v>
      </c>
      <c r="B263" s="86" t="s">
        <v>2127</v>
      </c>
      <c r="C263" s="86">
        <v>9</v>
      </c>
      <c r="D263" s="120">
        <v>0.008425755143847318</v>
      </c>
      <c r="E263" s="120">
        <v>1.3286483916149816</v>
      </c>
      <c r="F263" s="86" t="s">
        <v>1650</v>
      </c>
      <c r="G263" s="86" t="b">
        <v>0</v>
      </c>
      <c r="H263" s="86" t="b">
        <v>0</v>
      </c>
      <c r="I263" s="86" t="b">
        <v>0</v>
      </c>
      <c r="J263" s="86" t="b">
        <v>0</v>
      </c>
      <c r="K263" s="86" t="b">
        <v>0</v>
      </c>
      <c r="L263" s="86" t="b">
        <v>0</v>
      </c>
    </row>
    <row r="264" spans="1:12" ht="15">
      <c r="A264" s="86" t="s">
        <v>1777</v>
      </c>
      <c r="B264" s="86" t="s">
        <v>1778</v>
      </c>
      <c r="C264" s="86">
        <v>6</v>
      </c>
      <c r="D264" s="120">
        <v>0.007939252632896207</v>
      </c>
      <c r="E264" s="120">
        <v>1.856326019777088</v>
      </c>
      <c r="F264" s="86" t="s">
        <v>1650</v>
      </c>
      <c r="G264" s="86" t="b">
        <v>0</v>
      </c>
      <c r="H264" s="86" t="b">
        <v>0</v>
      </c>
      <c r="I264" s="86" t="b">
        <v>0</v>
      </c>
      <c r="J264" s="86" t="b">
        <v>0</v>
      </c>
      <c r="K264" s="86" t="b">
        <v>0</v>
      </c>
      <c r="L264" s="86" t="b">
        <v>0</v>
      </c>
    </row>
    <row r="265" spans="1:12" ht="15">
      <c r="A265" s="86" t="s">
        <v>1783</v>
      </c>
      <c r="B265" s="86" t="s">
        <v>2155</v>
      </c>
      <c r="C265" s="86">
        <v>5</v>
      </c>
      <c r="D265" s="120">
        <v>0.007486167443687772</v>
      </c>
      <c r="E265" s="120">
        <v>1.3792047650574255</v>
      </c>
      <c r="F265" s="86" t="s">
        <v>1650</v>
      </c>
      <c r="G265" s="86" t="b">
        <v>0</v>
      </c>
      <c r="H265" s="86" t="b">
        <v>0</v>
      </c>
      <c r="I265" s="86" t="b">
        <v>0</v>
      </c>
      <c r="J265" s="86" t="b">
        <v>0</v>
      </c>
      <c r="K265" s="86" t="b">
        <v>0</v>
      </c>
      <c r="L265" s="86" t="b">
        <v>0</v>
      </c>
    </row>
    <row r="266" spans="1:12" ht="15">
      <c r="A266" s="86" t="s">
        <v>2155</v>
      </c>
      <c r="B266" s="86" t="s">
        <v>2156</v>
      </c>
      <c r="C266" s="86">
        <v>5</v>
      </c>
      <c r="D266" s="120">
        <v>0.007486167443687772</v>
      </c>
      <c r="E266" s="120">
        <v>1.9355072658247128</v>
      </c>
      <c r="F266" s="86" t="s">
        <v>1650</v>
      </c>
      <c r="G266" s="86" t="b">
        <v>0</v>
      </c>
      <c r="H266" s="86" t="b">
        <v>0</v>
      </c>
      <c r="I266" s="86" t="b">
        <v>0</v>
      </c>
      <c r="J266" s="86" t="b">
        <v>0</v>
      </c>
      <c r="K266" s="86" t="b">
        <v>0</v>
      </c>
      <c r="L266" s="86" t="b">
        <v>0</v>
      </c>
    </row>
    <row r="267" spans="1:12" ht="15">
      <c r="A267" s="86" t="s">
        <v>2156</v>
      </c>
      <c r="B267" s="86" t="s">
        <v>2157</v>
      </c>
      <c r="C267" s="86">
        <v>5</v>
      </c>
      <c r="D267" s="120">
        <v>0.007486167443687772</v>
      </c>
      <c r="E267" s="120">
        <v>1.9355072658247128</v>
      </c>
      <c r="F267" s="86" t="s">
        <v>1650</v>
      </c>
      <c r="G267" s="86" t="b">
        <v>0</v>
      </c>
      <c r="H267" s="86" t="b">
        <v>0</v>
      </c>
      <c r="I267" s="86" t="b">
        <v>0</v>
      </c>
      <c r="J267" s="86" t="b">
        <v>0</v>
      </c>
      <c r="K267" s="86" t="b">
        <v>0</v>
      </c>
      <c r="L267" s="86" t="b">
        <v>0</v>
      </c>
    </row>
    <row r="268" spans="1:12" ht="15">
      <c r="A268" s="86" t="s">
        <v>2157</v>
      </c>
      <c r="B268" s="86" t="s">
        <v>2136</v>
      </c>
      <c r="C268" s="86">
        <v>5</v>
      </c>
      <c r="D268" s="120">
        <v>0.007486167443687772</v>
      </c>
      <c r="E268" s="120">
        <v>1.731387283168788</v>
      </c>
      <c r="F268" s="86" t="s">
        <v>1650</v>
      </c>
      <c r="G268" s="86" t="b">
        <v>0</v>
      </c>
      <c r="H268" s="86" t="b">
        <v>0</v>
      </c>
      <c r="I268" s="86" t="b">
        <v>0</v>
      </c>
      <c r="J268" s="86" t="b">
        <v>0</v>
      </c>
      <c r="K268" s="86" t="b">
        <v>0</v>
      </c>
      <c r="L268" s="86" t="b">
        <v>0</v>
      </c>
    </row>
    <row r="269" spans="1:12" ht="15">
      <c r="A269" s="86" t="s">
        <v>2136</v>
      </c>
      <c r="B269" s="86" t="s">
        <v>2139</v>
      </c>
      <c r="C269" s="86">
        <v>5</v>
      </c>
      <c r="D269" s="120">
        <v>0.007486167443687772</v>
      </c>
      <c r="E269" s="120">
        <v>1.731387283168788</v>
      </c>
      <c r="F269" s="86" t="s">
        <v>1650</v>
      </c>
      <c r="G269" s="86" t="b">
        <v>0</v>
      </c>
      <c r="H269" s="86" t="b">
        <v>0</v>
      </c>
      <c r="I269" s="86" t="b">
        <v>0</v>
      </c>
      <c r="J269" s="86" t="b">
        <v>0</v>
      </c>
      <c r="K269" s="86" t="b">
        <v>0</v>
      </c>
      <c r="L269" s="86" t="b">
        <v>0</v>
      </c>
    </row>
    <row r="270" spans="1:12" ht="15">
      <c r="A270" s="86" t="s">
        <v>2139</v>
      </c>
      <c r="B270" s="86" t="s">
        <v>1807</v>
      </c>
      <c r="C270" s="86">
        <v>5</v>
      </c>
      <c r="D270" s="120">
        <v>0.007486167443687772</v>
      </c>
      <c r="E270" s="120">
        <v>1.9355072658247128</v>
      </c>
      <c r="F270" s="86" t="s">
        <v>1650</v>
      </c>
      <c r="G270" s="86" t="b">
        <v>0</v>
      </c>
      <c r="H270" s="86" t="b">
        <v>0</v>
      </c>
      <c r="I270" s="86" t="b">
        <v>0</v>
      </c>
      <c r="J270" s="86" t="b">
        <v>0</v>
      </c>
      <c r="K270" s="86" t="b">
        <v>0</v>
      </c>
      <c r="L270" s="86" t="b">
        <v>0</v>
      </c>
    </row>
    <row r="271" spans="1:12" ht="15">
      <c r="A271" s="86" t="s">
        <v>1807</v>
      </c>
      <c r="B271" s="86" t="s">
        <v>2126</v>
      </c>
      <c r="C271" s="86">
        <v>5</v>
      </c>
      <c r="D271" s="120">
        <v>0.007486167443687772</v>
      </c>
      <c r="E271" s="120">
        <v>1.9355072658247128</v>
      </c>
      <c r="F271" s="86" t="s">
        <v>1650</v>
      </c>
      <c r="G271" s="86" t="b">
        <v>0</v>
      </c>
      <c r="H271" s="86" t="b">
        <v>0</v>
      </c>
      <c r="I271" s="86" t="b">
        <v>0</v>
      </c>
      <c r="J271" s="86" t="b">
        <v>0</v>
      </c>
      <c r="K271" s="86" t="b">
        <v>0</v>
      </c>
      <c r="L271" s="86" t="b">
        <v>0</v>
      </c>
    </row>
    <row r="272" spans="1:12" ht="15">
      <c r="A272" s="86" t="s">
        <v>2126</v>
      </c>
      <c r="B272" s="86" t="s">
        <v>2130</v>
      </c>
      <c r="C272" s="86">
        <v>5</v>
      </c>
      <c r="D272" s="120">
        <v>0.007486167443687772</v>
      </c>
      <c r="E272" s="120">
        <v>1.9355072658247128</v>
      </c>
      <c r="F272" s="86" t="s">
        <v>1650</v>
      </c>
      <c r="G272" s="86" t="b">
        <v>0</v>
      </c>
      <c r="H272" s="86" t="b">
        <v>0</v>
      </c>
      <c r="I272" s="86" t="b">
        <v>0</v>
      </c>
      <c r="J272" s="86" t="b">
        <v>0</v>
      </c>
      <c r="K272" s="86" t="b">
        <v>0</v>
      </c>
      <c r="L272" s="86" t="b">
        <v>0</v>
      </c>
    </row>
    <row r="273" spans="1:12" ht="15">
      <c r="A273" s="86" t="s">
        <v>2130</v>
      </c>
      <c r="B273" s="86" t="s">
        <v>2129</v>
      </c>
      <c r="C273" s="86">
        <v>5</v>
      </c>
      <c r="D273" s="120">
        <v>0.007486167443687772</v>
      </c>
      <c r="E273" s="120">
        <v>1.9355072658247128</v>
      </c>
      <c r="F273" s="86" t="s">
        <v>1650</v>
      </c>
      <c r="G273" s="86" t="b">
        <v>0</v>
      </c>
      <c r="H273" s="86" t="b">
        <v>0</v>
      </c>
      <c r="I273" s="86" t="b">
        <v>0</v>
      </c>
      <c r="J273" s="86" t="b">
        <v>0</v>
      </c>
      <c r="K273" s="86" t="b">
        <v>0</v>
      </c>
      <c r="L273" s="86" t="b">
        <v>0</v>
      </c>
    </row>
    <row r="274" spans="1:12" ht="15">
      <c r="A274" s="86" t="s">
        <v>2129</v>
      </c>
      <c r="B274" s="86" t="s">
        <v>2131</v>
      </c>
      <c r="C274" s="86">
        <v>5</v>
      </c>
      <c r="D274" s="120">
        <v>0.007486167443687772</v>
      </c>
      <c r="E274" s="120">
        <v>1.9355072658247128</v>
      </c>
      <c r="F274" s="86" t="s">
        <v>1650</v>
      </c>
      <c r="G274" s="86" t="b">
        <v>0</v>
      </c>
      <c r="H274" s="86" t="b">
        <v>0</v>
      </c>
      <c r="I274" s="86" t="b">
        <v>0</v>
      </c>
      <c r="J274" s="86" t="b">
        <v>0</v>
      </c>
      <c r="K274" s="86" t="b">
        <v>0</v>
      </c>
      <c r="L274" s="86" t="b">
        <v>0</v>
      </c>
    </row>
    <row r="275" spans="1:12" ht="15">
      <c r="A275" s="86" t="s">
        <v>2131</v>
      </c>
      <c r="B275" s="86" t="s">
        <v>1803</v>
      </c>
      <c r="C275" s="86">
        <v>5</v>
      </c>
      <c r="D275" s="120">
        <v>0.007486167443687772</v>
      </c>
      <c r="E275" s="120">
        <v>1.9355072658247128</v>
      </c>
      <c r="F275" s="86" t="s">
        <v>1650</v>
      </c>
      <c r="G275" s="86" t="b">
        <v>0</v>
      </c>
      <c r="H275" s="86" t="b">
        <v>0</v>
      </c>
      <c r="I275" s="86" t="b">
        <v>0</v>
      </c>
      <c r="J275" s="86" t="b">
        <v>0</v>
      </c>
      <c r="K275" s="86" t="b">
        <v>0</v>
      </c>
      <c r="L275" s="86" t="b">
        <v>0</v>
      </c>
    </row>
    <row r="276" spans="1:12" ht="15">
      <c r="A276" s="86" t="s">
        <v>1803</v>
      </c>
      <c r="B276" s="86" t="s">
        <v>2158</v>
      </c>
      <c r="C276" s="86">
        <v>5</v>
      </c>
      <c r="D276" s="120">
        <v>0.007486167443687772</v>
      </c>
      <c r="E276" s="120">
        <v>1.9355072658247128</v>
      </c>
      <c r="F276" s="86" t="s">
        <v>1650</v>
      </c>
      <c r="G276" s="86" t="b">
        <v>0</v>
      </c>
      <c r="H276" s="86" t="b">
        <v>0</v>
      </c>
      <c r="I276" s="86" t="b">
        <v>0</v>
      </c>
      <c r="J276" s="86" t="b">
        <v>0</v>
      </c>
      <c r="K276" s="86" t="b">
        <v>0</v>
      </c>
      <c r="L276" s="86" t="b">
        <v>0</v>
      </c>
    </row>
    <row r="277" spans="1:12" ht="15">
      <c r="A277" s="86" t="s">
        <v>2158</v>
      </c>
      <c r="B277" s="86" t="s">
        <v>2143</v>
      </c>
      <c r="C277" s="86">
        <v>5</v>
      </c>
      <c r="D277" s="120">
        <v>0.007486167443687772</v>
      </c>
      <c r="E277" s="120">
        <v>1.9355072658247128</v>
      </c>
      <c r="F277" s="86" t="s">
        <v>1650</v>
      </c>
      <c r="G277" s="86" t="b">
        <v>0</v>
      </c>
      <c r="H277" s="86" t="b">
        <v>0</v>
      </c>
      <c r="I277" s="86" t="b">
        <v>0</v>
      </c>
      <c r="J277" s="86" t="b">
        <v>0</v>
      </c>
      <c r="K277" s="86" t="b">
        <v>0</v>
      </c>
      <c r="L277" s="86" t="b">
        <v>0</v>
      </c>
    </row>
    <row r="278" spans="1:12" ht="15">
      <c r="A278" s="86" t="s">
        <v>2143</v>
      </c>
      <c r="B278" s="86" t="s">
        <v>2144</v>
      </c>
      <c r="C278" s="86">
        <v>5</v>
      </c>
      <c r="D278" s="120">
        <v>0.007486167443687772</v>
      </c>
      <c r="E278" s="120">
        <v>1.856326019777088</v>
      </c>
      <c r="F278" s="86" t="s">
        <v>1650</v>
      </c>
      <c r="G278" s="86" t="b">
        <v>0</v>
      </c>
      <c r="H278" s="86" t="b">
        <v>0</v>
      </c>
      <c r="I278" s="86" t="b">
        <v>0</v>
      </c>
      <c r="J278" s="86" t="b">
        <v>0</v>
      </c>
      <c r="K278" s="86" t="b">
        <v>0</v>
      </c>
      <c r="L278" s="86" t="b">
        <v>0</v>
      </c>
    </row>
    <row r="279" spans="1:12" ht="15">
      <c r="A279" s="86" t="s">
        <v>2144</v>
      </c>
      <c r="B279" s="86" t="s">
        <v>2148</v>
      </c>
      <c r="C279" s="86">
        <v>5</v>
      </c>
      <c r="D279" s="120">
        <v>0.007486167443687772</v>
      </c>
      <c r="E279" s="120">
        <v>1.856326019777088</v>
      </c>
      <c r="F279" s="86" t="s">
        <v>1650</v>
      </c>
      <c r="G279" s="86" t="b">
        <v>0</v>
      </c>
      <c r="H279" s="86" t="b">
        <v>0</v>
      </c>
      <c r="I279" s="86" t="b">
        <v>0</v>
      </c>
      <c r="J279" s="86" t="b">
        <v>0</v>
      </c>
      <c r="K279" s="86" t="b">
        <v>0</v>
      </c>
      <c r="L279" s="86" t="b">
        <v>0</v>
      </c>
    </row>
    <row r="280" spans="1:12" ht="15">
      <c r="A280" s="86" t="s">
        <v>2148</v>
      </c>
      <c r="B280" s="86" t="s">
        <v>1784</v>
      </c>
      <c r="C280" s="86">
        <v>5</v>
      </c>
      <c r="D280" s="120">
        <v>0.007486167443687772</v>
      </c>
      <c r="E280" s="120">
        <v>1.4883492344824936</v>
      </c>
      <c r="F280" s="86" t="s">
        <v>1650</v>
      </c>
      <c r="G280" s="86" t="b">
        <v>0</v>
      </c>
      <c r="H280" s="86" t="b">
        <v>0</v>
      </c>
      <c r="I280" s="86" t="b">
        <v>0</v>
      </c>
      <c r="J280" s="86" t="b">
        <v>0</v>
      </c>
      <c r="K280" s="86" t="b">
        <v>0</v>
      </c>
      <c r="L280" s="86" t="b">
        <v>0</v>
      </c>
    </row>
    <row r="281" spans="1:12" ht="15">
      <c r="A281" s="86" t="s">
        <v>1784</v>
      </c>
      <c r="B281" s="86" t="s">
        <v>2159</v>
      </c>
      <c r="C281" s="86">
        <v>5</v>
      </c>
      <c r="D281" s="120">
        <v>0.007486167443687772</v>
      </c>
      <c r="E281" s="120">
        <v>1.4883492344824936</v>
      </c>
      <c r="F281" s="86" t="s">
        <v>1650</v>
      </c>
      <c r="G281" s="86" t="b">
        <v>0</v>
      </c>
      <c r="H281" s="86" t="b">
        <v>0</v>
      </c>
      <c r="I281" s="86" t="b">
        <v>0</v>
      </c>
      <c r="J281" s="86" t="b">
        <v>0</v>
      </c>
      <c r="K281" s="86" t="b">
        <v>0</v>
      </c>
      <c r="L281" s="86" t="b">
        <v>0</v>
      </c>
    </row>
    <row r="282" spans="1:12" ht="15">
      <c r="A282" s="86" t="s">
        <v>2159</v>
      </c>
      <c r="B282" s="86" t="s">
        <v>2160</v>
      </c>
      <c r="C282" s="86">
        <v>5</v>
      </c>
      <c r="D282" s="120">
        <v>0.007486167443687772</v>
      </c>
      <c r="E282" s="120">
        <v>1.9355072658247128</v>
      </c>
      <c r="F282" s="86" t="s">
        <v>1650</v>
      </c>
      <c r="G282" s="86" t="b">
        <v>0</v>
      </c>
      <c r="H282" s="86" t="b">
        <v>0</v>
      </c>
      <c r="I282" s="86" t="b">
        <v>0</v>
      </c>
      <c r="J282" s="86" t="b">
        <v>0</v>
      </c>
      <c r="K282" s="86" t="b">
        <v>0</v>
      </c>
      <c r="L282" s="86" t="b">
        <v>0</v>
      </c>
    </row>
    <row r="283" spans="1:12" ht="15">
      <c r="A283" s="86" t="s">
        <v>2160</v>
      </c>
      <c r="B283" s="86" t="s">
        <v>2147</v>
      </c>
      <c r="C283" s="86">
        <v>5</v>
      </c>
      <c r="D283" s="120">
        <v>0.007486167443687772</v>
      </c>
      <c r="E283" s="120">
        <v>1.9355072658247128</v>
      </c>
      <c r="F283" s="86" t="s">
        <v>1650</v>
      </c>
      <c r="G283" s="86" t="b">
        <v>0</v>
      </c>
      <c r="H283" s="86" t="b">
        <v>0</v>
      </c>
      <c r="I283" s="86" t="b">
        <v>0</v>
      </c>
      <c r="J283" s="86" t="b">
        <v>1</v>
      </c>
      <c r="K283" s="86" t="b">
        <v>0</v>
      </c>
      <c r="L283" s="86" t="b">
        <v>0</v>
      </c>
    </row>
    <row r="284" spans="1:12" ht="15">
      <c r="A284" s="86" t="s">
        <v>2147</v>
      </c>
      <c r="B284" s="86" t="s">
        <v>1806</v>
      </c>
      <c r="C284" s="86">
        <v>5</v>
      </c>
      <c r="D284" s="120">
        <v>0.007486167443687772</v>
      </c>
      <c r="E284" s="120">
        <v>1.9355072658247128</v>
      </c>
      <c r="F284" s="86" t="s">
        <v>1650</v>
      </c>
      <c r="G284" s="86" t="b">
        <v>1</v>
      </c>
      <c r="H284" s="86" t="b">
        <v>0</v>
      </c>
      <c r="I284" s="86" t="b">
        <v>0</v>
      </c>
      <c r="J284" s="86" t="b">
        <v>0</v>
      </c>
      <c r="K284" s="86" t="b">
        <v>0</v>
      </c>
      <c r="L284" s="86" t="b">
        <v>0</v>
      </c>
    </row>
    <row r="285" spans="1:12" ht="15">
      <c r="A285" s="86" t="s">
        <v>1806</v>
      </c>
      <c r="B285" s="86" t="s">
        <v>2161</v>
      </c>
      <c r="C285" s="86">
        <v>5</v>
      </c>
      <c r="D285" s="120">
        <v>0.007486167443687772</v>
      </c>
      <c r="E285" s="120">
        <v>1.9355072658247128</v>
      </c>
      <c r="F285" s="86" t="s">
        <v>1650</v>
      </c>
      <c r="G285" s="86" t="b">
        <v>0</v>
      </c>
      <c r="H285" s="86" t="b">
        <v>0</v>
      </c>
      <c r="I285" s="86" t="b">
        <v>0</v>
      </c>
      <c r="J285" s="86" t="b">
        <v>0</v>
      </c>
      <c r="K285" s="86" t="b">
        <v>0</v>
      </c>
      <c r="L285" s="86" t="b">
        <v>0</v>
      </c>
    </row>
    <row r="286" spans="1:12" ht="15">
      <c r="A286" s="86" t="s">
        <v>2161</v>
      </c>
      <c r="B286" s="86" t="s">
        <v>2162</v>
      </c>
      <c r="C286" s="86">
        <v>5</v>
      </c>
      <c r="D286" s="120">
        <v>0.007486167443687772</v>
      </c>
      <c r="E286" s="120">
        <v>1.9355072658247128</v>
      </c>
      <c r="F286" s="86" t="s">
        <v>1650</v>
      </c>
      <c r="G286" s="86" t="b">
        <v>0</v>
      </c>
      <c r="H286" s="86" t="b">
        <v>0</v>
      </c>
      <c r="I286" s="86" t="b">
        <v>0</v>
      </c>
      <c r="J286" s="86" t="b">
        <v>0</v>
      </c>
      <c r="K286" s="86" t="b">
        <v>0</v>
      </c>
      <c r="L286" s="86" t="b">
        <v>0</v>
      </c>
    </row>
    <row r="287" spans="1:12" ht="15">
      <c r="A287" s="86" t="s">
        <v>2162</v>
      </c>
      <c r="B287" s="86" t="s">
        <v>2163</v>
      </c>
      <c r="C287" s="86">
        <v>5</v>
      </c>
      <c r="D287" s="120">
        <v>0.007486167443687772</v>
      </c>
      <c r="E287" s="120">
        <v>1.9355072658247128</v>
      </c>
      <c r="F287" s="86" t="s">
        <v>1650</v>
      </c>
      <c r="G287" s="86" t="b">
        <v>0</v>
      </c>
      <c r="H287" s="86" t="b">
        <v>0</v>
      </c>
      <c r="I287" s="86" t="b">
        <v>0</v>
      </c>
      <c r="J287" s="86" t="b">
        <v>0</v>
      </c>
      <c r="K287" s="86" t="b">
        <v>0</v>
      </c>
      <c r="L287" s="86" t="b">
        <v>0</v>
      </c>
    </row>
    <row r="288" spans="1:12" ht="15">
      <c r="A288" s="86" t="s">
        <v>2163</v>
      </c>
      <c r="B288" s="86" t="s">
        <v>2164</v>
      </c>
      <c r="C288" s="86">
        <v>5</v>
      </c>
      <c r="D288" s="120">
        <v>0.007486167443687772</v>
      </c>
      <c r="E288" s="120">
        <v>1.9355072658247128</v>
      </c>
      <c r="F288" s="86" t="s">
        <v>1650</v>
      </c>
      <c r="G288" s="86" t="b">
        <v>0</v>
      </c>
      <c r="H288" s="86" t="b">
        <v>0</v>
      </c>
      <c r="I288" s="86" t="b">
        <v>0</v>
      </c>
      <c r="J288" s="86" t="b">
        <v>0</v>
      </c>
      <c r="K288" s="86" t="b">
        <v>0</v>
      </c>
      <c r="L288" s="86" t="b">
        <v>0</v>
      </c>
    </row>
    <row r="289" spans="1:12" ht="15">
      <c r="A289" s="86" t="s">
        <v>2164</v>
      </c>
      <c r="B289" s="86" t="s">
        <v>1776</v>
      </c>
      <c r="C289" s="86">
        <v>5</v>
      </c>
      <c r="D289" s="120">
        <v>0.007486167443687772</v>
      </c>
      <c r="E289" s="120">
        <v>1.2542660284491256</v>
      </c>
      <c r="F289" s="86" t="s">
        <v>1650</v>
      </c>
      <c r="G289" s="86" t="b">
        <v>0</v>
      </c>
      <c r="H289" s="86" t="b">
        <v>0</v>
      </c>
      <c r="I289" s="86" t="b">
        <v>0</v>
      </c>
      <c r="J289" s="86" t="b">
        <v>0</v>
      </c>
      <c r="K289" s="86" t="b">
        <v>0</v>
      </c>
      <c r="L289" s="86" t="b">
        <v>0</v>
      </c>
    </row>
    <row r="290" spans="1:12" ht="15">
      <c r="A290" s="86" t="s">
        <v>1776</v>
      </c>
      <c r="B290" s="86" t="s">
        <v>2165</v>
      </c>
      <c r="C290" s="86">
        <v>5</v>
      </c>
      <c r="D290" s="120">
        <v>0.007486167443687772</v>
      </c>
      <c r="E290" s="120">
        <v>1.3122579754268124</v>
      </c>
      <c r="F290" s="86" t="s">
        <v>1650</v>
      </c>
      <c r="G290" s="86" t="b">
        <v>0</v>
      </c>
      <c r="H290" s="86" t="b">
        <v>0</v>
      </c>
      <c r="I290" s="86" t="b">
        <v>0</v>
      </c>
      <c r="J290" s="86" t="b">
        <v>0</v>
      </c>
      <c r="K290" s="86" t="b">
        <v>0</v>
      </c>
      <c r="L290" s="86" t="b">
        <v>0</v>
      </c>
    </row>
    <row r="291" spans="1:12" ht="15">
      <c r="A291" s="86" t="s">
        <v>2132</v>
      </c>
      <c r="B291" s="86" t="s">
        <v>2140</v>
      </c>
      <c r="C291" s="86">
        <v>4</v>
      </c>
      <c r="D291" s="120">
        <v>0.0068408901132628016</v>
      </c>
      <c r="E291" s="120">
        <v>1.9355072658247128</v>
      </c>
      <c r="F291" s="86" t="s">
        <v>1650</v>
      </c>
      <c r="G291" s="86" t="b">
        <v>0</v>
      </c>
      <c r="H291" s="86" t="b">
        <v>0</v>
      </c>
      <c r="I291" s="86" t="b">
        <v>0</v>
      </c>
      <c r="J291" s="86" t="b">
        <v>0</v>
      </c>
      <c r="K291" s="86" t="b">
        <v>0</v>
      </c>
      <c r="L291" s="86" t="b">
        <v>0</v>
      </c>
    </row>
    <row r="292" spans="1:12" ht="15">
      <c r="A292" s="86" t="s">
        <v>2140</v>
      </c>
      <c r="B292" s="86" t="s">
        <v>2149</v>
      </c>
      <c r="C292" s="86">
        <v>4</v>
      </c>
      <c r="D292" s="120">
        <v>0.0068408901132628016</v>
      </c>
      <c r="E292" s="120">
        <v>1.9355072658247128</v>
      </c>
      <c r="F292" s="86" t="s">
        <v>1650</v>
      </c>
      <c r="G292" s="86" t="b">
        <v>0</v>
      </c>
      <c r="H292" s="86" t="b">
        <v>0</v>
      </c>
      <c r="I292" s="86" t="b">
        <v>0</v>
      </c>
      <c r="J292" s="86" t="b">
        <v>0</v>
      </c>
      <c r="K292" s="86" t="b">
        <v>0</v>
      </c>
      <c r="L292" s="86" t="b">
        <v>0</v>
      </c>
    </row>
    <row r="293" spans="1:12" ht="15">
      <c r="A293" s="86" t="s">
        <v>2149</v>
      </c>
      <c r="B293" s="86" t="s">
        <v>1776</v>
      </c>
      <c r="C293" s="86">
        <v>4</v>
      </c>
      <c r="D293" s="120">
        <v>0.0068408901132628016</v>
      </c>
      <c r="E293" s="120">
        <v>1.2542660284491256</v>
      </c>
      <c r="F293" s="86" t="s">
        <v>1650</v>
      </c>
      <c r="G293" s="86" t="b">
        <v>0</v>
      </c>
      <c r="H293" s="86" t="b">
        <v>0</v>
      </c>
      <c r="I293" s="86" t="b">
        <v>0</v>
      </c>
      <c r="J293" s="86" t="b">
        <v>0</v>
      </c>
      <c r="K293" s="86" t="b">
        <v>0</v>
      </c>
      <c r="L293" s="86" t="b">
        <v>0</v>
      </c>
    </row>
    <row r="294" spans="1:12" ht="15">
      <c r="A294" s="86" t="s">
        <v>1776</v>
      </c>
      <c r="B294" s="86" t="s">
        <v>1782</v>
      </c>
      <c r="C294" s="86">
        <v>4</v>
      </c>
      <c r="D294" s="120">
        <v>0.0068408901132628016</v>
      </c>
      <c r="E294" s="120">
        <v>1.215347962418756</v>
      </c>
      <c r="F294" s="86" t="s">
        <v>1650</v>
      </c>
      <c r="G294" s="86" t="b">
        <v>0</v>
      </c>
      <c r="H294" s="86" t="b">
        <v>0</v>
      </c>
      <c r="I294" s="86" t="b">
        <v>0</v>
      </c>
      <c r="J294" s="86" t="b">
        <v>0</v>
      </c>
      <c r="K294" s="86" t="b">
        <v>0</v>
      </c>
      <c r="L294" s="86" t="b">
        <v>0</v>
      </c>
    </row>
    <row r="295" spans="1:12" ht="15">
      <c r="A295" s="86" t="s">
        <v>1783</v>
      </c>
      <c r="B295" s="86" t="s">
        <v>2150</v>
      </c>
      <c r="C295" s="86">
        <v>4</v>
      </c>
      <c r="D295" s="120">
        <v>0.0068408901132628016</v>
      </c>
      <c r="E295" s="120">
        <v>1.3792047650574255</v>
      </c>
      <c r="F295" s="86" t="s">
        <v>1650</v>
      </c>
      <c r="G295" s="86" t="b">
        <v>0</v>
      </c>
      <c r="H295" s="86" t="b">
        <v>0</v>
      </c>
      <c r="I295" s="86" t="b">
        <v>0</v>
      </c>
      <c r="J295" s="86" t="b">
        <v>1</v>
      </c>
      <c r="K295" s="86" t="b">
        <v>0</v>
      </c>
      <c r="L295" s="86" t="b">
        <v>0</v>
      </c>
    </row>
    <row r="296" spans="1:12" ht="15">
      <c r="A296" s="86" t="s">
        <v>2150</v>
      </c>
      <c r="B296" s="86" t="s">
        <v>1785</v>
      </c>
      <c r="C296" s="86">
        <v>4</v>
      </c>
      <c r="D296" s="120">
        <v>0.0068408901132628016</v>
      </c>
      <c r="E296" s="120">
        <v>1.5205339178538948</v>
      </c>
      <c r="F296" s="86" t="s">
        <v>1650</v>
      </c>
      <c r="G296" s="86" t="b">
        <v>1</v>
      </c>
      <c r="H296" s="86" t="b">
        <v>0</v>
      </c>
      <c r="I296" s="86" t="b">
        <v>0</v>
      </c>
      <c r="J296" s="86" t="b">
        <v>0</v>
      </c>
      <c r="K296" s="86" t="b">
        <v>0</v>
      </c>
      <c r="L296" s="86" t="b">
        <v>0</v>
      </c>
    </row>
    <row r="297" spans="1:12" ht="15">
      <c r="A297" s="86" t="s">
        <v>2124</v>
      </c>
      <c r="B297" s="86" t="s">
        <v>1777</v>
      </c>
      <c r="C297" s="86">
        <v>4</v>
      </c>
      <c r="D297" s="120">
        <v>0.0068408901132628016</v>
      </c>
      <c r="E297" s="120">
        <v>1.3444426587982137</v>
      </c>
      <c r="F297" s="86" t="s">
        <v>1650</v>
      </c>
      <c r="G297" s="86" t="b">
        <v>1</v>
      </c>
      <c r="H297" s="86" t="b">
        <v>0</v>
      </c>
      <c r="I297" s="86" t="b">
        <v>0</v>
      </c>
      <c r="J297" s="86" t="b">
        <v>0</v>
      </c>
      <c r="K297" s="86" t="b">
        <v>0</v>
      </c>
      <c r="L297" s="86" t="b">
        <v>0</v>
      </c>
    </row>
    <row r="298" spans="1:12" ht="15">
      <c r="A298" s="86" t="s">
        <v>1778</v>
      </c>
      <c r="B298" s="86" t="s">
        <v>2127</v>
      </c>
      <c r="C298" s="86">
        <v>4</v>
      </c>
      <c r="D298" s="120">
        <v>0.0068408901132628016</v>
      </c>
      <c r="E298" s="120">
        <v>1.3444426587982137</v>
      </c>
      <c r="F298" s="86" t="s">
        <v>1650</v>
      </c>
      <c r="G298" s="86" t="b">
        <v>0</v>
      </c>
      <c r="H298" s="86" t="b">
        <v>0</v>
      </c>
      <c r="I298" s="86" t="b">
        <v>0</v>
      </c>
      <c r="J298" s="86" t="b">
        <v>0</v>
      </c>
      <c r="K298" s="86" t="b">
        <v>0</v>
      </c>
      <c r="L298" s="86" t="b">
        <v>0</v>
      </c>
    </row>
    <row r="299" spans="1:12" ht="15">
      <c r="A299" s="86" t="s">
        <v>257</v>
      </c>
      <c r="B299" s="86" t="s">
        <v>1776</v>
      </c>
      <c r="C299" s="86">
        <v>3</v>
      </c>
      <c r="D299" s="120">
        <v>0.0059544394746721555</v>
      </c>
      <c r="E299" s="120">
        <v>0.5272673005128633</v>
      </c>
      <c r="F299" s="86" t="s">
        <v>1650</v>
      </c>
      <c r="G299" s="86" t="b">
        <v>0</v>
      </c>
      <c r="H299" s="86" t="b">
        <v>0</v>
      </c>
      <c r="I299" s="86" t="b">
        <v>0</v>
      </c>
      <c r="J299" s="86" t="b">
        <v>0</v>
      </c>
      <c r="K299" s="86" t="b">
        <v>0</v>
      </c>
      <c r="L299" s="86" t="b">
        <v>0</v>
      </c>
    </row>
    <row r="300" spans="1:12" ht="15">
      <c r="A300" s="86" t="s">
        <v>2184</v>
      </c>
      <c r="B300" s="86" t="s">
        <v>1777</v>
      </c>
      <c r="C300" s="86">
        <v>2</v>
      </c>
      <c r="D300" s="120">
        <v>0.004743653828780768</v>
      </c>
      <c r="E300" s="120">
        <v>1.856326019777088</v>
      </c>
      <c r="F300" s="86" t="s">
        <v>1650</v>
      </c>
      <c r="G300" s="86" t="b">
        <v>0</v>
      </c>
      <c r="H300" s="86" t="b">
        <v>0</v>
      </c>
      <c r="I300" s="86" t="b">
        <v>0</v>
      </c>
      <c r="J300" s="86" t="b">
        <v>0</v>
      </c>
      <c r="K300" s="86" t="b">
        <v>0</v>
      </c>
      <c r="L300" s="86" t="b">
        <v>0</v>
      </c>
    </row>
    <row r="301" spans="1:12" ht="15">
      <c r="A301" s="86" t="s">
        <v>1778</v>
      </c>
      <c r="B301" s="86" t="s">
        <v>1724</v>
      </c>
      <c r="C301" s="86">
        <v>2</v>
      </c>
      <c r="D301" s="120">
        <v>0.004743653828780768</v>
      </c>
      <c r="E301" s="120">
        <v>1.856326019777088</v>
      </c>
      <c r="F301" s="86" t="s">
        <v>1650</v>
      </c>
      <c r="G301" s="86" t="b">
        <v>0</v>
      </c>
      <c r="H301" s="86" t="b">
        <v>0</v>
      </c>
      <c r="I301" s="86" t="b">
        <v>0</v>
      </c>
      <c r="J301" s="86" t="b">
        <v>0</v>
      </c>
      <c r="K301" s="86" t="b">
        <v>0</v>
      </c>
      <c r="L301" s="86" t="b">
        <v>0</v>
      </c>
    </row>
    <row r="302" spans="1:12" ht="15">
      <c r="A302" s="86" t="s">
        <v>1724</v>
      </c>
      <c r="B302" s="86" t="s">
        <v>1802</v>
      </c>
      <c r="C302" s="86">
        <v>2</v>
      </c>
      <c r="D302" s="120">
        <v>0.004743653828780768</v>
      </c>
      <c r="E302" s="120">
        <v>2.3334472744967503</v>
      </c>
      <c r="F302" s="86" t="s">
        <v>1650</v>
      </c>
      <c r="G302" s="86" t="b">
        <v>0</v>
      </c>
      <c r="H302" s="86" t="b">
        <v>0</v>
      </c>
      <c r="I302" s="86" t="b">
        <v>0</v>
      </c>
      <c r="J302" s="86" t="b">
        <v>0</v>
      </c>
      <c r="K302" s="86" t="b">
        <v>0</v>
      </c>
      <c r="L302" s="86" t="b">
        <v>0</v>
      </c>
    </row>
    <row r="303" spans="1:12" ht="15">
      <c r="A303" s="86" t="s">
        <v>1802</v>
      </c>
      <c r="B303" s="86" t="s">
        <v>2285</v>
      </c>
      <c r="C303" s="86">
        <v>2</v>
      </c>
      <c r="D303" s="120">
        <v>0.004743653828780768</v>
      </c>
      <c r="E303" s="120">
        <v>2.3334472744967503</v>
      </c>
      <c r="F303" s="86" t="s">
        <v>1650</v>
      </c>
      <c r="G303" s="86" t="b">
        <v>0</v>
      </c>
      <c r="H303" s="86" t="b">
        <v>0</v>
      </c>
      <c r="I303" s="86" t="b">
        <v>0</v>
      </c>
      <c r="J303" s="86" t="b">
        <v>0</v>
      </c>
      <c r="K303" s="86" t="b">
        <v>0</v>
      </c>
      <c r="L303" s="86" t="b">
        <v>0</v>
      </c>
    </row>
    <row r="304" spans="1:12" ht="15">
      <c r="A304" s="86" t="s">
        <v>2285</v>
      </c>
      <c r="B304" s="86" t="s">
        <v>2136</v>
      </c>
      <c r="C304" s="86">
        <v>2</v>
      </c>
      <c r="D304" s="120">
        <v>0.004743653828780768</v>
      </c>
      <c r="E304" s="120">
        <v>1.731387283168788</v>
      </c>
      <c r="F304" s="86" t="s">
        <v>1650</v>
      </c>
      <c r="G304" s="86" t="b">
        <v>0</v>
      </c>
      <c r="H304" s="86" t="b">
        <v>0</v>
      </c>
      <c r="I304" s="86" t="b">
        <v>0</v>
      </c>
      <c r="J304" s="86" t="b">
        <v>0</v>
      </c>
      <c r="K304" s="86" t="b">
        <v>0</v>
      </c>
      <c r="L304" s="86" t="b">
        <v>0</v>
      </c>
    </row>
    <row r="305" spans="1:12" ht="15">
      <c r="A305" s="86" t="s">
        <v>2136</v>
      </c>
      <c r="B305" s="86" t="s">
        <v>257</v>
      </c>
      <c r="C305" s="86">
        <v>2</v>
      </c>
      <c r="D305" s="120">
        <v>0.004743653828780768</v>
      </c>
      <c r="E305" s="120">
        <v>0.8019683574544952</v>
      </c>
      <c r="F305" s="86" t="s">
        <v>1650</v>
      </c>
      <c r="G305" s="86" t="b">
        <v>0</v>
      </c>
      <c r="H305" s="86" t="b">
        <v>0</v>
      </c>
      <c r="I305" s="86" t="b">
        <v>0</v>
      </c>
      <c r="J305" s="86" t="b">
        <v>0</v>
      </c>
      <c r="K305" s="86" t="b">
        <v>0</v>
      </c>
      <c r="L305" s="86" t="b">
        <v>0</v>
      </c>
    </row>
    <row r="306" spans="1:12" ht="15">
      <c r="A306" s="86" t="s">
        <v>254</v>
      </c>
      <c r="B306" s="86" t="s">
        <v>262</v>
      </c>
      <c r="C306" s="86">
        <v>2</v>
      </c>
      <c r="D306" s="120">
        <v>0.01072182594875646</v>
      </c>
      <c r="E306" s="120">
        <v>1.3170181010481115</v>
      </c>
      <c r="F306" s="86" t="s">
        <v>1651</v>
      </c>
      <c r="G306" s="86" t="b">
        <v>0</v>
      </c>
      <c r="H306" s="86" t="b">
        <v>0</v>
      </c>
      <c r="I306" s="86" t="b">
        <v>0</v>
      </c>
      <c r="J306" s="86" t="b">
        <v>0</v>
      </c>
      <c r="K306" s="86" t="b">
        <v>0</v>
      </c>
      <c r="L306" s="86" t="b">
        <v>0</v>
      </c>
    </row>
    <row r="307" spans="1:12" ht="15">
      <c r="A307" s="86" t="s">
        <v>262</v>
      </c>
      <c r="B307" s="86" t="s">
        <v>1792</v>
      </c>
      <c r="C307" s="86">
        <v>2</v>
      </c>
      <c r="D307" s="120">
        <v>0.01072182594875646</v>
      </c>
      <c r="E307" s="120">
        <v>1.3170181010481115</v>
      </c>
      <c r="F307" s="86" t="s">
        <v>1651</v>
      </c>
      <c r="G307" s="86" t="b">
        <v>0</v>
      </c>
      <c r="H307" s="86" t="b">
        <v>0</v>
      </c>
      <c r="I307" s="86" t="b">
        <v>0</v>
      </c>
      <c r="J307" s="86" t="b">
        <v>1</v>
      </c>
      <c r="K307" s="86" t="b">
        <v>0</v>
      </c>
      <c r="L307" s="86" t="b">
        <v>0</v>
      </c>
    </row>
    <row r="308" spans="1:12" ht="15">
      <c r="A308" s="86" t="s">
        <v>1792</v>
      </c>
      <c r="B308" s="86" t="s">
        <v>1791</v>
      </c>
      <c r="C308" s="86">
        <v>2</v>
      </c>
      <c r="D308" s="120">
        <v>0.01072182594875646</v>
      </c>
      <c r="E308" s="120">
        <v>1.4419568376564116</v>
      </c>
      <c r="F308" s="86" t="s">
        <v>1651</v>
      </c>
      <c r="G308" s="86" t="b">
        <v>1</v>
      </c>
      <c r="H308" s="86" t="b">
        <v>0</v>
      </c>
      <c r="I308" s="86" t="b">
        <v>0</v>
      </c>
      <c r="J308" s="86" t="b">
        <v>0</v>
      </c>
      <c r="K308" s="86" t="b">
        <v>0</v>
      </c>
      <c r="L308" s="86" t="b">
        <v>0</v>
      </c>
    </row>
    <row r="309" spans="1:12" ht="15">
      <c r="A309" s="86" t="s">
        <v>1791</v>
      </c>
      <c r="B309" s="86" t="s">
        <v>1793</v>
      </c>
      <c r="C309" s="86">
        <v>2</v>
      </c>
      <c r="D309" s="120">
        <v>0.01072182594875646</v>
      </c>
      <c r="E309" s="120">
        <v>1.4419568376564116</v>
      </c>
      <c r="F309" s="86" t="s">
        <v>1651</v>
      </c>
      <c r="G309" s="86" t="b">
        <v>0</v>
      </c>
      <c r="H309" s="86" t="b">
        <v>0</v>
      </c>
      <c r="I309" s="86" t="b">
        <v>0</v>
      </c>
      <c r="J309" s="86" t="b">
        <v>0</v>
      </c>
      <c r="K309" s="86" t="b">
        <v>0</v>
      </c>
      <c r="L309" s="86" t="b">
        <v>0</v>
      </c>
    </row>
    <row r="310" spans="1:12" ht="15">
      <c r="A310" s="86" t="s">
        <v>1793</v>
      </c>
      <c r="B310" s="86" t="s">
        <v>1794</v>
      </c>
      <c r="C310" s="86">
        <v>2</v>
      </c>
      <c r="D310" s="120">
        <v>0.01072182594875646</v>
      </c>
      <c r="E310" s="120">
        <v>1.6180480967120927</v>
      </c>
      <c r="F310" s="86" t="s">
        <v>1651</v>
      </c>
      <c r="G310" s="86" t="b">
        <v>0</v>
      </c>
      <c r="H310" s="86" t="b">
        <v>0</v>
      </c>
      <c r="I310" s="86" t="b">
        <v>0</v>
      </c>
      <c r="J310" s="86" t="b">
        <v>0</v>
      </c>
      <c r="K310" s="86" t="b">
        <v>0</v>
      </c>
      <c r="L310" s="86" t="b">
        <v>0</v>
      </c>
    </row>
    <row r="311" spans="1:12" ht="15">
      <c r="A311" s="86" t="s">
        <v>1794</v>
      </c>
      <c r="B311" s="86" t="s">
        <v>1795</v>
      </c>
      <c r="C311" s="86">
        <v>2</v>
      </c>
      <c r="D311" s="120">
        <v>0.01072182594875646</v>
      </c>
      <c r="E311" s="120">
        <v>1.6180480967120927</v>
      </c>
      <c r="F311" s="86" t="s">
        <v>1651</v>
      </c>
      <c r="G311" s="86" t="b">
        <v>0</v>
      </c>
      <c r="H311" s="86" t="b">
        <v>0</v>
      </c>
      <c r="I311" s="86" t="b">
        <v>0</v>
      </c>
      <c r="J311" s="86" t="b">
        <v>0</v>
      </c>
      <c r="K311" s="86" t="b">
        <v>0</v>
      </c>
      <c r="L311" s="86" t="b">
        <v>0</v>
      </c>
    </row>
    <row r="312" spans="1:12" ht="15">
      <c r="A312" s="86" t="s">
        <v>1795</v>
      </c>
      <c r="B312" s="86" t="s">
        <v>1796</v>
      </c>
      <c r="C312" s="86">
        <v>2</v>
      </c>
      <c r="D312" s="120">
        <v>0.01072182594875646</v>
      </c>
      <c r="E312" s="120">
        <v>1.6180480967120927</v>
      </c>
      <c r="F312" s="86" t="s">
        <v>1651</v>
      </c>
      <c r="G312" s="86" t="b">
        <v>0</v>
      </c>
      <c r="H312" s="86" t="b">
        <v>0</v>
      </c>
      <c r="I312" s="86" t="b">
        <v>0</v>
      </c>
      <c r="J312" s="86" t="b">
        <v>0</v>
      </c>
      <c r="K312" s="86" t="b">
        <v>0</v>
      </c>
      <c r="L312" s="86" t="b">
        <v>0</v>
      </c>
    </row>
    <row r="313" spans="1:12" ht="15">
      <c r="A313" s="86" t="s">
        <v>1796</v>
      </c>
      <c r="B313" s="86" t="s">
        <v>1797</v>
      </c>
      <c r="C313" s="86">
        <v>2</v>
      </c>
      <c r="D313" s="120">
        <v>0.01072182594875646</v>
      </c>
      <c r="E313" s="120">
        <v>1.6180480967120927</v>
      </c>
      <c r="F313" s="86" t="s">
        <v>1651</v>
      </c>
      <c r="G313" s="86" t="b">
        <v>0</v>
      </c>
      <c r="H313" s="86" t="b">
        <v>0</v>
      </c>
      <c r="I313" s="86" t="b">
        <v>0</v>
      </c>
      <c r="J313" s="86" t="b">
        <v>1</v>
      </c>
      <c r="K313" s="86" t="b">
        <v>0</v>
      </c>
      <c r="L313" s="86" t="b">
        <v>0</v>
      </c>
    </row>
    <row r="314" spans="1:12" ht="15">
      <c r="A314" s="86" t="s">
        <v>1797</v>
      </c>
      <c r="B314" s="86" t="s">
        <v>2193</v>
      </c>
      <c r="C314" s="86">
        <v>2</v>
      </c>
      <c r="D314" s="120">
        <v>0.01072182594875646</v>
      </c>
      <c r="E314" s="120">
        <v>1.6180480967120927</v>
      </c>
      <c r="F314" s="86" t="s">
        <v>1651</v>
      </c>
      <c r="G314" s="86" t="b">
        <v>1</v>
      </c>
      <c r="H314" s="86" t="b">
        <v>0</v>
      </c>
      <c r="I314" s="86" t="b">
        <v>0</v>
      </c>
      <c r="J314" s="86" t="b">
        <v>0</v>
      </c>
      <c r="K314" s="86" t="b">
        <v>0</v>
      </c>
      <c r="L314" s="86" t="b">
        <v>0</v>
      </c>
    </row>
    <row r="315" spans="1:12" ht="15">
      <c r="A315" s="86" t="s">
        <v>2193</v>
      </c>
      <c r="B315" s="86" t="s">
        <v>1827</v>
      </c>
      <c r="C315" s="86">
        <v>2</v>
      </c>
      <c r="D315" s="120">
        <v>0.01072182594875646</v>
      </c>
      <c r="E315" s="120">
        <v>1.6180480967120927</v>
      </c>
      <c r="F315" s="86" t="s">
        <v>1651</v>
      </c>
      <c r="G315" s="86" t="b">
        <v>0</v>
      </c>
      <c r="H315" s="86" t="b">
        <v>0</v>
      </c>
      <c r="I315" s="86" t="b">
        <v>0</v>
      </c>
      <c r="J315" s="86" t="b">
        <v>0</v>
      </c>
      <c r="K315" s="86" t="b">
        <v>0</v>
      </c>
      <c r="L315" s="86" t="b">
        <v>0</v>
      </c>
    </row>
    <row r="316" spans="1:12" ht="15">
      <c r="A316" s="86" t="s">
        <v>1827</v>
      </c>
      <c r="B316" s="86" t="s">
        <v>2135</v>
      </c>
      <c r="C316" s="86">
        <v>2</v>
      </c>
      <c r="D316" s="120">
        <v>0.01072182594875646</v>
      </c>
      <c r="E316" s="120">
        <v>1.6180480967120927</v>
      </c>
      <c r="F316" s="86" t="s">
        <v>1651</v>
      </c>
      <c r="G316" s="86" t="b">
        <v>0</v>
      </c>
      <c r="H316" s="86" t="b">
        <v>0</v>
      </c>
      <c r="I316" s="86" t="b">
        <v>0</v>
      </c>
      <c r="J316" s="86" t="b">
        <v>0</v>
      </c>
      <c r="K316" s="86" t="b">
        <v>0</v>
      </c>
      <c r="L316" s="86" t="b">
        <v>0</v>
      </c>
    </row>
    <row r="317" spans="1:12" ht="15">
      <c r="A317" s="86" t="s">
        <v>2135</v>
      </c>
      <c r="B317" s="86" t="s">
        <v>2139</v>
      </c>
      <c r="C317" s="86">
        <v>2</v>
      </c>
      <c r="D317" s="120">
        <v>0.01072182594875646</v>
      </c>
      <c r="E317" s="120">
        <v>1.6180480967120927</v>
      </c>
      <c r="F317" s="86" t="s">
        <v>1651</v>
      </c>
      <c r="G317" s="86" t="b">
        <v>0</v>
      </c>
      <c r="H317" s="86" t="b">
        <v>0</v>
      </c>
      <c r="I317" s="86" t="b">
        <v>0</v>
      </c>
      <c r="J317" s="86" t="b">
        <v>0</v>
      </c>
      <c r="K317" s="86" t="b">
        <v>0</v>
      </c>
      <c r="L317" s="86" t="b">
        <v>0</v>
      </c>
    </row>
    <row r="318" spans="1:12" ht="15">
      <c r="A318" s="86" t="s">
        <v>2139</v>
      </c>
      <c r="B318" s="86" t="s">
        <v>1807</v>
      </c>
      <c r="C318" s="86">
        <v>2</v>
      </c>
      <c r="D318" s="120">
        <v>0.01072182594875646</v>
      </c>
      <c r="E318" s="120">
        <v>1.6180480967120927</v>
      </c>
      <c r="F318" s="86" t="s">
        <v>1651</v>
      </c>
      <c r="G318" s="86" t="b">
        <v>0</v>
      </c>
      <c r="H318" s="86" t="b">
        <v>0</v>
      </c>
      <c r="I318" s="86" t="b">
        <v>0</v>
      </c>
      <c r="J318" s="86" t="b">
        <v>0</v>
      </c>
      <c r="K318" s="86" t="b">
        <v>0</v>
      </c>
      <c r="L318" s="86" t="b">
        <v>0</v>
      </c>
    </row>
    <row r="319" spans="1:12" ht="15">
      <c r="A319" s="86" t="s">
        <v>1807</v>
      </c>
      <c r="B319" s="86" t="s">
        <v>2126</v>
      </c>
      <c r="C319" s="86">
        <v>2</v>
      </c>
      <c r="D319" s="120">
        <v>0.01072182594875646</v>
      </c>
      <c r="E319" s="120">
        <v>1.6180480967120927</v>
      </c>
      <c r="F319" s="86" t="s">
        <v>1651</v>
      </c>
      <c r="G319" s="86" t="b">
        <v>0</v>
      </c>
      <c r="H319" s="86" t="b">
        <v>0</v>
      </c>
      <c r="I319" s="86" t="b">
        <v>0</v>
      </c>
      <c r="J319" s="86" t="b">
        <v>0</v>
      </c>
      <c r="K319" s="86" t="b">
        <v>0</v>
      </c>
      <c r="L319" s="86" t="b">
        <v>0</v>
      </c>
    </row>
    <row r="320" spans="1:12" ht="15">
      <c r="A320" s="86" t="s">
        <v>2126</v>
      </c>
      <c r="B320" s="86" t="s">
        <v>1776</v>
      </c>
      <c r="C320" s="86">
        <v>2</v>
      </c>
      <c r="D320" s="120">
        <v>0.01072182594875646</v>
      </c>
      <c r="E320" s="120">
        <v>1.1409268419924303</v>
      </c>
      <c r="F320" s="86" t="s">
        <v>1651</v>
      </c>
      <c r="G320" s="86" t="b">
        <v>0</v>
      </c>
      <c r="H320" s="86" t="b">
        <v>0</v>
      </c>
      <c r="I320" s="86" t="b">
        <v>0</v>
      </c>
      <c r="J320" s="86" t="b">
        <v>0</v>
      </c>
      <c r="K320" s="86" t="b">
        <v>0</v>
      </c>
      <c r="L320" s="86" t="b">
        <v>0</v>
      </c>
    </row>
    <row r="321" spans="1:12" ht="15">
      <c r="A321" s="86" t="s">
        <v>1777</v>
      </c>
      <c r="B321" s="86" t="s">
        <v>1778</v>
      </c>
      <c r="C321" s="86">
        <v>12</v>
      </c>
      <c r="D321" s="120">
        <v>0.012419172569782318</v>
      </c>
      <c r="E321" s="120">
        <v>1.3726051894766653</v>
      </c>
      <c r="F321" s="86" t="s">
        <v>1652</v>
      </c>
      <c r="G321" s="86" t="b">
        <v>0</v>
      </c>
      <c r="H321" s="86" t="b">
        <v>0</v>
      </c>
      <c r="I321" s="86" t="b">
        <v>0</v>
      </c>
      <c r="J321" s="86" t="b">
        <v>0</v>
      </c>
      <c r="K321" s="86" t="b">
        <v>0</v>
      </c>
      <c r="L321" s="86" t="b">
        <v>0</v>
      </c>
    </row>
    <row r="322" spans="1:12" ht="15">
      <c r="A322" s="86" t="s">
        <v>1800</v>
      </c>
      <c r="B322" s="86" t="s">
        <v>1801</v>
      </c>
      <c r="C322" s="86">
        <v>10</v>
      </c>
      <c r="D322" s="120">
        <v>0.012920130151689531</v>
      </c>
      <c r="E322" s="120">
        <v>1.4517864355242902</v>
      </c>
      <c r="F322" s="86" t="s">
        <v>1652</v>
      </c>
      <c r="G322" s="86" t="b">
        <v>0</v>
      </c>
      <c r="H322" s="86" t="b">
        <v>0</v>
      </c>
      <c r="I322" s="86" t="b">
        <v>0</v>
      </c>
      <c r="J322" s="86" t="b">
        <v>0</v>
      </c>
      <c r="K322" s="86" t="b">
        <v>0</v>
      </c>
      <c r="L322" s="86" t="b">
        <v>0</v>
      </c>
    </row>
    <row r="323" spans="1:12" ht="15">
      <c r="A323" s="86" t="s">
        <v>1778</v>
      </c>
      <c r="B323" s="86" t="s">
        <v>1724</v>
      </c>
      <c r="C323" s="86">
        <v>10</v>
      </c>
      <c r="D323" s="120">
        <v>0.012920130151689531</v>
      </c>
      <c r="E323" s="120">
        <v>1.2586618371698286</v>
      </c>
      <c r="F323" s="86" t="s">
        <v>1652</v>
      </c>
      <c r="G323" s="86" t="b">
        <v>0</v>
      </c>
      <c r="H323" s="86" t="b">
        <v>0</v>
      </c>
      <c r="I323" s="86" t="b">
        <v>0</v>
      </c>
      <c r="J323" s="86" t="b">
        <v>0</v>
      </c>
      <c r="K323" s="86" t="b">
        <v>0</v>
      </c>
      <c r="L323" s="86" t="b">
        <v>0</v>
      </c>
    </row>
    <row r="324" spans="1:12" ht="15">
      <c r="A324" s="86" t="s">
        <v>1724</v>
      </c>
      <c r="B324" s="86" t="s">
        <v>1802</v>
      </c>
      <c r="C324" s="86">
        <v>10</v>
      </c>
      <c r="D324" s="120">
        <v>0.012920130151689531</v>
      </c>
      <c r="E324" s="120">
        <v>1.3378430832174535</v>
      </c>
      <c r="F324" s="86" t="s">
        <v>1652</v>
      </c>
      <c r="G324" s="86" t="b">
        <v>0</v>
      </c>
      <c r="H324" s="86" t="b">
        <v>0</v>
      </c>
      <c r="I324" s="86" t="b">
        <v>0</v>
      </c>
      <c r="J324" s="86" t="b">
        <v>0</v>
      </c>
      <c r="K324" s="86" t="b">
        <v>0</v>
      </c>
      <c r="L324" s="86" t="b">
        <v>0</v>
      </c>
    </row>
    <row r="325" spans="1:12" ht="15">
      <c r="A325" s="86" t="s">
        <v>1804</v>
      </c>
      <c r="B325" s="86" t="s">
        <v>1800</v>
      </c>
      <c r="C325" s="86">
        <v>8</v>
      </c>
      <c r="D325" s="120">
        <v>0.012853247316366079</v>
      </c>
      <c r="E325" s="120">
        <v>1.4517864355242902</v>
      </c>
      <c r="F325" s="86" t="s">
        <v>1652</v>
      </c>
      <c r="G325" s="86" t="b">
        <v>0</v>
      </c>
      <c r="H325" s="86" t="b">
        <v>0</v>
      </c>
      <c r="I325" s="86" t="b">
        <v>0</v>
      </c>
      <c r="J325" s="86" t="b">
        <v>0</v>
      </c>
      <c r="K325" s="86" t="b">
        <v>0</v>
      </c>
      <c r="L325" s="86" t="b">
        <v>0</v>
      </c>
    </row>
    <row r="326" spans="1:12" ht="15">
      <c r="A326" s="86" t="s">
        <v>1799</v>
      </c>
      <c r="B326" s="86" t="s">
        <v>1777</v>
      </c>
      <c r="C326" s="86">
        <v>7</v>
      </c>
      <c r="D326" s="120">
        <v>0.012564590196767745</v>
      </c>
      <c r="E326" s="120">
        <v>0.875280548668716</v>
      </c>
      <c r="F326" s="86" t="s">
        <v>1652</v>
      </c>
      <c r="G326" s="86" t="b">
        <v>0</v>
      </c>
      <c r="H326" s="86" t="b">
        <v>0</v>
      </c>
      <c r="I326" s="86" t="b">
        <v>0</v>
      </c>
      <c r="J326" s="86" t="b">
        <v>0</v>
      </c>
      <c r="K326" s="86" t="b">
        <v>0</v>
      </c>
      <c r="L326" s="86" t="b">
        <v>0</v>
      </c>
    </row>
    <row r="327" spans="1:12" ht="15">
      <c r="A327" s="86" t="s">
        <v>1799</v>
      </c>
      <c r="B327" s="86" t="s">
        <v>1776</v>
      </c>
      <c r="C327" s="86">
        <v>6</v>
      </c>
      <c r="D327" s="120">
        <v>0.012073806979644039</v>
      </c>
      <c r="E327" s="120">
        <v>0.5073037633741216</v>
      </c>
      <c r="F327" s="86" t="s">
        <v>1652</v>
      </c>
      <c r="G327" s="86" t="b">
        <v>0</v>
      </c>
      <c r="H327" s="86" t="b">
        <v>0</v>
      </c>
      <c r="I327" s="86" t="b">
        <v>0</v>
      </c>
      <c r="J327" s="86" t="b">
        <v>0</v>
      </c>
      <c r="K327" s="86" t="b">
        <v>0</v>
      </c>
      <c r="L327" s="86" t="b">
        <v>0</v>
      </c>
    </row>
    <row r="328" spans="1:12" ht="15">
      <c r="A328" s="86" t="s">
        <v>1801</v>
      </c>
      <c r="B328" s="86" t="s">
        <v>1794</v>
      </c>
      <c r="C328" s="86">
        <v>6</v>
      </c>
      <c r="D328" s="120">
        <v>0.012073806979644039</v>
      </c>
      <c r="E328" s="120">
        <v>1.4517864355242902</v>
      </c>
      <c r="F328" s="86" t="s">
        <v>1652</v>
      </c>
      <c r="G328" s="86" t="b">
        <v>0</v>
      </c>
      <c r="H328" s="86" t="b">
        <v>0</v>
      </c>
      <c r="I328" s="86" t="b">
        <v>0</v>
      </c>
      <c r="J328" s="86" t="b">
        <v>0</v>
      </c>
      <c r="K328" s="86" t="b">
        <v>0</v>
      </c>
      <c r="L328" s="86" t="b">
        <v>0</v>
      </c>
    </row>
    <row r="329" spans="1:12" ht="15">
      <c r="A329" s="86" t="s">
        <v>1794</v>
      </c>
      <c r="B329" s="86" t="s">
        <v>1799</v>
      </c>
      <c r="C329" s="86">
        <v>6</v>
      </c>
      <c r="D329" s="120">
        <v>0.012073806979644039</v>
      </c>
      <c r="E329" s="120">
        <v>1.0900585995066974</v>
      </c>
      <c r="F329" s="86" t="s">
        <v>1652</v>
      </c>
      <c r="G329" s="86" t="b">
        <v>0</v>
      </c>
      <c r="H329" s="86" t="b">
        <v>0</v>
      </c>
      <c r="I329" s="86" t="b">
        <v>0</v>
      </c>
      <c r="J329" s="86" t="b">
        <v>0</v>
      </c>
      <c r="K329" s="86" t="b">
        <v>0</v>
      </c>
      <c r="L329" s="86" t="b">
        <v>0</v>
      </c>
    </row>
    <row r="330" spans="1:12" ht="15">
      <c r="A330" s="86" t="s">
        <v>1841</v>
      </c>
      <c r="B330" s="86" t="s">
        <v>1799</v>
      </c>
      <c r="C330" s="86">
        <v>6</v>
      </c>
      <c r="D330" s="120">
        <v>0.015504156182027438</v>
      </c>
      <c r="E330" s="120">
        <v>1.023111809876084</v>
      </c>
      <c r="F330" s="86" t="s">
        <v>1652</v>
      </c>
      <c r="G330" s="86" t="b">
        <v>0</v>
      </c>
      <c r="H330" s="86" t="b">
        <v>0</v>
      </c>
      <c r="I330" s="86" t="b">
        <v>0</v>
      </c>
      <c r="J330" s="86" t="b">
        <v>0</v>
      </c>
      <c r="K330" s="86" t="b">
        <v>0</v>
      </c>
      <c r="L330" s="86" t="b">
        <v>0</v>
      </c>
    </row>
    <row r="331" spans="1:12" ht="15">
      <c r="A331" s="86" t="s">
        <v>1802</v>
      </c>
      <c r="B331" s="86" t="s">
        <v>1803</v>
      </c>
      <c r="C331" s="86">
        <v>5</v>
      </c>
      <c r="D331" s="120">
        <v>0.0113469156548055</v>
      </c>
      <c r="E331" s="120">
        <v>1.2476664528683654</v>
      </c>
      <c r="F331" s="86" t="s">
        <v>1652</v>
      </c>
      <c r="G331" s="86" t="b">
        <v>0</v>
      </c>
      <c r="H331" s="86" t="b">
        <v>0</v>
      </c>
      <c r="I331" s="86" t="b">
        <v>0</v>
      </c>
      <c r="J331" s="86" t="b">
        <v>0</v>
      </c>
      <c r="K331" s="86" t="b">
        <v>0</v>
      </c>
      <c r="L331" s="86" t="b">
        <v>0</v>
      </c>
    </row>
    <row r="332" spans="1:12" ht="15">
      <c r="A332" s="86" t="s">
        <v>2141</v>
      </c>
      <c r="B332" s="86" t="s">
        <v>1799</v>
      </c>
      <c r="C332" s="86">
        <v>4</v>
      </c>
      <c r="D332" s="120">
        <v>0.010336104121351627</v>
      </c>
      <c r="E332" s="120">
        <v>1.0900585995066974</v>
      </c>
      <c r="F332" s="86" t="s">
        <v>1652</v>
      </c>
      <c r="G332" s="86" t="b">
        <v>0</v>
      </c>
      <c r="H332" s="86" t="b">
        <v>0</v>
      </c>
      <c r="I332" s="86" t="b">
        <v>0</v>
      </c>
      <c r="J332" s="86" t="b">
        <v>0</v>
      </c>
      <c r="K332" s="86" t="b">
        <v>0</v>
      </c>
      <c r="L332" s="86" t="b">
        <v>0</v>
      </c>
    </row>
    <row r="333" spans="1:12" ht="15">
      <c r="A333" s="86" t="s">
        <v>1725</v>
      </c>
      <c r="B333" s="86" t="s">
        <v>1799</v>
      </c>
      <c r="C333" s="86">
        <v>4</v>
      </c>
      <c r="D333" s="120">
        <v>0.010336104121351627</v>
      </c>
      <c r="E333" s="120">
        <v>1.0900585995066974</v>
      </c>
      <c r="F333" s="86" t="s">
        <v>1652</v>
      </c>
      <c r="G333" s="86" t="b">
        <v>0</v>
      </c>
      <c r="H333" s="86" t="b">
        <v>0</v>
      </c>
      <c r="I333" s="86" t="b">
        <v>0</v>
      </c>
      <c r="J333" s="86" t="b">
        <v>0</v>
      </c>
      <c r="K333" s="86" t="b">
        <v>0</v>
      </c>
      <c r="L333" s="86" t="b">
        <v>0</v>
      </c>
    </row>
    <row r="334" spans="1:12" ht="15">
      <c r="A334" s="86" t="s">
        <v>2179</v>
      </c>
      <c r="B334" s="86" t="s">
        <v>2137</v>
      </c>
      <c r="C334" s="86">
        <v>4</v>
      </c>
      <c r="D334" s="120">
        <v>0.010336104121351627</v>
      </c>
      <c r="E334" s="120">
        <v>1.6736351851406466</v>
      </c>
      <c r="F334" s="86" t="s">
        <v>1652</v>
      </c>
      <c r="G334" s="86" t="b">
        <v>0</v>
      </c>
      <c r="H334" s="86" t="b">
        <v>0</v>
      </c>
      <c r="I334" s="86" t="b">
        <v>0</v>
      </c>
      <c r="J334" s="86" t="b">
        <v>0</v>
      </c>
      <c r="K334" s="86" t="b">
        <v>0</v>
      </c>
      <c r="L334" s="86" t="b">
        <v>0</v>
      </c>
    </row>
    <row r="335" spans="1:12" ht="15">
      <c r="A335" s="86" t="s">
        <v>2137</v>
      </c>
      <c r="B335" s="86" t="s">
        <v>2180</v>
      </c>
      <c r="C335" s="86">
        <v>4</v>
      </c>
      <c r="D335" s="120">
        <v>0.010336104121351627</v>
      </c>
      <c r="E335" s="120">
        <v>1.6736351851406466</v>
      </c>
      <c r="F335" s="86" t="s">
        <v>1652</v>
      </c>
      <c r="G335" s="86" t="b">
        <v>0</v>
      </c>
      <c r="H335" s="86" t="b">
        <v>0</v>
      </c>
      <c r="I335" s="86" t="b">
        <v>0</v>
      </c>
      <c r="J335" s="86" t="b">
        <v>0</v>
      </c>
      <c r="K335" s="86" t="b">
        <v>0</v>
      </c>
      <c r="L335" s="86" t="b">
        <v>0</v>
      </c>
    </row>
    <row r="336" spans="1:12" ht="15">
      <c r="A336" s="86" t="s">
        <v>2180</v>
      </c>
      <c r="B336" s="86" t="s">
        <v>2181</v>
      </c>
      <c r="C336" s="86">
        <v>4</v>
      </c>
      <c r="D336" s="120">
        <v>0.010336104121351627</v>
      </c>
      <c r="E336" s="120">
        <v>1.849726444196328</v>
      </c>
      <c r="F336" s="86" t="s">
        <v>1652</v>
      </c>
      <c r="G336" s="86" t="b">
        <v>0</v>
      </c>
      <c r="H336" s="86" t="b">
        <v>0</v>
      </c>
      <c r="I336" s="86" t="b">
        <v>0</v>
      </c>
      <c r="J336" s="86" t="b">
        <v>0</v>
      </c>
      <c r="K336" s="86" t="b">
        <v>0</v>
      </c>
      <c r="L336" s="86" t="b">
        <v>0</v>
      </c>
    </row>
    <row r="337" spans="1:12" ht="15">
      <c r="A337" s="86" t="s">
        <v>2181</v>
      </c>
      <c r="B337" s="86" t="s">
        <v>2134</v>
      </c>
      <c r="C337" s="86">
        <v>4</v>
      </c>
      <c r="D337" s="120">
        <v>0.010336104121351627</v>
      </c>
      <c r="E337" s="120">
        <v>1.7528164311882715</v>
      </c>
      <c r="F337" s="86" t="s">
        <v>1652</v>
      </c>
      <c r="G337" s="86" t="b">
        <v>0</v>
      </c>
      <c r="H337" s="86" t="b">
        <v>0</v>
      </c>
      <c r="I337" s="86" t="b">
        <v>0</v>
      </c>
      <c r="J337" s="86" t="b">
        <v>0</v>
      </c>
      <c r="K337" s="86" t="b">
        <v>0</v>
      </c>
      <c r="L337" s="86" t="b">
        <v>0</v>
      </c>
    </row>
    <row r="338" spans="1:12" ht="15">
      <c r="A338" s="86" t="s">
        <v>2134</v>
      </c>
      <c r="B338" s="86" t="s">
        <v>1841</v>
      </c>
      <c r="C338" s="86">
        <v>4</v>
      </c>
      <c r="D338" s="120">
        <v>0.010336104121351627</v>
      </c>
      <c r="E338" s="120">
        <v>1.509778382501977</v>
      </c>
      <c r="F338" s="86" t="s">
        <v>1652</v>
      </c>
      <c r="G338" s="86" t="b">
        <v>0</v>
      </c>
      <c r="H338" s="86" t="b">
        <v>0</v>
      </c>
      <c r="I338" s="86" t="b">
        <v>0</v>
      </c>
      <c r="J338" s="86" t="b">
        <v>0</v>
      </c>
      <c r="K338" s="86" t="b">
        <v>0</v>
      </c>
      <c r="L338" s="86" t="b">
        <v>0</v>
      </c>
    </row>
    <row r="339" spans="1:12" ht="15">
      <c r="A339" s="86" t="s">
        <v>1807</v>
      </c>
      <c r="B339" s="86" t="s">
        <v>2126</v>
      </c>
      <c r="C339" s="86">
        <v>3</v>
      </c>
      <c r="D339" s="120">
        <v>0.00896901383719846</v>
      </c>
      <c r="E339" s="120">
        <v>1.9746651808046278</v>
      </c>
      <c r="F339" s="86" t="s">
        <v>1652</v>
      </c>
      <c r="G339" s="86" t="b">
        <v>0</v>
      </c>
      <c r="H339" s="86" t="b">
        <v>0</v>
      </c>
      <c r="I339" s="86" t="b">
        <v>0</v>
      </c>
      <c r="J339" s="86" t="b">
        <v>0</v>
      </c>
      <c r="K339" s="86" t="b">
        <v>0</v>
      </c>
      <c r="L339" s="86" t="b">
        <v>0</v>
      </c>
    </row>
    <row r="340" spans="1:12" ht="15">
      <c r="A340" s="86" t="s">
        <v>2145</v>
      </c>
      <c r="B340" s="86" t="s">
        <v>1777</v>
      </c>
      <c r="C340" s="86">
        <v>3</v>
      </c>
      <c r="D340" s="120">
        <v>0.00896901383719846</v>
      </c>
      <c r="E340" s="120">
        <v>1.150756439860309</v>
      </c>
      <c r="F340" s="86" t="s">
        <v>1652</v>
      </c>
      <c r="G340" s="86" t="b">
        <v>0</v>
      </c>
      <c r="H340" s="86" t="b">
        <v>0</v>
      </c>
      <c r="I340" s="86" t="b">
        <v>0</v>
      </c>
      <c r="J340" s="86" t="b">
        <v>0</v>
      </c>
      <c r="K340" s="86" t="b">
        <v>0</v>
      </c>
      <c r="L340" s="86" t="b">
        <v>0</v>
      </c>
    </row>
    <row r="341" spans="1:12" ht="15">
      <c r="A341" s="86" t="s">
        <v>2130</v>
      </c>
      <c r="B341" s="86" t="s">
        <v>2278</v>
      </c>
      <c r="C341" s="86">
        <v>2</v>
      </c>
      <c r="D341" s="120">
        <v>0.007122792292260108</v>
      </c>
      <c r="E341" s="120">
        <v>1.9746651808046278</v>
      </c>
      <c r="F341" s="86" t="s">
        <v>1652</v>
      </c>
      <c r="G341" s="86" t="b">
        <v>0</v>
      </c>
      <c r="H341" s="86" t="b">
        <v>0</v>
      </c>
      <c r="I341" s="86" t="b">
        <v>0</v>
      </c>
      <c r="J341" s="86" t="b">
        <v>0</v>
      </c>
      <c r="K341" s="86" t="b">
        <v>0</v>
      </c>
      <c r="L341" s="86" t="b">
        <v>0</v>
      </c>
    </row>
    <row r="342" spans="1:12" ht="15">
      <c r="A342" s="86" t="s">
        <v>2278</v>
      </c>
      <c r="B342" s="86" t="s">
        <v>1803</v>
      </c>
      <c r="C342" s="86">
        <v>2</v>
      </c>
      <c r="D342" s="120">
        <v>0.007122792292260108</v>
      </c>
      <c r="E342" s="120">
        <v>1.5486964485323467</v>
      </c>
      <c r="F342" s="86" t="s">
        <v>1652</v>
      </c>
      <c r="G342" s="86" t="b">
        <v>0</v>
      </c>
      <c r="H342" s="86" t="b">
        <v>0</v>
      </c>
      <c r="I342" s="86" t="b">
        <v>0</v>
      </c>
      <c r="J342" s="86" t="b">
        <v>0</v>
      </c>
      <c r="K342" s="86" t="b">
        <v>0</v>
      </c>
      <c r="L342" s="86" t="b">
        <v>0</v>
      </c>
    </row>
    <row r="343" spans="1:12" ht="15">
      <c r="A343" s="86" t="s">
        <v>1803</v>
      </c>
      <c r="B343" s="86" t="s">
        <v>1777</v>
      </c>
      <c r="C343" s="86">
        <v>2</v>
      </c>
      <c r="D343" s="120">
        <v>0.007122792292260108</v>
      </c>
      <c r="E343" s="120">
        <v>0.770545198148703</v>
      </c>
      <c r="F343" s="86" t="s">
        <v>1652</v>
      </c>
      <c r="G343" s="86" t="b">
        <v>0</v>
      </c>
      <c r="H343" s="86" t="b">
        <v>0</v>
      </c>
      <c r="I343" s="86" t="b">
        <v>0</v>
      </c>
      <c r="J343" s="86" t="b">
        <v>0</v>
      </c>
      <c r="K343" s="86" t="b">
        <v>0</v>
      </c>
      <c r="L343" s="86" t="b">
        <v>0</v>
      </c>
    </row>
    <row r="344" spans="1:12" ht="15">
      <c r="A344" s="86" t="s">
        <v>1778</v>
      </c>
      <c r="B344" s="86" t="s">
        <v>2279</v>
      </c>
      <c r="C344" s="86">
        <v>2</v>
      </c>
      <c r="D344" s="120">
        <v>0.007122792292260108</v>
      </c>
      <c r="E344" s="120">
        <v>1.3726051894766653</v>
      </c>
      <c r="F344" s="86" t="s">
        <v>1652</v>
      </c>
      <c r="G344" s="86" t="b">
        <v>0</v>
      </c>
      <c r="H344" s="86" t="b">
        <v>0</v>
      </c>
      <c r="I344" s="86" t="b">
        <v>0</v>
      </c>
      <c r="J344" s="86" t="b">
        <v>1</v>
      </c>
      <c r="K344" s="86" t="b">
        <v>0</v>
      </c>
      <c r="L344" s="86" t="b">
        <v>0</v>
      </c>
    </row>
    <row r="345" spans="1:12" ht="15">
      <c r="A345" s="86" t="s">
        <v>2279</v>
      </c>
      <c r="B345" s="86" t="s">
        <v>2135</v>
      </c>
      <c r="C345" s="86">
        <v>2</v>
      </c>
      <c r="D345" s="120">
        <v>0.007122792292260108</v>
      </c>
      <c r="E345" s="120">
        <v>2.150756439860309</v>
      </c>
      <c r="F345" s="86" t="s">
        <v>1652</v>
      </c>
      <c r="G345" s="86" t="b">
        <v>1</v>
      </c>
      <c r="H345" s="86" t="b">
        <v>0</v>
      </c>
      <c r="I345" s="86" t="b">
        <v>0</v>
      </c>
      <c r="J345" s="86" t="b">
        <v>0</v>
      </c>
      <c r="K345" s="86" t="b">
        <v>0</v>
      </c>
      <c r="L345" s="86" t="b">
        <v>0</v>
      </c>
    </row>
    <row r="346" spans="1:12" ht="15">
      <c r="A346" s="86" t="s">
        <v>2135</v>
      </c>
      <c r="B346" s="86" t="s">
        <v>1776</v>
      </c>
      <c r="C346" s="86">
        <v>2</v>
      </c>
      <c r="D346" s="120">
        <v>0.007122792292260108</v>
      </c>
      <c r="E346" s="120">
        <v>1.0715751938126843</v>
      </c>
      <c r="F346" s="86" t="s">
        <v>1652</v>
      </c>
      <c r="G346" s="86" t="b">
        <v>0</v>
      </c>
      <c r="H346" s="86" t="b">
        <v>0</v>
      </c>
      <c r="I346" s="86" t="b">
        <v>0</v>
      </c>
      <c r="J346" s="86" t="b">
        <v>0</v>
      </c>
      <c r="K346" s="86" t="b">
        <v>0</v>
      </c>
      <c r="L346" s="86" t="b">
        <v>0</v>
      </c>
    </row>
    <row r="347" spans="1:12" ht="15">
      <c r="A347" s="86" t="s">
        <v>1776</v>
      </c>
      <c r="B347" s="86" t="s">
        <v>2280</v>
      </c>
      <c r="C347" s="86">
        <v>2</v>
      </c>
      <c r="D347" s="120">
        <v>0.007122792292260108</v>
      </c>
      <c r="E347" s="120">
        <v>1.275695176468609</v>
      </c>
      <c r="F347" s="86" t="s">
        <v>1652</v>
      </c>
      <c r="G347" s="86" t="b">
        <v>0</v>
      </c>
      <c r="H347" s="86" t="b">
        <v>0</v>
      </c>
      <c r="I347" s="86" t="b">
        <v>0</v>
      </c>
      <c r="J347" s="86" t="b">
        <v>0</v>
      </c>
      <c r="K347" s="86" t="b">
        <v>0</v>
      </c>
      <c r="L347" s="86" t="b">
        <v>0</v>
      </c>
    </row>
    <row r="348" spans="1:12" ht="15">
      <c r="A348" s="86" t="s">
        <v>2280</v>
      </c>
      <c r="B348" s="86" t="s">
        <v>1786</v>
      </c>
      <c r="C348" s="86">
        <v>2</v>
      </c>
      <c r="D348" s="120">
        <v>0.007122792292260108</v>
      </c>
      <c r="E348" s="120">
        <v>2.150756439860309</v>
      </c>
      <c r="F348" s="86" t="s">
        <v>1652</v>
      </c>
      <c r="G348" s="86" t="b">
        <v>0</v>
      </c>
      <c r="H348" s="86" t="b">
        <v>0</v>
      </c>
      <c r="I348" s="86" t="b">
        <v>0</v>
      </c>
      <c r="J348" s="86" t="b">
        <v>0</v>
      </c>
      <c r="K348" s="86" t="b">
        <v>0</v>
      </c>
      <c r="L348" s="86" t="b">
        <v>0</v>
      </c>
    </row>
    <row r="349" spans="1:12" ht="15">
      <c r="A349" s="86" t="s">
        <v>1786</v>
      </c>
      <c r="B349" s="86" t="s">
        <v>1724</v>
      </c>
      <c r="C349" s="86">
        <v>2</v>
      </c>
      <c r="D349" s="120">
        <v>0.007122792292260108</v>
      </c>
      <c r="E349" s="120">
        <v>1.3378430832174535</v>
      </c>
      <c r="F349" s="86" t="s">
        <v>1652</v>
      </c>
      <c r="G349" s="86" t="b">
        <v>0</v>
      </c>
      <c r="H349" s="86" t="b">
        <v>0</v>
      </c>
      <c r="I349" s="86" t="b">
        <v>0</v>
      </c>
      <c r="J349" s="86" t="b">
        <v>0</v>
      </c>
      <c r="K349" s="86" t="b">
        <v>0</v>
      </c>
      <c r="L349" s="86" t="b">
        <v>0</v>
      </c>
    </row>
    <row r="350" spans="1:12" ht="15">
      <c r="A350" s="86" t="s">
        <v>1724</v>
      </c>
      <c r="B350" s="86" t="s">
        <v>2281</v>
      </c>
      <c r="C350" s="86">
        <v>2</v>
      </c>
      <c r="D350" s="120">
        <v>0.007122792292260108</v>
      </c>
      <c r="E350" s="120">
        <v>1.3378430832174535</v>
      </c>
      <c r="F350" s="86" t="s">
        <v>1652</v>
      </c>
      <c r="G350" s="86" t="b">
        <v>0</v>
      </c>
      <c r="H350" s="86" t="b">
        <v>0</v>
      </c>
      <c r="I350" s="86" t="b">
        <v>0</v>
      </c>
      <c r="J350" s="86" t="b">
        <v>0</v>
      </c>
      <c r="K350" s="86" t="b">
        <v>0</v>
      </c>
      <c r="L350" s="86" t="b">
        <v>0</v>
      </c>
    </row>
    <row r="351" spans="1:12" ht="15">
      <c r="A351" s="86" t="s">
        <v>2281</v>
      </c>
      <c r="B351" s="86" t="s">
        <v>2282</v>
      </c>
      <c r="C351" s="86">
        <v>2</v>
      </c>
      <c r="D351" s="120">
        <v>0.007122792292260108</v>
      </c>
      <c r="E351" s="120">
        <v>2.150756439860309</v>
      </c>
      <c r="F351" s="86" t="s">
        <v>1652</v>
      </c>
      <c r="G351" s="86" t="b">
        <v>0</v>
      </c>
      <c r="H351" s="86" t="b">
        <v>0</v>
      </c>
      <c r="I351" s="86" t="b">
        <v>0</v>
      </c>
      <c r="J351" s="86" t="b">
        <v>0</v>
      </c>
      <c r="K351" s="86" t="b">
        <v>0</v>
      </c>
      <c r="L351" s="86" t="b">
        <v>0</v>
      </c>
    </row>
    <row r="352" spans="1:12" ht="15">
      <c r="A352" s="86" t="s">
        <v>2282</v>
      </c>
      <c r="B352" s="86" t="s">
        <v>2192</v>
      </c>
      <c r="C352" s="86">
        <v>2</v>
      </c>
      <c r="D352" s="120">
        <v>0.007122792292260108</v>
      </c>
      <c r="E352" s="120">
        <v>1.9746651808046278</v>
      </c>
      <c r="F352" s="86" t="s">
        <v>1652</v>
      </c>
      <c r="G352" s="86" t="b">
        <v>0</v>
      </c>
      <c r="H352" s="86" t="b">
        <v>0</v>
      </c>
      <c r="I352" s="86" t="b">
        <v>0</v>
      </c>
      <c r="J352" s="86" t="b">
        <v>0</v>
      </c>
      <c r="K352" s="86" t="b">
        <v>0</v>
      </c>
      <c r="L352" s="86" t="b">
        <v>0</v>
      </c>
    </row>
    <row r="353" spans="1:12" ht="15">
      <c r="A353" s="86" t="s">
        <v>1809</v>
      </c>
      <c r="B353" s="86" t="s">
        <v>2185</v>
      </c>
      <c r="C353" s="86">
        <v>2</v>
      </c>
      <c r="D353" s="120">
        <v>0.007122792292260108</v>
      </c>
      <c r="E353" s="120">
        <v>1.7985739217489465</v>
      </c>
      <c r="F353" s="86" t="s">
        <v>1652</v>
      </c>
      <c r="G353" s="86" t="b">
        <v>0</v>
      </c>
      <c r="H353" s="86" t="b">
        <v>0</v>
      </c>
      <c r="I353" s="86" t="b">
        <v>0</v>
      </c>
      <c r="J353" s="86" t="b">
        <v>0</v>
      </c>
      <c r="K353" s="86" t="b">
        <v>0</v>
      </c>
      <c r="L353" s="86" t="b">
        <v>0</v>
      </c>
    </row>
    <row r="354" spans="1:12" ht="15">
      <c r="A354" s="86" t="s">
        <v>1802</v>
      </c>
      <c r="B354" s="86" t="s">
        <v>1776</v>
      </c>
      <c r="C354" s="86">
        <v>2</v>
      </c>
      <c r="D354" s="120">
        <v>0.007122792292260108</v>
      </c>
      <c r="E354" s="120">
        <v>0.3726051894766653</v>
      </c>
      <c r="F354" s="86" t="s">
        <v>1652</v>
      </c>
      <c r="G354" s="86" t="b">
        <v>0</v>
      </c>
      <c r="H354" s="86" t="b">
        <v>0</v>
      </c>
      <c r="I354" s="86" t="b">
        <v>0</v>
      </c>
      <c r="J354" s="86" t="b">
        <v>0</v>
      </c>
      <c r="K354" s="86" t="b">
        <v>0</v>
      </c>
      <c r="L354" s="86" t="b">
        <v>0</v>
      </c>
    </row>
    <row r="355" spans="1:12" ht="15">
      <c r="A355" s="86" t="s">
        <v>1803</v>
      </c>
      <c r="B355" s="86" t="s">
        <v>1776</v>
      </c>
      <c r="C355" s="86">
        <v>2</v>
      </c>
      <c r="D355" s="120">
        <v>0.007122792292260108</v>
      </c>
      <c r="E355" s="120">
        <v>0.4695152024847218</v>
      </c>
      <c r="F355" s="86" t="s">
        <v>1652</v>
      </c>
      <c r="G355" s="86" t="b">
        <v>0</v>
      </c>
      <c r="H355" s="86" t="b">
        <v>0</v>
      </c>
      <c r="I355" s="86" t="b">
        <v>0</v>
      </c>
      <c r="J355" s="86" t="b">
        <v>0</v>
      </c>
      <c r="K355" s="86" t="b">
        <v>0</v>
      </c>
      <c r="L355" s="86" t="b">
        <v>0</v>
      </c>
    </row>
    <row r="356" spans="1:12" ht="15">
      <c r="A356" s="86" t="s">
        <v>2195</v>
      </c>
      <c r="B356" s="86" t="s">
        <v>2145</v>
      </c>
      <c r="C356" s="86">
        <v>2</v>
      </c>
      <c r="D356" s="120">
        <v>0.007122792292260108</v>
      </c>
      <c r="E356" s="120">
        <v>1.7528164311882715</v>
      </c>
      <c r="F356" s="86" t="s">
        <v>1652</v>
      </c>
      <c r="G356" s="86" t="b">
        <v>0</v>
      </c>
      <c r="H356" s="86" t="b">
        <v>0</v>
      </c>
      <c r="I356" s="86" t="b">
        <v>0</v>
      </c>
      <c r="J356" s="86" t="b">
        <v>0</v>
      </c>
      <c r="K356" s="86" t="b">
        <v>0</v>
      </c>
      <c r="L356" s="86" t="b">
        <v>0</v>
      </c>
    </row>
    <row r="357" spans="1:12" ht="15">
      <c r="A357" s="86" t="s">
        <v>1803</v>
      </c>
      <c r="B357" s="86" t="s">
        <v>1804</v>
      </c>
      <c r="C357" s="86">
        <v>2</v>
      </c>
      <c r="D357" s="120">
        <v>0.007122792292260108</v>
      </c>
      <c r="E357" s="120">
        <v>1.2476664528683654</v>
      </c>
      <c r="F357" s="86" t="s">
        <v>1652</v>
      </c>
      <c r="G357" s="86" t="b">
        <v>0</v>
      </c>
      <c r="H357" s="86" t="b">
        <v>0</v>
      </c>
      <c r="I357" s="86" t="b">
        <v>0</v>
      </c>
      <c r="J357" s="86" t="b">
        <v>0</v>
      </c>
      <c r="K357" s="86" t="b">
        <v>0</v>
      </c>
      <c r="L357" s="86" t="b">
        <v>0</v>
      </c>
    </row>
    <row r="358" spans="1:12" ht="15">
      <c r="A358" s="86" t="s">
        <v>1799</v>
      </c>
      <c r="B358" s="86" t="s">
        <v>2242</v>
      </c>
      <c r="C358" s="86">
        <v>2</v>
      </c>
      <c r="D358" s="120">
        <v>0.007122792292260108</v>
      </c>
      <c r="E358" s="120">
        <v>1.109363754702084</v>
      </c>
      <c r="F358" s="86" t="s">
        <v>1652</v>
      </c>
      <c r="G358" s="86" t="b">
        <v>0</v>
      </c>
      <c r="H358" s="86" t="b">
        <v>0</v>
      </c>
      <c r="I358" s="86" t="b">
        <v>0</v>
      </c>
      <c r="J358" s="86" t="b">
        <v>0</v>
      </c>
      <c r="K358" s="86" t="b">
        <v>0</v>
      </c>
      <c r="L358" s="86" t="b">
        <v>0</v>
      </c>
    </row>
    <row r="359" spans="1:12" ht="15">
      <c r="A359" s="86" t="s">
        <v>2242</v>
      </c>
      <c r="B359" s="86" t="s">
        <v>2243</v>
      </c>
      <c r="C359" s="86">
        <v>2</v>
      </c>
      <c r="D359" s="120">
        <v>0.007122792292260108</v>
      </c>
      <c r="E359" s="120">
        <v>2.150756439860309</v>
      </c>
      <c r="F359" s="86" t="s">
        <v>1652</v>
      </c>
      <c r="G359" s="86" t="b">
        <v>0</v>
      </c>
      <c r="H359" s="86" t="b">
        <v>0</v>
      </c>
      <c r="I359" s="86" t="b">
        <v>0</v>
      </c>
      <c r="J359" s="86" t="b">
        <v>0</v>
      </c>
      <c r="K359" s="86" t="b">
        <v>0</v>
      </c>
      <c r="L359" s="86" t="b">
        <v>0</v>
      </c>
    </row>
    <row r="360" spans="1:12" ht="15">
      <c r="A360" s="86" t="s">
        <v>2243</v>
      </c>
      <c r="B360" s="86" t="s">
        <v>2244</v>
      </c>
      <c r="C360" s="86">
        <v>2</v>
      </c>
      <c r="D360" s="120">
        <v>0.007122792292260108</v>
      </c>
      <c r="E360" s="120">
        <v>2.150756439860309</v>
      </c>
      <c r="F360" s="86" t="s">
        <v>1652</v>
      </c>
      <c r="G360" s="86" t="b">
        <v>0</v>
      </c>
      <c r="H360" s="86" t="b">
        <v>0</v>
      </c>
      <c r="I360" s="86" t="b">
        <v>0</v>
      </c>
      <c r="J360" s="86" t="b">
        <v>0</v>
      </c>
      <c r="K360" s="86" t="b">
        <v>0</v>
      </c>
      <c r="L360" s="86" t="b">
        <v>0</v>
      </c>
    </row>
    <row r="361" spans="1:12" ht="15">
      <c r="A361" s="86" t="s">
        <v>2244</v>
      </c>
      <c r="B361" s="86" t="s">
        <v>1776</v>
      </c>
      <c r="C361" s="86">
        <v>2</v>
      </c>
      <c r="D361" s="120">
        <v>0.007122792292260108</v>
      </c>
      <c r="E361" s="120">
        <v>1.0715751938126843</v>
      </c>
      <c r="F361" s="86" t="s">
        <v>1652</v>
      </c>
      <c r="G361" s="86" t="b">
        <v>0</v>
      </c>
      <c r="H361" s="86" t="b">
        <v>0</v>
      </c>
      <c r="I361" s="86" t="b">
        <v>0</v>
      </c>
      <c r="J361" s="86" t="b">
        <v>0</v>
      </c>
      <c r="K361" s="86" t="b">
        <v>0</v>
      </c>
      <c r="L361" s="86" t="b">
        <v>0</v>
      </c>
    </row>
    <row r="362" spans="1:12" ht="15">
      <c r="A362" s="86" t="s">
        <v>1776</v>
      </c>
      <c r="B362" s="86" t="s">
        <v>1804</v>
      </c>
      <c r="C362" s="86">
        <v>2</v>
      </c>
      <c r="D362" s="120">
        <v>0.007122792292260108</v>
      </c>
      <c r="E362" s="120">
        <v>0.9746651808046278</v>
      </c>
      <c r="F362" s="86" t="s">
        <v>1652</v>
      </c>
      <c r="G362" s="86" t="b">
        <v>0</v>
      </c>
      <c r="H362" s="86" t="b">
        <v>0</v>
      </c>
      <c r="I362" s="86" t="b">
        <v>0</v>
      </c>
      <c r="J362" s="86" t="b">
        <v>0</v>
      </c>
      <c r="K362" s="86" t="b">
        <v>0</v>
      </c>
      <c r="L362" s="86" t="b">
        <v>0</v>
      </c>
    </row>
    <row r="363" spans="1:12" ht="15">
      <c r="A363" s="86" t="s">
        <v>1801</v>
      </c>
      <c r="B363" s="86" t="s">
        <v>2137</v>
      </c>
      <c r="C363" s="86">
        <v>2</v>
      </c>
      <c r="D363" s="120">
        <v>0.007122792292260108</v>
      </c>
      <c r="E363" s="120">
        <v>0.9746651808046277</v>
      </c>
      <c r="F363" s="86" t="s">
        <v>1652</v>
      </c>
      <c r="G363" s="86" t="b">
        <v>0</v>
      </c>
      <c r="H363" s="86" t="b">
        <v>0</v>
      </c>
      <c r="I363" s="86" t="b">
        <v>0</v>
      </c>
      <c r="J363" s="86" t="b">
        <v>0</v>
      </c>
      <c r="K363" s="86" t="b">
        <v>0</v>
      </c>
      <c r="L363" s="86" t="b">
        <v>0</v>
      </c>
    </row>
    <row r="364" spans="1:12" ht="15">
      <c r="A364" s="86" t="s">
        <v>2137</v>
      </c>
      <c r="B364" s="86" t="s">
        <v>2182</v>
      </c>
      <c r="C364" s="86">
        <v>2</v>
      </c>
      <c r="D364" s="120">
        <v>0.007122792292260108</v>
      </c>
      <c r="E364" s="120">
        <v>1.6736351851406466</v>
      </c>
      <c r="F364" s="86" t="s">
        <v>1652</v>
      </c>
      <c r="G364" s="86" t="b">
        <v>0</v>
      </c>
      <c r="H364" s="86" t="b">
        <v>0</v>
      </c>
      <c r="I364" s="86" t="b">
        <v>0</v>
      </c>
      <c r="J364" s="86" t="b">
        <v>0</v>
      </c>
      <c r="K364" s="86" t="b">
        <v>0</v>
      </c>
      <c r="L364" s="86" t="b">
        <v>0</v>
      </c>
    </row>
    <row r="365" spans="1:12" ht="15">
      <c r="A365" s="86" t="s">
        <v>1802</v>
      </c>
      <c r="B365" s="86" t="s">
        <v>2146</v>
      </c>
      <c r="C365" s="86">
        <v>2</v>
      </c>
      <c r="D365" s="120">
        <v>0.007122792292260108</v>
      </c>
      <c r="E365" s="120">
        <v>1.4517864355242902</v>
      </c>
      <c r="F365" s="86" t="s">
        <v>1652</v>
      </c>
      <c r="G365" s="86" t="b">
        <v>0</v>
      </c>
      <c r="H365" s="86" t="b">
        <v>0</v>
      </c>
      <c r="I365" s="86" t="b">
        <v>0</v>
      </c>
      <c r="J365" s="86" t="b">
        <v>0</v>
      </c>
      <c r="K365" s="86" t="b">
        <v>0</v>
      </c>
      <c r="L365" s="86" t="b">
        <v>0</v>
      </c>
    </row>
    <row r="366" spans="1:12" ht="15">
      <c r="A366" s="86" t="s">
        <v>2146</v>
      </c>
      <c r="B366" s="86" t="s">
        <v>1800</v>
      </c>
      <c r="C366" s="86">
        <v>2</v>
      </c>
      <c r="D366" s="120">
        <v>0.007122792292260108</v>
      </c>
      <c r="E366" s="120">
        <v>1.4517864355242902</v>
      </c>
      <c r="F366" s="86" t="s">
        <v>1652</v>
      </c>
      <c r="G366" s="86" t="b">
        <v>0</v>
      </c>
      <c r="H366" s="86" t="b">
        <v>0</v>
      </c>
      <c r="I366" s="86" t="b">
        <v>0</v>
      </c>
      <c r="J366" s="86" t="b">
        <v>0</v>
      </c>
      <c r="K366" s="86" t="b">
        <v>0</v>
      </c>
      <c r="L366" s="86" t="b">
        <v>0</v>
      </c>
    </row>
    <row r="367" spans="1:12" ht="15">
      <c r="A367" s="86" t="s">
        <v>1801</v>
      </c>
      <c r="B367" s="86" t="s">
        <v>2237</v>
      </c>
      <c r="C367" s="86">
        <v>2</v>
      </c>
      <c r="D367" s="120">
        <v>0.007122792292260108</v>
      </c>
      <c r="E367" s="120">
        <v>1.4517864355242902</v>
      </c>
      <c r="F367" s="86" t="s">
        <v>1652</v>
      </c>
      <c r="G367" s="86" t="b">
        <v>0</v>
      </c>
      <c r="H367" s="86" t="b">
        <v>0</v>
      </c>
      <c r="I367" s="86" t="b">
        <v>0</v>
      </c>
      <c r="J367" s="86" t="b">
        <v>0</v>
      </c>
      <c r="K367" s="86" t="b">
        <v>0</v>
      </c>
      <c r="L367" s="86" t="b">
        <v>0</v>
      </c>
    </row>
    <row r="368" spans="1:12" ht="15">
      <c r="A368" s="86" t="s">
        <v>2237</v>
      </c>
      <c r="B368" s="86" t="s">
        <v>1841</v>
      </c>
      <c r="C368" s="86">
        <v>2</v>
      </c>
      <c r="D368" s="120">
        <v>0.007122792292260108</v>
      </c>
      <c r="E368" s="120">
        <v>1.6066883955100335</v>
      </c>
      <c r="F368" s="86" t="s">
        <v>1652</v>
      </c>
      <c r="G368" s="86" t="b">
        <v>0</v>
      </c>
      <c r="H368" s="86" t="b">
        <v>0</v>
      </c>
      <c r="I368" s="86" t="b">
        <v>0</v>
      </c>
      <c r="J368" s="86" t="b">
        <v>0</v>
      </c>
      <c r="K368" s="86" t="b">
        <v>0</v>
      </c>
      <c r="L368" s="86" t="b">
        <v>0</v>
      </c>
    </row>
    <row r="369" spans="1:12" ht="15">
      <c r="A369" s="86" t="s">
        <v>1799</v>
      </c>
      <c r="B369" s="86" t="s">
        <v>2238</v>
      </c>
      <c r="C369" s="86">
        <v>2</v>
      </c>
      <c r="D369" s="120">
        <v>0.007122792292260108</v>
      </c>
      <c r="E369" s="120">
        <v>1.109363754702084</v>
      </c>
      <c r="F369" s="86" t="s">
        <v>1652</v>
      </c>
      <c r="G369" s="86" t="b">
        <v>0</v>
      </c>
      <c r="H369" s="86" t="b">
        <v>0</v>
      </c>
      <c r="I369" s="86" t="b">
        <v>0</v>
      </c>
      <c r="J369" s="86" t="b">
        <v>0</v>
      </c>
      <c r="K369" s="86" t="b">
        <v>0</v>
      </c>
      <c r="L369" s="86" t="b">
        <v>0</v>
      </c>
    </row>
    <row r="370" spans="1:12" ht="15">
      <c r="A370" s="86" t="s">
        <v>2238</v>
      </c>
      <c r="B370" s="86" t="s">
        <v>2239</v>
      </c>
      <c r="C370" s="86">
        <v>2</v>
      </c>
      <c r="D370" s="120">
        <v>0.007122792292260108</v>
      </c>
      <c r="E370" s="120">
        <v>2.150756439860309</v>
      </c>
      <c r="F370" s="86" t="s">
        <v>1652</v>
      </c>
      <c r="G370" s="86" t="b">
        <v>0</v>
      </c>
      <c r="H370" s="86" t="b">
        <v>0</v>
      </c>
      <c r="I370" s="86" t="b">
        <v>0</v>
      </c>
      <c r="J370" s="86" t="b">
        <v>0</v>
      </c>
      <c r="K370" s="86" t="b">
        <v>0</v>
      </c>
      <c r="L370" s="86" t="b">
        <v>0</v>
      </c>
    </row>
    <row r="371" spans="1:12" ht="15">
      <c r="A371" s="86" t="s">
        <v>2239</v>
      </c>
      <c r="B371" s="86" t="s">
        <v>2240</v>
      </c>
      <c r="C371" s="86">
        <v>2</v>
      </c>
      <c r="D371" s="120">
        <v>0.007122792292260108</v>
      </c>
      <c r="E371" s="120">
        <v>2.150756439860309</v>
      </c>
      <c r="F371" s="86" t="s">
        <v>1652</v>
      </c>
      <c r="G371" s="86" t="b">
        <v>0</v>
      </c>
      <c r="H371" s="86" t="b">
        <v>0</v>
      </c>
      <c r="I371" s="86" t="b">
        <v>0</v>
      </c>
      <c r="J371" s="86" t="b">
        <v>0</v>
      </c>
      <c r="K371" s="86" t="b">
        <v>0</v>
      </c>
      <c r="L371" s="86" t="b">
        <v>0</v>
      </c>
    </row>
    <row r="372" spans="1:12" ht="15">
      <c r="A372" s="86" t="s">
        <v>2240</v>
      </c>
      <c r="B372" s="86" t="s">
        <v>1776</v>
      </c>
      <c r="C372" s="86">
        <v>2</v>
      </c>
      <c r="D372" s="120">
        <v>0.007122792292260108</v>
      </c>
      <c r="E372" s="120">
        <v>1.0715751938126843</v>
      </c>
      <c r="F372" s="86" t="s">
        <v>1652</v>
      </c>
      <c r="G372" s="86" t="b">
        <v>0</v>
      </c>
      <c r="H372" s="86" t="b">
        <v>0</v>
      </c>
      <c r="I372" s="86" t="b">
        <v>0</v>
      </c>
      <c r="J372" s="86" t="b">
        <v>0</v>
      </c>
      <c r="K372" s="86" t="b">
        <v>0</v>
      </c>
      <c r="L372" s="86" t="b">
        <v>0</v>
      </c>
    </row>
    <row r="373" spans="1:12" ht="15">
      <c r="A373" s="86" t="s">
        <v>2202</v>
      </c>
      <c r="B373" s="86" t="s">
        <v>1807</v>
      </c>
      <c r="C373" s="86">
        <v>2</v>
      </c>
      <c r="D373" s="120">
        <v>0.007122792292260108</v>
      </c>
      <c r="E373" s="120">
        <v>1.7985739217489465</v>
      </c>
      <c r="F373" s="86" t="s">
        <v>1652</v>
      </c>
      <c r="G373" s="86" t="b">
        <v>0</v>
      </c>
      <c r="H373" s="86" t="b">
        <v>0</v>
      </c>
      <c r="I373" s="86" t="b">
        <v>0</v>
      </c>
      <c r="J373" s="86" t="b">
        <v>0</v>
      </c>
      <c r="K373" s="86" t="b">
        <v>0</v>
      </c>
      <c r="L373" s="86" t="b">
        <v>0</v>
      </c>
    </row>
    <row r="374" spans="1:12" ht="15">
      <c r="A374" s="86" t="s">
        <v>1825</v>
      </c>
      <c r="B374" s="86" t="s">
        <v>2124</v>
      </c>
      <c r="C374" s="86">
        <v>2</v>
      </c>
      <c r="D374" s="120">
        <v>0.007122792292260108</v>
      </c>
      <c r="E374" s="120">
        <v>2.150756439860309</v>
      </c>
      <c r="F374" s="86" t="s">
        <v>1652</v>
      </c>
      <c r="G374" s="86" t="b">
        <v>0</v>
      </c>
      <c r="H374" s="86" t="b">
        <v>0</v>
      </c>
      <c r="I374" s="86" t="b">
        <v>0</v>
      </c>
      <c r="J374" s="86" t="b">
        <v>1</v>
      </c>
      <c r="K374" s="86" t="b">
        <v>0</v>
      </c>
      <c r="L374" s="86" t="b">
        <v>0</v>
      </c>
    </row>
    <row r="375" spans="1:12" ht="15">
      <c r="A375" s="86" t="s">
        <v>2124</v>
      </c>
      <c r="B375" s="86" t="s">
        <v>2241</v>
      </c>
      <c r="C375" s="86">
        <v>2</v>
      </c>
      <c r="D375" s="120">
        <v>0.007122792292260108</v>
      </c>
      <c r="E375" s="120">
        <v>2.150756439860309</v>
      </c>
      <c r="F375" s="86" t="s">
        <v>1652</v>
      </c>
      <c r="G375" s="86" t="b">
        <v>1</v>
      </c>
      <c r="H375" s="86" t="b">
        <v>0</v>
      </c>
      <c r="I375" s="86" t="b">
        <v>0</v>
      </c>
      <c r="J375" s="86" t="b">
        <v>0</v>
      </c>
      <c r="K375" s="86" t="b">
        <v>0</v>
      </c>
      <c r="L375" s="86" t="b">
        <v>0</v>
      </c>
    </row>
    <row r="376" spans="1:12" ht="15">
      <c r="A376" s="86" t="s">
        <v>1808</v>
      </c>
      <c r="B376" s="86" t="s">
        <v>1776</v>
      </c>
      <c r="C376" s="86">
        <v>5</v>
      </c>
      <c r="D376" s="120">
        <v>0.009794058112100129</v>
      </c>
      <c r="E376" s="120">
        <v>1.169609131527761</v>
      </c>
      <c r="F376" s="86" t="s">
        <v>1653</v>
      </c>
      <c r="G376" s="86" t="b">
        <v>0</v>
      </c>
      <c r="H376" s="86" t="b">
        <v>0</v>
      </c>
      <c r="I376" s="86" t="b">
        <v>0</v>
      </c>
      <c r="J376" s="86" t="b">
        <v>0</v>
      </c>
      <c r="K376" s="86" t="b">
        <v>0</v>
      </c>
      <c r="L376" s="86" t="b">
        <v>0</v>
      </c>
    </row>
    <row r="377" spans="1:12" ht="15">
      <c r="A377" s="86" t="s">
        <v>1810</v>
      </c>
      <c r="B377" s="86" t="s">
        <v>1811</v>
      </c>
      <c r="C377" s="86">
        <v>4</v>
      </c>
      <c r="D377" s="120">
        <v>0.009200176250356955</v>
      </c>
      <c r="E377" s="120">
        <v>1.8228216453031045</v>
      </c>
      <c r="F377" s="86" t="s">
        <v>1653</v>
      </c>
      <c r="G377" s="86" t="b">
        <v>0</v>
      </c>
      <c r="H377" s="86" t="b">
        <v>0</v>
      </c>
      <c r="I377" s="86" t="b">
        <v>0</v>
      </c>
      <c r="J377" s="86" t="b">
        <v>0</v>
      </c>
      <c r="K377" s="86" t="b">
        <v>0</v>
      </c>
      <c r="L377" s="86" t="b">
        <v>0</v>
      </c>
    </row>
    <row r="378" spans="1:12" ht="15">
      <c r="A378" s="86" t="s">
        <v>1811</v>
      </c>
      <c r="B378" s="86" t="s">
        <v>1812</v>
      </c>
      <c r="C378" s="86">
        <v>4</v>
      </c>
      <c r="D378" s="120">
        <v>0.009200176250356955</v>
      </c>
      <c r="E378" s="120">
        <v>1.8228216453031045</v>
      </c>
      <c r="F378" s="86" t="s">
        <v>1653</v>
      </c>
      <c r="G378" s="86" t="b">
        <v>0</v>
      </c>
      <c r="H378" s="86" t="b">
        <v>0</v>
      </c>
      <c r="I378" s="86" t="b">
        <v>0</v>
      </c>
      <c r="J378" s="86" t="b">
        <v>0</v>
      </c>
      <c r="K378" s="86" t="b">
        <v>0</v>
      </c>
      <c r="L378" s="86" t="b">
        <v>0</v>
      </c>
    </row>
    <row r="379" spans="1:12" ht="15">
      <c r="A379" s="86" t="s">
        <v>1812</v>
      </c>
      <c r="B379" s="86" t="s">
        <v>2186</v>
      </c>
      <c r="C379" s="86">
        <v>4</v>
      </c>
      <c r="D379" s="120">
        <v>0.009200176250356955</v>
      </c>
      <c r="E379" s="120">
        <v>1.8228216453031045</v>
      </c>
      <c r="F379" s="86" t="s">
        <v>1653</v>
      </c>
      <c r="G379" s="86" t="b">
        <v>0</v>
      </c>
      <c r="H379" s="86" t="b">
        <v>0</v>
      </c>
      <c r="I379" s="86" t="b">
        <v>0</v>
      </c>
      <c r="J379" s="86" t="b">
        <v>0</v>
      </c>
      <c r="K379" s="86" t="b">
        <v>0</v>
      </c>
      <c r="L379" s="86" t="b">
        <v>0</v>
      </c>
    </row>
    <row r="380" spans="1:12" ht="15">
      <c r="A380" s="86" t="s">
        <v>2186</v>
      </c>
      <c r="B380" s="86" t="s">
        <v>2187</v>
      </c>
      <c r="C380" s="86">
        <v>4</v>
      </c>
      <c r="D380" s="120">
        <v>0.009200176250356955</v>
      </c>
      <c r="E380" s="120">
        <v>1.8228216453031045</v>
      </c>
      <c r="F380" s="86" t="s">
        <v>1653</v>
      </c>
      <c r="G380" s="86" t="b">
        <v>0</v>
      </c>
      <c r="H380" s="86" t="b">
        <v>0</v>
      </c>
      <c r="I380" s="86" t="b">
        <v>0</v>
      </c>
      <c r="J380" s="86" t="b">
        <v>0</v>
      </c>
      <c r="K380" s="86" t="b">
        <v>0</v>
      </c>
      <c r="L380" s="86" t="b">
        <v>0</v>
      </c>
    </row>
    <row r="381" spans="1:12" ht="15">
      <c r="A381" s="86" t="s">
        <v>2187</v>
      </c>
      <c r="B381" s="86" t="s">
        <v>2188</v>
      </c>
      <c r="C381" s="86">
        <v>4</v>
      </c>
      <c r="D381" s="120">
        <v>0.009200176250356955</v>
      </c>
      <c r="E381" s="120">
        <v>1.8228216453031045</v>
      </c>
      <c r="F381" s="86" t="s">
        <v>1653</v>
      </c>
      <c r="G381" s="86" t="b">
        <v>0</v>
      </c>
      <c r="H381" s="86" t="b">
        <v>0</v>
      </c>
      <c r="I381" s="86" t="b">
        <v>0</v>
      </c>
      <c r="J381" s="86" t="b">
        <v>0</v>
      </c>
      <c r="K381" s="86" t="b">
        <v>0</v>
      </c>
      <c r="L381" s="86" t="b">
        <v>0</v>
      </c>
    </row>
    <row r="382" spans="1:12" ht="15">
      <c r="A382" s="86" t="s">
        <v>2188</v>
      </c>
      <c r="B382" s="86" t="s">
        <v>267</v>
      </c>
      <c r="C382" s="86">
        <v>4</v>
      </c>
      <c r="D382" s="120">
        <v>0.009200176250356955</v>
      </c>
      <c r="E382" s="120">
        <v>1.8228216453031045</v>
      </c>
      <c r="F382" s="86" t="s">
        <v>1653</v>
      </c>
      <c r="G382" s="86" t="b">
        <v>0</v>
      </c>
      <c r="H382" s="86" t="b">
        <v>0</v>
      </c>
      <c r="I382" s="86" t="b">
        <v>0</v>
      </c>
      <c r="J382" s="86" t="b">
        <v>0</v>
      </c>
      <c r="K382" s="86" t="b">
        <v>0</v>
      </c>
      <c r="L382" s="86" t="b">
        <v>0</v>
      </c>
    </row>
    <row r="383" spans="1:12" ht="15">
      <c r="A383" s="86" t="s">
        <v>267</v>
      </c>
      <c r="B383" s="86" t="s">
        <v>2189</v>
      </c>
      <c r="C383" s="86">
        <v>4</v>
      </c>
      <c r="D383" s="120">
        <v>0.009200176250356955</v>
      </c>
      <c r="E383" s="120">
        <v>1.8228216453031045</v>
      </c>
      <c r="F383" s="86" t="s">
        <v>1653</v>
      </c>
      <c r="G383" s="86" t="b">
        <v>0</v>
      </c>
      <c r="H383" s="86" t="b">
        <v>0</v>
      </c>
      <c r="I383" s="86" t="b">
        <v>0</v>
      </c>
      <c r="J383" s="86" t="b">
        <v>0</v>
      </c>
      <c r="K383" s="86" t="b">
        <v>0</v>
      </c>
      <c r="L383" s="86" t="b">
        <v>0</v>
      </c>
    </row>
    <row r="384" spans="1:12" ht="15">
      <c r="A384" s="86" t="s">
        <v>2189</v>
      </c>
      <c r="B384" s="86" t="s">
        <v>236</v>
      </c>
      <c r="C384" s="86">
        <v>4</v>
      </c>
      <c r="D384" s="120">
        <v>0.009200176250356955</v>
      </c>
      <c r="E384" s="120">
        <v>1.7259116322950483</v>
      </c>
      <c r="F384" s="86" t="s">
        <v>1653</v>
      </c>
      <c r="G384" s="86" t="b">
        <v>0</v>
      </c>
      <c r="H384" s="86" t="b">
        <v>0</v>
      </c>
      <c r="I384" s="86" t="b">
        <v>0</v>
      </c>
      <c r="J384" s="86" t="b">
        <v>0</v>
      </c>
      <c r="K384" s="86" t="b">
        <v>0</v>
      </c>
      <c r="L384" s="86" t="b">
        <v>0</v>
      </c>
    </row>
    <row r="385" spans="1:12" ht="15">
      <c r="A385" s="86" t="s">
        <v>236</v>
      </c>
      <c r="B385" s="86" t="s">
        <v>2190</v>
      </c>
      <c r="C385" s="86">
        <v>4</v>
      </c>
      <c r="D385" s="120">
        <v>0.009200176250356955</v>
      </c>
      <c r="E385" s="120">
        <v>1.7259116322950483</v>
      </c>
      <c r="F385" s="86" t="s">
        <v>1653</v>
      </c>
      <c r="G385" s="86" t="b">
        <v>0</v>
      </c>
      <c r="H385" s="86" t="b">
        <v>0</v>
      </c>
      <c r="I385" s="86" t="b">
        <v>0</v>
      </c>
      <c r="J385" s="86" t="b">
        <v>0</v>
      </c>
      <c r="K385" s="86" t="b">
        <v>0</v>
      </c>
      <c r="L385" s="86" t="b">
        <v>0</v>
      </c>
    </row>
    <row r="386" spans="1:12" ht="15">
      <c r="A386" s="86" t="s">
        <v>2190</v>
      </c>
      <c r="B386" s="86" t="s">
        <v>2142</v>
      </c>
      <c r="C386" s="86">
        <v>4</v>
      </c>
      <c r="D386" s="120">
        <v>0.009200176250356955</v>
      </c>
      <c r="E386" s="120">
        <v>1.8228216453031045</v>
      </c>
      <c r="F386" s="86" t="s">
        <v>1653</v>
      </c>
      <c r="G386" s="86" t="b">
        <v>0</v>
      </c>
      <c r="H386" s="86" t="b">
        <v>0</v>
      </c>
      <c r="I386" s="86" t="b">
        <v>0</v>
      </c>
      <c r="J386" s="86" t="b">
        <v>0</v>
      </c>
      <c r="K386" s="86" t="b">
        <v>0</v>
      </c>
      <c r="L386" s="86" t="b">
        <v>0</v>
      </c>
    </row>
    <row r="387" spans="1:12" ht="15">
      <c r="A387" s="86" t="s">
        <v>2142</v>
      </c>
      <c r="B387" s="86" t="s">
        <v>1808</v>
      </c>
      <c r="C387" s="86">
        <v>4</v>
      </c>
      <c r="D387" s="120">
        <v>0.009200176250356955</v>
      </c>
      <c r="E387" s="120">
        <v>1.7259116322950483</v>
      </c>
      <c r="F387" s="86" t="s">
        <v>1653</v>
      </c>
      <c r="G387" s="86" t="b">
        <v>0</v>
      </c>
      <c r="H387" s="86" t="b">
        <v>0</v>
      </c>
      <c r="I387" s="86" t="b">
        <v>0</v>
      </c>
      <c r="J387" s="86" t="b">
        <v>0</v>
      </c>
      <c r="K387" s="86" t="b">
        <v>0</v>
      </c>
      <c r="L387" s="86" t="b">
        <v>0</v>
      </c>
    </row>
    <row r="388" spans="1:12" ht="15">
      <c r="A388" s="86" t="s">
        <v>1807</v>
      </c>
      <c r="B388" s="86" t="s">
        <v>2126</v>
      </c>
      <c r="C388" s="86">
        <v>4</v>
      </c>
      <c r="D388" s="120">
        <v>0.010959876765966811</v>
      </c>
      <c r="E388" s="120">
        <v>1.6467303862474234</v>
      </c>
      <c r="F388" s="86" t="s">
        <v>1653</v>
      </c>
      <c r="G388" s="86" t="b">
        <v>0</v>
      </c>
      <c r="H388" s="86" t="b">
        <v>0</v>
      </c>
      <c r="I388" s="86" t="b">
        <v>0</v>
      </c>
      <c r="J388" s="86" t="b">
        <v>0</v>
      </c>
      <c r="K388" s="86" t="b">
        <v>0</v>
      </c>
      <c r="L388" s="86" t="b">
        <v>0</v>
      </c>
    </row>
    <row r="389" spans="1:12" ht="15">
      <c r="A389" s="86" t="s">
        <v>2267</v>
      </c>
      <c r="B389" s="86" t="s">
        <v>1806</v>
      </c>
      <c r="C389" s="86">
        <v>2</v>
      </c>
      <c r="D389" s="120">
        <v>0.006720017672107921</v>
      </c>
      <c r="E389" s="120">
        <v>1.5797835966168101</v>
      </c>
      <c r="F389" s="86" t="s">
        <v>1653</v>
      </c>
      <c r="G389" s="86" t="b">
        <v>0</v>
      </c>
      <c r="H389" s="86" t="b">
        <v>0</v>
      </c>
      <c r="I389" s="86" t="b">
        <v>0</v>
      </c>
      <c r="J389" s="86" t="b">
        <v>0</v>
      </c>
      <c r="K389" s="86" t="b">
        <v>0</v>
      </c>
      <c r="L389" s="86" t="b">
        <v>0</v>
      </c>
    </row>
    <row r="390" spans="1:12" ht="15">
      <c r="A390" s="86" t="s">
        <v>1806</v>
      </c>
      <c r="B390" s="86" t="s">
        <v>2268</v>
      </c>
      <c r="C390" s="86">
        <v>2</v>
      </c>
      <c r="D390" s="120">
        <v>0.006720017672107921</v>
      </c>
      <c r="E390" s="120">
        <v>1.5797835966168101</v>
      </c>
      <c r="F390" s="86" t="s">
        <v>1653</v>
      </c>
      <c r="G390" s="86" t="b">
        <v>0</v>
      </c>
      <c r="H390" s="86" t="b">
        <v>0</v>
      </c>
      <c r="I390" s="86" t="b">
        <v>0</v>
      </c>
      <c r="J390" s="86" t="b">
        <v>0</v>
      </c>
      <c r="K390" s="86" t="b">
        <v>0</v>
      </c>
      <c r="L390" s="86" t="b">
        <v>0</v>
      </c>
    </row>
    <row r="391" spans="1:12" ht="15">
      <c r="A391" s="86" t="s">
        <v>2268</v>
      </c>
      <c r="B391" s="86" t="s">
        <v>1776</v>
      </c>
      <c r="C391" s="86">
        <v>2</v>
      </c>
      <c r="D391" s="120">
        <v>0.006720017672107921</v>
      </c>
      <c r="E391" s="120">
        <v>1.169609131527761</v>
      </c>
      <c r="F391" s="86" t="s">
        <v>1653</v>
      </c>
      <c r="G391" s="86" t="b">
        <v>0</v>
      </c>
      <c r="H391" s="86" t="b">
        <v>0</v>
      </c>
      <c r="I391" s="86" t="b">
        <v>0</v>
      </c>
      <c r="J391" s="86" t="b">
        <v>0</v>
      </c>
      <c r="K391" s="86" t="b">
        <v>0</v>
      </c>
      <c r="L391" s="86" t="b">
        <v>0</v>
      </c>
    </row>
    <row r="392" spans="1:12" ht="15">
      <c r="A392" s="86" t="s">
        <v>1776</v>
      </c>
      <c r="B392" s="86" t="s">
        <v>2198</v>
      </c>
      <c r="C392" s="86">
        <v>2</v>
      </c>
      <c r="D392" s="120">
        <v>0.006720017672107921</v>
      </c>
      <c r="E392" s="120">
        <v>1.383488951472842</v>
      </c>
      <c r="F392" s="86" t="s">
        <v>1653</v>
      </c>
      <c r="G392" s="86" t="b">
        <v>0</v>
      </c>
      <c r="H392" s="86" t="b">
        <v>0</v>
      </c>
      <c r="I392" s="86" t="b">
        <v>0</v>
      </c>
      <c r="J392" s="86" t="b">
        <v>0</v>
      </c>
      <c r="K392" s="86" t="b">
        <v>0</v>
      </c>
      <c r="L392" s="86" t="b">
        <v>0</v>
      </c>
    </row>
    <row r="393" spans="1:12" ht="15">
      <c r="A393" s="86" t="s">
        <v>2198</v>
      </c>
      <c r="B393" s="86" t="s">
        <v>2176</v>
      </c>
      <c r="C393" s="86">
        <v>2</v>
      </c>
      <c r="D393" s="120">
        <v>0.006720017672107921</v>
      </c>
      <c r="E393" s="120">
        <v>1.9477603819114047</v>
      </c>
      <c r="F393" s="86" t="s">
        <v>1653</v>
      </c>
      <c r="G393" s="86" t="b">
        <v>0</v>
      </c>
      <c r="H393" s="86" t="b">
        <v>0</v>
      </c>
      <c r="I393" s="86" t="b">
        <v>0</v>
      </c>
      <c r="J393" s="86" t="b">
        <v>0</v>
      </c>
      <c r="K393" s="86" t="b">
        <v>0</v>
      </c>
      <c r="L393" s="86" t="b">
        <v>0</v>
      </c>
    </row>
    <row r="394" spans="1:12" ht="15">
      <c r="A394" s="86" t="s">
        <v>2176</v>
      </c>
      <c r="B394" s="86" t="s">
        <v>1806</v>
      </c>
      <c r="C394" s="86">
        <v>2</v>
      </c>
      <c r="D394" s="120">
        <v>0.006720017672107921</v>
      </c>
      <c r="E394" s="120">
        <v>1.403692337561129</v>
      </c>
      <c r="F394" s="86" t="s">
        <v>1653</v>
      </c>
      <c r="G394" s="86" t="b">
        <v>0</v>
      </c>
      <c r="H394" s="86" t="b">
        <v>0</v>
      </c>
      <c r="I394" s="86" t="b">
        <v>0</v>
      </c>
      <c r="J394" s="86" t="b">
        <v>0</v>
      </c>
      <c r="K394" s="86" t="b">
        <v>0</v>
      </c>
      <c r="L394" s="86" t="b">
        <v>0</v>
      </c>
    </row>
    <row r="395" spans="1:12" ht="15">
      <c r="A395" s="86" t="s">
        <v>1806</v>
      </c>
      <c r="B395" s="86" t="s">
        <v>2269</v>
      </c>
      <c r="C395" s="86">
        <v>2</v>
      </c>
      <c r="D395" s="120">
        <v>0.006720017672107921</v>
      </c>
      <c r="E395" s="120">
        <v>1.5797835966168101</v>
      </c>
      <c r="F395" s="86" t="s">
        <v>1653</v>
      </c>
      <c r="G395" s="86" t="b">
        <v>0</v>
      </c>
      <c r="H395" s="86" t="b">
        <v>0</v>
      </c>
      <c r="I395" s="86" t="b">
        <v>0</v>
      </c>
      <c r="J395" s="86" t="b">
        <v>0</v>
      </c>
      <c r="K395" s="86" t="b">
        <v>0</v>
      </c>
      <c r="L395" s="86" t="b">
        <v>0</v>
      </c>
    </row>
    <row r="396" spans="1:12" ht="15">
      <c r="A396" s="86" t="s">
        <v>2269</v>
      </c>
      <c r="B396" s="86" t="s">
        <v>2270</v>
      </c>
      <c r="C396" s="86">
        <v>2</v>
      </c>
      <c r="D396" s="120">
        <v>0.006720017672107921</v>
      </c>
      <c r="E396" s="120">
        <v>2.123851640967086</v>
      </c>
      <c r="F396" s="86" t="s">
        <v>1653</v>
      </c>
      <c r="G396" s="86" t="b">
        <v>0</v>
      </c>
      <c r="H396" s="86" t="b">
        <v>0</v>
      </c>
      <c r="I396" s="86" t="b">
        <v>0</v>
      </c>
      <c r="J396" s="86" t="b">
        <v>0</v>
      </c>
      <c r="K396" s="86" t="b">
        <v>0</v>
      </c>
      <c r="L396" s="86" t="b">
        <v>0</v>
      </c>
    </row>
    <row r="397" spans="1:12" ht="15">
      <c r="A397" s="86" t="s">
        <v>2270</v>
      </c>
      <c r="B397" s="86" t="s">
        <v>2124</v>
      </c>
      <c r="C397" s="86">
        <v>2</v>
      </c>
      <c r="D397" s="120">
        <v>0.006720017672107921</v>
      </c>
      <c r="E397" s="120">
        <v>2.123851640967086</v>
      </c>
      <c r="F397" s="86" t="s">
        <v>1653</v>
      </c>
      <c r="G397" s="86" t="b">
        <v>0</v>
      </c>
      <c r="H397" s="86" t="b">
        <v>0</v>
      </c>
      <c r="I397" s="86" t="b">
        <v>0</v>
      </c>
      <c r="J397" s="86" t="b">
        <v>1</v>
      </c>
      <c r="K397" s="86" t="b">
        <v>0</v>
      </c>
      <c r="L397" s="86" t="b">
        <v>0</v>
      </c>
    </row>
    <row r="398" spans="1:12" ht="15">
      <c r="A398" s="86" t="s">
        <v>2124</v>
      </c>
      <c r="B398" s="86" t="s">
        <v>2271</v>
      </c>
      <c r="C398" s="86">
        <v>2</v>
      </c>
      <c r="D398" s="120">
        <v>0.006720017672107921</v>
      </c>
      <c r="E398" s="120">
        <v>2.123851640967086</v>
      </c>
      <c r="F398" s="86" t="s">
        <v>1653</v>
      </c>
      <c r="G398" s="86" t="b">
        <v>1</v>
      </c>
      <c r="H398" s="86" t="b">
        <v>0</v>
      </c>
      <c r="I398" s="86" t="b">
        <v>0</v>
      </c>
      <c r="J398" s="86" t="b">
        <v>0</v>
      </c>
      <c r="K398" s="86" t="b">
        <v>0</v>
      </c>
      <c r="L398" s="86" t="b">
        <v>0</v>
      </c>
    </row>
    <row r="399" spans="1:12" ht="15">
      <c r="A399" s="86" t="s">
        <v>2271</v>
      </c>
      <c r="B399" s="86" t="s">
        <v>2182</v>
      </c>
      <c r="C399" s="86">
        <v>2</v>
      </c>
      <c r="D399" s="120">
        <v>0.006720017672107921</v>
      </c>
      <c r="E399" s="120">
        <v>2.123851640967086</v>
      </c>
      <c r="F399" s="86" t="s">
        <v>1653</v>
      </c>
      <c r="G399" s="86" t="b">
        <v>0</v>
      </c>
      <c r="H399" s="86" t="b">
        <v>0</v>
      </c>
      <c r="I399" s="86" t="b">
        <v>0</v>
      </c>
      <c r="J399" s="86" t="b">
        <v>0</v>
      </c>
      <c r="K399" s="86" t="b">
        <v>0</v>
      </c>
      <c r="L399" s="86" t="b">
        <v>0</v>
      </c>
    </row>
    <row r="400" spans="1:12" ht="15">
      <c r="A400" s="86" t="s">
        <v>2182</v>
      </c>
      <c r="B400" s="86" t="s">
        <v>2272</v>
      </c>
      <c r="C400" s="86">
        <v>2</v>
      </c>
      <c r="D400" s="120">
        <v>0.006720017672107921</v>
      </c>
      <c r="E400" s="120">
        <v>2.123851640967086</v>
      </c>
      <c r="F400" s="86" t="s">
        <v>1653</v>
      </c>
      <c r="G400" s="86" t="b">
        <v>0</v>
      </c>
      <c r="H400" s="86" t="b">
        <v>0</v>
      </c>
      <c r="I400" s="86" t="b">
        <v>0</v>
      </c>
      <c r="J400" s="86" t="b">
        <v>0</v>
      </c>
      <c r="K400" s="86" t="b">
        <v>0</v>
      </c>
      <c r="L400" s="86" t="b">
        <v>0</v>
      </c>
    </row>
    <row r="401" spans="1:12" ht="15">
      <c r="A401" s="86" t="s">
        <v>2272</v>
      </c>
      <c r="B401" s="86" t="s">
        <v>2273</v>
      </c>
      <c r="C401" s="86">
        <v>2</v>
      </c>
      <c r="D401" s="120">
        <v>0.006720017672107921</v>
      </c>
      <c r="E401" s="120">
        <v>2.123851640967086</v>
      </c>
      <c r="F401" s="86" t="s">
        <v>1653</v>
      </c>
      <c r="G401" s="86" t="b">
        <v>0</v>
      </c>
      <c r="H401" s="86" t="b">
        <v>0</v>
      </c>
      <c r="I401" s="86" t="b">
        <v>0</v>
      </c>
      <c r="J401" s="86" t="b">
        <v>0</v>
      </c>
      <c r="K401" s="86" t="b">
        <v>0</v>
      </c>
      <c r="L401" s="86" t="b">
        <v>0</v>
      </c>
    </row>
    <row r="402" spans="1:12" ht="15">
      <c r="A402" s="86" t="s">
        <v>2273</v>
      </c>
      <c r="B402" s="86" t="s">
        <v>2274</v>
      </c>
      <c r="C402" s="86">
        <v>2</v>
      </c>
      <c r="D402" s="120">
        <v>0.006720017672107921</v>
      </c>
      <c r="E402" s="120">
        <v>2.123851640967086</v>
      </c>
      <c r="F402" s="86" t="s">
        <v>1653</v>
      </c>
      <c r="G402" s="86" t="b">
        <v>0</v>
      </c>
      <c r="H402" s="86" t="b">
        <v>0</v>
      </c>
      <c r="I402" s="86" t="b">
        <v>0</v>
      </c>
      <c r="J402" s="86" t="b">
        <v>1</v>
      </c>
      <c r="K402" s="86" t="b">
        <v>0</v>
      </c>
      <c r="L402" s="86" t="b">
        <v>0</v>
      </c>
    </row>
    <row r="403" spans="1:12" ht="15">
      <c r="A403" s="86" t="s">
        <v>2274</v>
      </c>
      <c r="B403" s="86" t="s">
        <v>2209</v>
      </c>
      <c r="C403" s="86">
        <v>2</v>
      </c>
      <c r="D403" s="120">
        <v>0.006720017672107921</v>
      </c>
      <c r="E403" s="120">
        <v>2.123851640967086</v>
      </c>
      <c r="F403" s="86" t="s">
        <v>1653</v>
      </c>
      <c r="G403" s="86" t="b">
        <v>1</v>
      </c>
      <c r="H403" s="86" t="b">
        <v>0</v>
      </c>
      <c r="I403" s="86" t="b">
        <v>0</v>
      </c>
      <c r="J403" s="86" t="b">
        <v>0</v>
      </c>
      <c r="K403" s="86" t="b">
        <v>0</v>
      </c>
      <c r="L403" s="86" t="b">
        <v>0</v>
      </c>
    </row>
    <row r="404" spans="1:12" ht="15">
      <c r="A404" s="86" t="s">
        <v>2209</v>
      </c>
      <c r="B404" s="86" t="s">
        <v>2275</v>
      </c>
      <c r="C404" s="86">
        <v>2</v>
      </c>
      <c r="D404" s="120">
        <v>0.006720017672107921</v>
      </c>
      <c r="E404" s="120">
        <v>1.9477603819114047</v>
      </c>
      <c r="F404" s="86" t="s">
        <v>1653</v>
      </c>
      <c r="G404" s="86" t="b">
        <v>0</v>
      </c>
      <c r="H404" s="86" t="b">
        <v>0</v>
      </c>
      <c r="I404" s="86" t="b">
        <v>0</v>
      </c>
      <c r="J404" s="86" t="b">
        <v>0</v>
      </c>
      <c r="K404" s="86" t="b">
        <v>0</v>
      </c>
      <c r="L404" s="86" t="b">
        <v>0</v>
      </c>
    </row>
    <row r="405" spans="1:12" ht="15">
      <c r="A405" s="86" t="s">
        <v>2275</v>
      </c>
      <c r="B405" s="86" t="s">
        <v>2276</v>
      </c>
      <c r="C405" s="86">
        <v>2</v>
      </c>
      <c r="D405" s="120">
        <v>0.006720017672107921</v>
      </c>
      <c r="E405" s="120">
        <v>2.123851640967086</v>
      </c>
      <c r="F405" s="86" t="s">
        <v>1653</v>
      </c>
      <c r="G405" s="86" t="b">
        <v>0</v>
      </c>
      <c r="H405" s="86" t="b">
        <v>0</v>
      </c>
      <c r="I405" s="86" t="b">
        <v>0</v>
      </c>
      <c r="J405" s="86" t="b">
        <v>0</v>
      </c>
      <c r="K405" s="86" t="b">
        <v>0</v>
      </c>
      <c r="L405" s="86" t="b">
        <v>0</v>
      </c>
    </row>
    <row r="406" spans="1:12" ht="15">
      <c r="A406" s="86" t="s">
        <v>2276</v>
      </c>
      <c r="B406" s="86" t="s">
        <v>1779</v>
      </c>
      <c r="C406" s="86">
        <v>2</v>
      </c>
      <c r="D406" s="120">
        <v>0.006720017672107921</v>
      </c>
      <c r="E406" s="120">
        <v>1.7259116322950483</v>
      </c>
      <c r="F406" s="86" t="s">
        <v>1653</v>
      </c>
      <c r="G406" s="86" t="b">
        <v>0</v>
      </c>
      <c r="H406" s="86" t="b">
        <v>0</v>
      </c>
      <c r="I406" s="86" t="b">
        <v>0</v>
      </c>
      <c r="J406" s="86" t="b">
        <v>0</v>
      </c>
      <c r="K406" s="86" t="b">
        <v>0</v>
      </c>
      <c r="L406" s="86" t="b">
        <v>0</v>
      </c>
    </row>
    <row r="407" spans="1:12" ht="15">
      <c r="A407" s="86" t="s">
        <v>1779</v>
      </c>
      <c r="B407" s="86" t="s">
        <v>2206</v>
      </c>
      <c r="C407" s="86">
        <v>2</v>
      </c>
      <c r="D407" s="120">
        <v>0.006720017672107921</v>
      </c>
      <c r="E407" s="120">
        <v>1.6467303862474234</v>
      </c>
      <c r="F407" s="86" t="s">
        <v>1653</v>
      </c>
      <c r="G407" s="86" t="b">
        <v>0</v>
      </c>
      <c r="H407" s="86" t="b">
        <v>0</v>
      </c>
      <c r="I407" s="86" t="b">
        <v>0</v>
      </c>
      <c r="J407" s="86" t="b">
        <v>0</v>
      </c>
      <c r="K407" s="86" t="b">
        <v>0</v>
      </c>
      <c r="L407" s="86" t="b">
        <v>0</v>
      </c>
    </row>
    <row r="408" spans="1:12" ht="15">
      <c r="A408" s="86" t="s">
        <v>2206</v>
      </c>
      <c r="B408" s="86" t="s">
        <v>2277</v>
      </c>
      <c r="C408" s="86">
        <v>2</v>
      </c>
      <c r="D408" s="120">
        <v>0.006720017672107921</v>
      </c>
      <c r="E408" s="120">
        <v>1.9477603819114047</v>
      </c>
      <c r="F408" s="86" t="s">
        <v>1653</v>
      </c>
      <c r="G408" s="86" t="b">
        <v>0</v>
      </c>
      <c r="H408" s="86" t="b">
        <v>0</v>
      </c>
      <c r="I408" s="86" t="b">
        <v>0</v>
      </c>
      <c r="J408" s="86" t="b">
        <v>1</v>
      </c>
      <c r="K408" s="86" t="b">
        <v>0</v>
      </c>
      <c r="L408" s="86" t="b">
        <v>0</v>
      </c>
    </row>
    <row r="409" spans="1:12" ht="15">
      <c r="A409" s="86" t="s">
        <v>2277</v>
      </c>
      <c r="B409" s="86" t="s">
        <v>1803</v>
      </c>
      <c r="C409" s="86">
        <v>2</v>
      </c>
      <c r="D409" s="120">
        <v>0.006720017672107921</v>
      </c>
      <c r="E409" s="120">
        <v>2.123851640967086</v>
      </c>
      <c r="F409" s="86" t="s">
        <v>1653</v>
      </c>
      <c r="G409" s="86" t="b">
        <v>1</v>
      </c>
      <c r="H409" s="86" t="b">
        <v>0</v>
      </c>
      <c r="I409" s="86" t="b">
        <v>0</v>
      </c>
      <c r="J409" s="86" t="b">
        <v>0</v>
      </c>
      <c r="K409" s="86" t="b">
        <v>0</v>
      </c>
      <c r="L409" s="86" t="b">
        <v>0</v>
      </c>
    </row>
    <row r="410" spans="1:12" ht="15">
      <c r="A410" s="86" t="s">
        <v>1803</v>
      </c>
      <c r="B410" s="86" t="s">
        <v>2152</v>
      </c>
      <c r="C410" s="86">
        <v>2</v>
      </c>
      <c r="D410" s="120">
        <v>0.006720017672107921</v>
      </c>
      <c r="E410" s="120">
        <v>1.9477603819114047</v>
      </c>
      <c r="F410" s="86" t="s">
        <v>1653</v>
      </c>
      <c r="G410" s="86" t="b">
        <v>0</v>
      </c>
      <c r="H410" s="86" t="b">
        <v>0</v>
      </c>
      <c r="I410" s="86" t="b">
        <v>0</v>
      </c>
      <c r="J410" s="86" t="b">
        <v>0</v>
      </c>
      <c r="K410" s="86" t="b">
        <v>0</v>
      </c>
      <c r="L410" s="86" t="b">
        <v>0</v>
      </c>
    </row>
    <row r="411" spans="1:12" ht="15">
      <c r="A411" s="86" t="s">
        <v>2152</v>
      </c>
      <c r="B411" s="86" t="s">
        <v>2178</v>
      </c>
      <c r="C411" s="86">
        <v>2</v>
      </c>
      <c r="D411" s="120">
        <v>0.006720017672107921</v>
      </c>
      <c r="E411" s="120">
        <v>1.9477603819114047</v>
      </c>
      <c r="F411" s="86" t="s">
        <v>1653</v>
      </c>
      <c r="G411" s="86" t="b">
        <v>0</v>
      </c>
      <c r="H411" s="86" t="b">
        <v>0</v>
      </c>
      <c r="I411" s="86" t="b">
        <v>0</v>
      </c>
      <c r="J411" s="86" t="b">
        <v>0</v>
      </c>
      <c r="K411" s="86" t="b">
        <v>0</v>
      </c>
      <c r="L411" s="86" t="b">
        <v>0</v>
      </c>
    </row>
    <row r="412" spans="1:12" ht="15">
      <c r="A412" s="86" t="s">
        <v>2178</v>
      </c>
      <c r="B412" s="86" t="s">
        <v>2205</v>
      </c>
      <c r="C412" s="86">
        <v>2</v>
      </c>
      <c r="D412" s="120">
        <v>0.006720017672107921</v>
      </c>
      <c r="E412" s="120">
        <v>2.123851640967086</v>
      </c>
      <c r="F412" s="86" t="s">
        <v>1653</v>
      </c>
      <c r="G412" s="86" t="b">
        <v>0</v>
      </c>
      <c r="H412" s="86" t="b">
        <v>0</v>
      </c>
      <c r="I412" s="86" t="b">
        <v>0</v>
      </c>
      <c r="J412" s="86" t="b">
        <v>0</v>
      </c>
      <c r="K412" s="86" t="b">
        <v>0</v>
      </c>
      <c r="L412" s="86" t="b">
        <v>0</v>
      </c>
    </row>
    <row r="413" spans="1:12" ht="15">
      <c r="A413" s="86" t="s">
        <v>2205</v>
      </c>
      <c r="B413" s="86" t="s">
        <v>1809</v>
      </c>
      <c r="C413" s="86">
        <v>2</v>
      </c>
      <c r="D413" s="120">
        <v>0.006720017672107921</v>
      </c>
      <c r="E413" s="120">
        <v>1.7259116322950483</v>
      </c>
      <c r="F413" s="86" t="s">
        <v>1653</v>
      </c>
      <c r="G413" s="86" t="b">
        <v>0</v>
      </c>
      <c r="H413" s="86" t="b">
        <v>0</v>
      </c>
      <c r="I413" s="86" t="b">
        <v>0</v>
      </c>
      <c r="J413" s="86" t="b">
        <v>0</v>
      </c>
      <c r="K413" s="86" t="b">
        <v>0</v>
      </c>
      <c r="L413" s="86" t="b">
        <v>0</v>
      </c>
    </row>
    <row r="414" spans="1:12" ht="15">
      <c r="A414" s="86" t="s">
        <v>1809</v>
      </c>
      <c r="B414" s="86" t="s">
        <v>2125</v>
      </c>
      <c r="C414" s="86">
        <v>2</v>
      </c>
      <c r="D414" s="120">
        <v>0.006720017672107921</v>
      </c>
      <c r="E414" s="120">
        <v>1.7259116322950483</v>
      </c>
      <c r="F414" s="86" t="s">
        <v>1653</v>
      </c>
      <c r="G414" s="86" t="b">
        <v>0</v>
      </c>
      <c r="H414" s="86" t="b">
        <v>0</v>
      </c>
      <c r="I414" s="86" t="b">
        <v>0</v>
      </c>
      <c r="J414" s="86" t="b">
        <v>0</v>
      </c>
      <c r="K414" s="86" t="b">
        <v>1</v>
      </c>
      <c r="L414" s="86" t="b">
        <v>0</v>
      </c>
    </row>
    <row r="415" spans="1:12" ht="15">
      <c r="A415" s="86" t="s">
        <v>2208</v>
      </c>
      <c r="B415" s="86" t="s">
        <v>2259</v>
      </c>
      <c r="C415" s="86">
        <v>2</v>
      </c>
      <c r="D415" s="120">
        <v>0.006720017672107921</v>
      </c>
      <c r="E415" s="120">
        <v>1.9477603819114047</v>
      </c>
      <c r="F415" s="86" t="s">
        <v>1653</v>
      </c>
      <c r="G415" s="86" t="b">
        <v>0</v>
      </c>
      <c r="H415" s="86" t="b">
        <v>0</v>
      </c>
      <c r="I415" s="86" t="b">
        <v>0</v>
      </c>
      <c r="J415" s="86" t="b">
        <v>0</v>
      </c>
      <c r="K415" s="86" t="b">
        <v>1</v>
      </c>
      <c r="L415" s="86" t="b">
        <v>0</v>
      </c>
    </row>
    <row r="416" spans="1:12" ht="15">
      <c r="A416" s="86" t="s">
        <v>2259</v>
      </c>
      <c r="B416" s="86" t="s">
        <v>2260</v>
      </c>
      <c r="C416" s="86">
        <v>2</v>
      </c>
      <c r="D416" s="120">
        <v>0.006720017672107921</v>
      </c>
      <c r="E416" s="120">
        <v>2.123851640967086</v>
      </c>
      <c r="F416" s="86" t="s">
        <v>1653</v>
      </c>
      <c r="G416" s="86" t="b">
        <v>0</v>
      </c>
      <c r="H416" s="86" t="b">
        <v>1</v>
      </c>
      <c r="I416" s="86" t="b">
        <v>0</v>
      </c>
      <c r="J416" s="86" t="b">
        <v>0</v>
      </c>
      <c r="K416" s="86" t="b">
        <v>0</v>
      </c>
      <c r="L416" s="86" t="b">
        <v>0</v>
      </c>
    </row>
    <row r="417" spans="1:12" ht="15">
      <c r="A417" s="86" t="s">
        <v>2260</v>
      </c>
      <c r="B417" s="86" t="s">
        <v>2261</v>
      </c>
      <c r="C417" s="86">
        <v>2</v>
      </c>
      <c r="D417" s="120">
        <v>0.006720017672107921</v>
      </c>
      <c r="E417" s="120">
        <v>2.123851640967086</v>
      </c>
      <c r="F417" s="86" t="s">
        <v>1653</v>
      </c>
      <c r="G417" s="86" t="b">
        <v>0</v>
      </c>
      <c r="H417" s="86" t="b">
        <v>0</v>
      </c>
      <c r="I417" s="86" t="b">
        <v>0</v>
      </c>
      <c r="J417" s="86" t="b">
        <v>0</v>
      </c>
      <c r="K417" s="86" t="b">
        <v>0</v>
      </c>
      <c r="L417" s="86" t="b">
        <v>0</v>
      </c>
    </row>
    <row r="418" spans="1:12" ht="15">
      <c r="A418" s="86" t="s">
        <v>2261</v>
      </c>
      <c r="B418" s="86" t="s">
        <v>2262</v>
      </c>
      <c r="C418" s="86">
        <v>2</v>
      </c>
      <c r="D418" s="120">
        <v>0.006720017672107921</v>
      </c>
      <c r="E418" s="120">
        <v>2.123851640967086</v>
      </c>
      <c r="F418" s="86" t="s">
        <v>1653</v>
      </c>
      <c r="G418" s="86" t="b">
        <v>0</v>
      </c>
      <c r="H418" s="86" t="b">
        <v>0</v>
      </c>
      <c r="I418" s="86" t="b">
        <v>0</v>
      </c>
      <c r="J418" s="86" t="b">
        <v>0</v>
      </c>
      <c r="K418" s="86" t="b">
        <v>0</v>
      </c>
      <c r="L418" s="86" t="b">
        <v>0</v>
      </c>
    </row>
    <row r="419" spans="1:12" ht="15">
      <c r="A419" s="86" t="s">
        <v>2262</v>
      </c>
      <c r="B419" s="86" t="s">
        <v>2263</v>
      </c>
      <c r="C419" s="86">
        <v>2</v>
      </c>
      <c r="D419" s="120">
        <v>0.006720017672107921</v>
      </c>
      <c r="E419" s="120">
        <v>2.123851640967086</v>
      </c>
      <c r="F419" s="86" t="s">
        <v>1653</v>
      </c>
      <c r="G419" s="86" t="b">
        <v>0</v>
      </c>
      <c r="H419" s="86" t="b">
        <v>0</v>
      </c>
      <c r="I419" s="86" t="b">
        <v>0</v>
      </c>
      <c r="J419" s="86" t="b">
        <v>0</v>
      </c>
      <c r="K419" s="86" t="b">
        <v>0</v>
      </c>
      <c r="L419" s="86" t="b">
        <v>0</v>
      </c>
    </row>
    <row r="420" spans="1:12" ht="15">
      <c r="A420" s="86" t="s">
        <v>2263</v>
      </c>
      <c r="B420" s="86" t="s">
        <v>2264</v>
      </c>
      <c r="C420" s="86">
        <v>2</v>
      </c>
      <c r="D420" s="120">
        <v>0.006720017672107921</v>
      </c>
      <c r="E420" s="120">
        <v>2.123851640967086</v>
      </c>
      <c r="F420" s="86" t="s">
        <v>1653</v>
      </c>
      <c r="G420" s="86" t="b">
        <v>0</v>
      </c>
      <c r="H420" s="86" t="b">
        <v>0</v>
      </c>
      <c r="I420" s="86" t="b">
        <v>0</v>
      </c>
      <c r="J420" s="86" t="b">
        <v>1</v>
      </c>
      <c r="K420" s="86" t="b">
        <v>0</v>
      </c>
      <c r="L420" s="86" t="b">
        <v>0</v>
      </c>
    </row>
    <row r="421" spans="1:12" ht="15">
      <c r="A421" s="86" t="s">
        <v>2264</v>
      </c>
      <c r="B421" s="86" t="s">
        <v>2199</v>
      </c>
      <c r="C421" s="86">
        <v>2</v>
      </c>
      <c r="D421" s="120">
        <v>0.006720017672107921</v>
      </c>
      <c r="E421" s="120">
        <v>2.123851640967086</v>
      </c>
      <c r="F421" s="86" t="s">
        <v>1653</v>
      </c>
      <c r="G421" s="86" t="b">
        <v>1</v>
      </c>
      <c r="H421" s="86" t="b">
        <v>0</v>
      </c>
      <c r="I421" s="86" t="b">
        <v>0</v>
      </c>
      <c r="J421" s="86" t="b">
        <v>0</v>
      </c>
      <c r="K421" s="86" t="b">
        <v>0</v>
      </c>
      <c r="L421" s="86" t="b">
        <v>0</v>
      </c>
    </row>
    <row r="422" spans="1:12" ht="15">
      <c r="A422" s="86" t="s">
        <v>2199</v>
      </c>
      <c r="B422" s="86" t="s">
        <v>2265</v>
      </c>
      <c r="C422" s="86">
        <v>2</v>
      </c>
      <c r="D422" s="120">
        <v>0.006720017672107921</v>
      </c>
      <c r="E422" s="120">
        <v>2.123851640967086</v>
      </c>
      <c r="F422" s="86" t="s">
        <v>1653</v>
      </c>
      <c r="G422" s="86" t="b">
        <v>0</v>
      </c>
      <c r="H422" s="86" t="b">
        <v>0</v>
      </c>
      <c r="I422" s="86" t="b">
        <v>0</v>
      </c>
      <c r="J422" s="86" t="b">
        <v>0</v>
      </c>
      <c r="K422" s="86" t="b">
        <v>0</v>
      </c>
      <c r="L422" s="86" t="b">
        <v>0</v>
      </c>
    </row>
    <row r="423" spans="1:12" ht="15">
      <c r="A423" s="86" t="s">
        <v>2265</v>
      </c>
      <c r="B423" s="86" t="s">
        <v>1776</v>
      </c>
      <c r="C423" s="86">
        <v>2</v>
      </c>
      <c r="D423" s="120">
        <v>0.006720017672107921</v>
      </c>
      <c r="E423" s="120">
        <v>1.169609131527761</v>
      </c>
      <c r="F423" s="86" t="s">
        <v>1653</v>
      </c>
      <c r="G423" s="86" t="b">
        <v>0</v>
      </c>
      <c r="H423" s="86" t="b">
        <v>0</v>
      </c>
      <c r="I423" s="86" t="b">
        <v>0</v>
      </c>
      <c r="J423" s="86" t="b">
        <v>0</v>
      </c>
      <c r="K423" s="86" t="b">
        <v>0</v>
      </c>
      <c r="L423" s="86" t="b">
        <v>0</v>
      </c>
    </row>
    <row r="424" spans="1:12" ht="15">
      <c r="A424" s="86" t="s">
        <v>1776</v>
      </c>
      <c r="B424" s="86" t="s">
        <v>2266</v>
      </c>
      <c r="C424" s="86">
        <v>2</v>
      </c>
      <c r="D424" s="120">
        <v>0.006720017672107921</v>
      </c>
      <c r="E424" s="120">
        <v>1.383488951472842</v>
      </c>
      <c r="F424" s="86" t="s">
        <v>1653</v>
      </c>
      <c r="G424" s="86" t="b">
        <v>0</v>
      </c>
      <c r="H424" s="86" t="b">
        <v>0</v>
      </c>
      <c r="I424" s="86" t="b">
        <v>0</v>
      </c>
      <c r="J424" s="86" t="b">
        <v>0</v>
      </c>
      <c r="K424" s="86" t="b">
        <v>0</v>
      </c>
      <c r="L424" s="86" t="b">
        <v>0</v>
      </c>
    </row>
    <row r="425" spans="1:12" ht="15">
      <c r="A425" s="86" t="s">
        <v>2204</v>
      </c>
      <c r="B425" s="86" t="s">
        <v>2252</v>
      </c>
      <c r="C425" s="86">
        <v>2</v>
      </c>
      <c r="D425" s="120">
        <v>0.006720017672107921</v>
      </c>
      <c r="E425" s="120">
        <v>2.123851640967086</v>
      </c>
      <c r="F425" s="86" t="s">
        <v>1653</v>
      </c>
      <c r="G425" s="86" t="b">
        <v>0</v>
      </c>
      <c r="H425" s="86" t="b">
        <v>0</v>
      </c>
      <c r="I425" s="86" t="b">
        <v>0</v>
      </c>
      <c r="J425" s="86" t="b">
        <v>0</v>
      </c>
      <c r="K425" s="86" t="b">
        <v>0</v>
      </c>
      <c r="L425" s="86" t="b">
        <v>0</v>
      </c>
    </row>
    <row r="426" spans="1:12" ht="15">
      <c r="A426" s="86" t="s">
        <v>1809</v>
      </c>
      <c r="B426" s="86" t="s">
        <v>1828</v>
      </c>
      <c r="C426" s="86">
        <v>2</v>
      </c>
      <c r="D426" s="120">
        <v>0.006720017672107921</v>
      </c>
      <c r="E426" s="120">
        <v>1.7259116322950483</v>
      </c>
      <c r="F426" s="86" t="s">
        <v>1653</v>
      </c>
      <c r="G426" s="86" t="b">
        <v>0</v>
      </c>
      <c r="H426" s="86" t="b">
        <v>0</v>
      </c>
      <c r="I426" s="86" t="b">
        <v>0</v>
      </c>
      <c r="J426" s="86" t="b">
        <v>0</v>
      </c>
      <c r="K426" s="86" t="b">
        <v>0</v>
      </c>
      <c r="L426" s="86" t="b">
        <v>0</v>
      </c>
    </row>
    <row r="427" spans="1:12" ht="15">
      <c r="A427" s="86" t="s">
        <v>1814</v>
      </c>
      <c r="B427" s="86" t="s">
        <v>1815</v>
      </c>
      <c r="C427" s="86">
        <v>4</v>
      </c>
      <c r="D427" s="120">
        <v>0.005546181387580511</v>
      </c>
      <c r="E427" s="120">
        <v>1.4807253789884876</v>
      </c>
      <c r="F427" s="86" t="s">
        <v>1654</v>
      </c>
      <c r="G427" s="86" t="b">
        <v>0</v>
      </c>
      <c r="H427" s="86" t="b">
        <v>0</v>
      </c>
      <c r="I427" s="86" t="b">
        <v>0</v>
      </c>
      <c r="J427" s="86" t="b">
        <v>0</v>
      </c>
      <c r="K427" s="86" t="b">
        <v>0</v>
      </c>
      <c r="L427" s="86" t="b">
        <v>0</v>
      </c>
    </row>
    <row r="428" spans="1:12" ht="15">
      <c r="A428" s="86" t="s">
        <v>1815</v>
      </c>
      <c r="B428" s="86" t="s">
        <v>1816</v>
      </c>
      <c r="C428" s="86">
        <v>4</v>
      </c>
      <c r="D428" s="120">
        <v>0.005546181387580511</v>
      </c>
      <c r="E428" s="120">
        <v>1.4807253789884876</v>
      </c>
      <c r="F428" s="86" t="s">
        <v>1654</v>
      </c>
      <c r="G428" s="86" t="b">
        <v>0</v>
      </c>
      <c r="H428" s="86" t="b">
        <v>0</v>
      </c>
      <c r="I428" s="86" t="b">
        <v>0</v>
      </c>
      <c r="J428" s="86" t="b">
        <v>0</v>
      </c>
      <c r="K428" s="86" t="b">
        <v>0</v>
      </c>
      <c r="L428" s="86" t="b">
        <v>0</v>
      </c>
    </row>
    <row r="429" spans="1:12" ht="15">
      <c r="A429" s="86" t="s">
        <v>1816</v>
      </c>
      <c r="B429" s="86" t="s">
        <v>1817</v>
      </c>
      <c r="C429" s="86">
        <v>4</v>
      </c>
      <c r="D429" s="120">
        <v>0.005546181387580511</v>
      </c>
      <c r="E429" s="120">
        <v>1.4807253789884876</v>
      </c>
      <c r="F429" s="86" t="s">
        <v>1654</v>
      </c>
      <c r="G429" s="86" t="b">
        <v>0</v>
      </c>
      <c r="H429" s="86" t="b">
        <v>0</v>
      </c>
      <c r="I429" s="86" t="b">
        <v>0</v>
      </c>
      <c r="J429" s="86" t="b">
        <v>0</v>
      </c>
      <c r="K429" s="86" t="b">
        <v>0</v>
      </c>
      <c r="L429" s="86" t="b">
        <v>0</v>
      </c>
    </row>
    <row r="430" spans="1:12" ht="15">
      <c r="A430" s="86" t="s">
        <v>1817</v>
      </c>
      <c r="B430" s="86" t="s">
        <v>1818</v>
      </c>
      <c r="C430" s="86">
        <v>4</v>
      </c>
      <c r="D430" s="120">
        <v>0.005546181387580511</v>
      </c>
      <c r="E430" s="120">
        <v>1.4807253789884876</v>
      </c>
      <c r="F430" s="86" t="s">
        <v>1654</v>
      </c>
      <c r="G430" s="86" t="b">
        <v>0</v>
      </c>
      <c r="H430" s="86" t="b">
        <v>0</v>
      </c>
      <c r="I430" s="86" t="b">
        <v>0</v>
      </c>
      <c r="J430" s="86" t="b">
        <v>0</v>
      </c>
      <c r="K430" s="86" t="b">
        <v>0</v>
      </c>
      <c r="L430" s="86" t="b">
        <v>0</v>
      </c>
    </row>
    <row r="431" spans="1:12" ht="15">
      <c r="A431" s="86" t="s">
        <v>1818</v>
      </c>
      <c r="B431" s="86" t="s">
        <v>1819</v>
      </c>
      <c r="C431" s="86">
        <v>4</v>
      </c>
      <c r="D431" s="120">
        <v>0.005546181387580511</v>
      </c>
      <c r="E431" s="120">
        <v>1.4807253789884876</v>
      </c>
      <c r="F431" s="86" t="s">
        <v>1654</v>
      </c>
      <c r="G431" s="86" t="b">
        <v>0</v>
      </c>
      <c r="H431" s="86" t="b">
        <v>0</v>
      </c>
      <c r="I431" s="86" t="b">
        <v>0</v>
      </c>
      <c r="J431" s="86" t="b">
        <v>0</v>
      </c>
      <c r="K431" s="86" t="b">
        <v>0</v>
      </c>
      <c r="L431" s="86" t="b">
        <v>0</v>
      </c>
    </row>
    <row r="432" spans="1:12" ht="15">
      <c r="A432" s="86" t="s">
        <v>1819</v>
      </c>
      <c r="B432" s="86" t="s">
        <v>1724</v>
      </c>
      <c r="C432" s="86">
        <v>4</v>
      </c>
      <c r="D432" s="120">
        <v>0.005546181387580511</v>
      </c>
      <c r="E432" s="120">
        <v>1.4807253789884876</v>
      </c>
      <c r="F432" s="86" t="s">
        <v>1654</v>
      </c>
      <c r="G432" s="86" t="b">
        <v>0</v>
      </c>
      <c r="H432" s="86" t="b">
        <v>0</v>
      </c>
      <c r="I432" s="86" t="b">
        <v>0</v>
      </c>
      <c r="J432" s="86" t="b">
        <v>0</v>
      </c>
      <c r="K432" s="86" t="b">
        <v>0</v>
      </c>
      <c r="L432" s="86" t="b">
        <v>0</v>
      </c>
    </row>
    <row r="433" spans="1:12" ht="15">
      <c r="A433" s="86" t="s">
        <v>1724</v>
      </c>
      <c r="B433" s="86" t="s">
        <v>1820</v>
      </c>
      <c r="C433" s="86">
        <v>4</v>
      </c>
      <c r="D433" s="120">
        <v>0.005546181387580511</v>
      </c>
      <c r="E433" s="120">
        <v>1.4807253789884876</v>
      </c>
      <c r="F433" s="86" t="s">
        <v>1654</v>
      </c>
      <c r="G433" s="86" t="b">
        <v>0</v>
      </c>
      <c r="H433" s="86" t="b">
        <v>0</v>
      </c>
      <c r="I433" s="86" t="b">
        <v>0</v>
      </c>
      <c r="J433" s="86" t="b">
        <v>0</v>
      </c>
      <c r="K433" s="86" t="b">
        <v>0</v>
      </c>
      <c r="L433" s="86" t="b">
        <v>0</v>
      </c>
    </row>
    <row r="434" spans="1:12" ht="15">
      <c r="A434" s="86" t="s">
        <v>1820</v>
      </c>
      <c r="B434" s="86" t="s">
        <v>1776</v>
      </c>
      <c r="C434" s="86">
        <v>4</v>
      </c>
      <c r="D434" s="120">
        <v>0.005546181387580511</v>
      </c>
      <c r="E434" s="120">
        <v>1.3046341199328064</v>
      </c>
      <c r="F434" s="86" t="s">
        <v>1654</v>
      </c>
      <c r="G434" s="86" t="b">
        <v>0</v>
      </c>
      <c r="H434" s="86" t="b">
        <v>0</v>
      </c>
      <c r="I434" s="86" t="b">
        <v>0</v>
      </c>
      <c r="J434" s="86" t="b">
        <v>0</v>
      </c>
      <c r="K434" s="86" t="b">
        <v>0</v>
      </c>
      <c r="L434" s="86" t="b">
        <v>0</v>
      </c>
    </row>
    <row r="435" spans="1:12" ht="15">
      <c r="A435" s="86" t="s">
        <v>2170</v>
      </c>
      <c r="B435" s="86" t="s">
        <v>2171</v>
      </c>
      <c r="C435" s="86">
        <v>4</v>
      </c>
      <c r="D435" s="120">
        <v>0.005546181387580511</v>
      </c>
      <c r="E435" s="120">
        <v>1.4807253789884876</v>
      </c>
      <c r="F435" s="86" t="s">
        <v>1654</v>
      </c>
      <c r="G435" s="86" t="b">
        <v>0</v>
      </c>
      <c r="H435" s="86" t="b">
        <v>0</v>
      </c>
      <c r="I435" s="86" t="b">
        <v>0</v>
      </c>
      <c r="J435" s="86" t="b">
        <v>0</v>
      </c>
      <c r="K435" s="86" t="b">
        <v>0</v>
      </c>
      <c r="L435" s="86" t="b">
        <v>0</v>
      </c>
    </row>
    <row r="436" spans="1:12" ht="15">
      <c r="A436" s="86" t="s">
        <v>2129</v>
      </c>
      <c r="B436" s="86" t="s">
        <v>2132</v>
      </c>
      <c r="C436" s="86">
        <v>4</v>
      </c>
      <c r="D436" s="120">
        <v>0.005546181387580511</v>
      </c>
      <c r="E436" s="120">
        <v>1.4807253789884876</v>
      </c>
      <c r="F436" s="86" t="s">
        <v>1654</v>
      </c>
      <c r="G436" s="86" t="b">
        <v>0</v>
      </c>
      <c r="H436" s="86" t="b">
        <v>0</v>
      </c>
      <c r="I436" s="86" t="b">
        <v>0</v>
      </c>
      <c r="J436" s="86" t="b">
        <v>0</v>
      </c>
      <c r="K436" s="86" t="b">
        <v>0</v>
      </c>
      <c r="L436" s="86" t="b">
        <v>0</v>
      </c>
    </row>
    <row r="437" spans="1:12" ht="15">
      <c r="A437" s="86" t="s">
        <v>2132</v>
      </c>
      <c r="B437" s="86" t="s">
        <v>2131</v>
      </c>
      <c r="C437" s="86">
        <v>4</v>
      </c>
      <c r="D437" s="120">
        <v>0.005546181387580511</v>
      </c>
      <c r="E437" s="120">
        <v>1.4807253789884876</v>
      </c>
      <c r="F437" s="86" t="s">
        <v>1654</v>
      </c>
      <c r="G437" s="86" t="b">
        <v>0</v>
      </c>
      <c r="H437" s="86" t="b">
        <v>0</v>
      </c>
      <c r="I437" s="86" t="b">
        <v>0</v>
      </c>
      <c r="J437" s="86" t="b">
        <v>0</v>
      </c>
      <c r="K437" s="86" t="b">
        <v>0</v>
      </c>
      <c r="L437" s="86" t="b">
        <v>0</v>
      </c>
    </row>
    <row r="438" spans="1:12" ht="15">
      <c r="A438" s="86" t="s">
        <v>2131</v>
      </c>
      <c r="B438" s="86" t="s">
        <v>2172</v>
      </c>
      <c r="C438" s="86">
        <v>4</v>
      </c>
      <c r="D438" s="120">
        <v>0.005546181387580511</v>
      </c>
      <c r="E438" s="120">
        <v>1.4807253789884876</v>
      </c>
      <c r="F438" s="86" t="s">
        <v>1654</v>
      </c>
      <c r="G438" s="86" t="b">
        <v>0</v>
      </c>
      <c r="H438" s="86" t="b">
        <v>0</v>
      </c>
      <c r="I438" s="86" t="b">
        <v>0</v>
      </c>
      <c r="J438" s="86" t="b">
        <v>0</v>
      </c>
      <c r="K438" s="86" t="b">
        <v>0</v>
      </c>
      <c r="L438" s="86" t="b">
        <v>0</v>
      </c>
    </row>
    <row r="439" spans="1:12" ht="15">
      <c r="A439" s="86" t="s">
        <v>2172</v>
      </c>
      <c r="B439" s="86" t="s">
        <v>1803</v>
      </c>
      <c r="C439" s="86">
        <v>4</v>
      </c>
      <c r="D439" s="120">
        <v>0.005546181387580511</v>
      </c>
      <c r="E439" s="120">
        <v>1.4807253789884876</v>
      </c>
      <c r="F439" s="86" t="s">
        <v>1654</v>
      </c>
      <c r="G439" s="86" t="b">
        <v>0</v>
      </c>
      <c r="H439" s="86" t="b">
        <v>0</v>
      </c>
      <c r="I439" s="86" t="b">
        <v>0</v>
      </c>
      <c r="J439" s="86" t="b">
        <v>0</v>
      </c>
      <c r="K439" s="86" t="b">
        <v>0</v>
      </c>
      <c r="L439" s="86" t="b">
        <v>0</v>
      </c>
    </row>
    <row r="440" spans="1:12" ht="15">
      <c r="A440" s="86" t="s">
        <v>257</v>
      </c>
      <c r="B440" s="86" t="s">
        <v>239</v>
      </c>
      <c r="C440" s="86">
        <v>4</v>
      </c>
      <c r="D440" s="120">
        <v>0.005546181387580511</v>
      </c>
      <c r="E440" s="120">
        <v>1.3838153659804313</v>
      </c>
      <c r="F440" s="86" t="s">
        <v>1654</v>
      </c>
      <c r="G440" s="86" t="b">
        <v>0</v>
      </c>
      <c r="H440" s="86" t="b">
        <v>0</v>
      </c>
      <c r="I440" s="86" t="b">
        <v>0</v>
      </c>
      <c r="J440" s="86" t="b">
        <v>0</v>
      </c>
      <c r="K440" s="86" t="b">
        <v>0</v>
      </c>
      <c r="L440" s="86" t="b">
        <v>0</v>
      </c>
    </row>
    <row r="441" spans="1:12" ht="15">
      <c r="A441" s="86" t="s">
        <v>239</v>
      </c>
      <c r="B441" s="86" t="s">
        <v>2173</v>
      </c>
      <c r="C441" s="86">
        <v>4</v>
      </c>
      <c r="D441" s="120">
        <v>0.005546181387580511</v>
      </c>
      <c r="E441" s="120">
        <v>1.3838153659804313</v>
      </c>
      <c r="F441" s="86" t="s">
        <v>1654</v>
      </c>
      <c r="G441" s="86" t="b">
        <v>0</v>
      </c>
      <c r="H441" s="86" t="b">
        <v>0</v>
      </c>
      <c r="I441" s="86" t="b">
        <v>0</v>
      </c>
      <c r="J441" s="86" t="b">
        <v>0</v>
      </c>
      <c r="K441" s="86" t="b">
        <v>0</v>
      </c>
      <c r="L441" s="86" t="b">
        <v>0</v>
      </c>
    </row>
    <row r="442" spans="1:12" ht="15">
      <c r="A442" s="86" t="s">
        <v>2173</v>
      </c>
      <c r="B442" s="86" t="s">
        <v>2174</v>
      </c>
      <c r="C442" s="86">
        <v>4</v>
      </c>
      <c r="D442" s="120">
        <v>0.005546181387580511</v>
      </c>
      <c r="E442" s="120">
        <v>1.4807253789884876</v>
      </c>
      <c r="F442" s="86" t="s">
        <v>1654</v>
      </c>
      <c r="G442" s="86" t="b">
        <v>0</v>
      </c>
      <c r="H442" s="86" t="b">
        <v>0</v>
      </c>
      <c r="I442" s="86" t="b">
        <v>0</v>
      </c>
      <c r="J442" s="86" t="b">
        <v>0</v>
      </c>
      <c r="K442" s="86" t="b">
        <v>0</v>
      </c>
      <c r="L442" s="86" t="b">
        <v>0</v>
      </c>
    </row>
    <row r="443" spans="1:12" ht="15">
      <c r="A443" s="86" t="s">
        <v>2174</v>
      </c>
      <c r="B443" s="86" t="s">
        <v>2175</v>
      </c>
      <c r="C443" s="86">
        <v>4</v>
      </c>
      <c r="D443" s="120">
        <v>0.005546181387580511</v>
      </c>
      <c r="E443" s="120">
        <v>1.4807253789884876</v>
      </c>
      <c r="F443" s="86" t="s">
        <v>1654</v>
      </c>
      <c r="G443" s="86" t="b">
        <v>0</v>
      </c>
      <c r="H443" s="86" t="b">
        <v>0</v>
      </c>
      <c r="I443" s="86" t="b">
        <v>0</v>
      </c>
      <c r="J443" s="86" t="b">
        <v>0</v>
      </c>
      <c r="K443" s="86" t="b">
        <v>0</v>
      </c>
      <c r="L443" s="86" t="b">
        <v>0</v>
      </c>
    </row>
    <row r="444" spans="1:12" ht="15">
      <c r="A444" s="86" t="s">
        <v>1776</v>
      </c>
      <c r="B444" s="86" t="s">
        <v>2170</v>
      </c>
      <c r="C444" s="86">
        <v>2</v>
      </c>
      <c r="D444" s="120">
        <v>0.007513720546766338</v>
      </c>
      <c r="E444" s="120">
        <v>1.08278537031645</v>
      </c>
      <c r="F444" s="86" t="s">
        <v>1654</v>
      </c>
      <c r="G444" s="86" t="b">
        <v>0</v>
      </c>
      <c r="H444" s="86" t="b">
        <v>0</v>
      </c>
      <c r="I444" s="86" t="b">
        <v>0</v>
      </c>
      <c r="J444" s="86" t="b">
        <v>0</v>
      </c>
      <c r="K444" s="86" t="b">
        <v>0</v>
      </c>
      <c r="L444" s="86" t="b">
        <v>0</v>
      </c>
    </row>
    <row r="445" spans="1:12" ht="15">
      <c r="A445" s="86" t="s">
        <v>2171</v>
      </c>
      <c r="B445" s="86" t="s">
        <v>2129</v>
      </c>
      <c r="C445" s="86">
        <v>2</v>
      </c>
      <c r="D445" s="120">
        <v>0.007513720546766338</v>
      </c>
      <c r="E445" s="120">
        <v>1.1796953833245065</v>
      </c>
      <c r="F445" s="86" t="s">
        <v>1654</v>
      </c>
      <c r="G445" s="86" t="b">
        <v>0</v>
      </c>
      <c r="H445" s="86" t="b">
        <v>0</v>
      </c>
      <c r="I445" s="86" t="b">
        <v>0</v>
      </c>
      <c r="J445" s="86" t="b">
        <v>0</v>
      </c>
      <c r="K445" s="86" t="b">
        <v>0</v>
      </c>
      <c r="L445" s="86" t="b">
        <v>0</v>
      </c>
    </row>
    <row r="446" spans="1:12" ht="15">
      <c r="A446" s="86" t="s">
        <v>1803</v>
      </c>
      <c r="B446" s="86" t="s">
        <v>2212</v>
      </c>
      <c r="C446" s="86">
        <v>2</v>
      </c>
      <c r="D446" s="120">
        <v>0.007513720546766338</v>
      </c>
      <c r="E446" s="120">
        <v>1.4807253789884876</v>
      </c>
      <c r="F446" s="86" t="s">
        <v>1654</v>
      </c>
      <c r="G446" s="86" t="b">
        <v>0</v>
      </c>
      <c r="H446" s="86" t="b">
        <v>0</v>
      </c>
      <c r="I446" s="86" t="b">
        <v>0</v>
      </c>
      <c r="J446" s="86" t="b">
        <v>0</v>
      </c>
      <c r="K446" s="86" t="b">
        <v>0</v>
      </c>
      <c r="L446" s="86" t="b">
        <v>0</v>
      </c>
    </row>
    <row r="447" spans="1:12" ht="15">
      <c r="A447" s="86" t="s">
        <v>2212</v>
      </c>
      <c r="B447" s="86" t="s">
        <v>1837</v>
      </c>
      <c r="C447" s="86">
        <v>2</v>
      </c>
      <c r="D447" s="120">
        <v>0.007513720546766338</v>
      </c>
      <c r="E447" s="120">
        <v>1.7817553746524688</v>
      </c>
      <c r="F447" s="86" t="s">
        <v>1654</v>
      </c>
      <c r="G447" s="86" t="b">
        <v>0</v>
      </c>
      <c r="H447" s="86" t="b">
        <v>0</v>
      </c>
      <c r="I447" s="86" t="b">
        <v>0</v>
      </c>
      <c r="J447" s="86" t="b">
        <v>0</v>
      </c>
      <c r="K447" s="86" t="b">
        <v>0</v>
      </c>
      <c r="L447" s="86" t="b">
        <v>0</v>
      </c>
    </row>
    <row r="448" spans="1:12" ht="15">
      <c r="A448" s="86" t="s">
        <v>1837</v>
      </c>
      <c r="B448" s="86" t="s">
        <v>2213</v>
      </c>
      <c r="C448" s="86">
        <v>2</v>
      </c>
      <c r="D448" s="120">
        <v>0.007513720546766338</v>
      </c>
      <c r="E448" s="120">
        <v>1.7817553746524688</v>
      </c>
      <c r="F448" s="86" t="s">
        <v>1654</v>
      </c>
      <c r="G448" s="86" t="b">
        <v>0</v>
      </c>
      <c r="H448" s="86" t="b">
        <v>0</v>
      </c>
      <c r="I448" s="86" t="b">
        <v>0</v>
      </c>
      <c r="J448" s="86" t="b">
        <v>0</v>
      </c>
      <c r="K448" s="86" t="b">
        <v>0</v>
      </c>
      <c r="L448" s="86" t="b">
        <v>0</v>
      </c>
    </row>
    <row r="449" spans="1:12" ht="15">
      <c r="A449" s="86" t="s">
        <v>2213</v>
      </c>
      <c r="B449" s="86" t="s">
        <v>257</v>
      </c>
      <c r="C449" s="86">
        <v>2</v>
      </c>
      <c r="D449" s="120">
        <v>0.007513720546766338</v>
      </c>
      <c r="E449" s="120">
        <v>1.4807253789884876</v>
      </c>
      <c r="F449" s="86" t="s">
        <v>1654</v>
      </c>
      <c r="G449" s="86" t="b">
        <v>0</v>
      </c>
      <c r="H449" s="86" t="b">
        <v>0</v>
      </c>
      <c r="I449" s="86" t="b">
        <v>0</v>
      </c>
      <c r="J449" s="86" t="b">
        <v>0</v>
      </c>
      <c r="K449" s="86" t="b">
        <v>0</v>
      </c>
      <c r="L449" s="86" t="b">
        <v>0</v>
      </c>
    </row>
    <row r="450" spans="1:12" ht="15">
      <c r="A450" s="86" t="s">
        <v>2171</v>
      </c>
      <c r="B450" s="86" t="s">
        <v>2214</v>
      </c>
      <c r="C450" s="86">
        <v>2</v>
      </c>
      <c r="D450" s="120">
        <v>0.007513720546766338</v>
      </c>
      <c r="E450" s="120">
        <v>1.4807253789884876</v>
      </c>
      <c r="F450" s="86" t="s">
        <v>1654</v>
      </c>
      <c r="G450" s="86" t="b">
        <v>0</v>
      </c>
      <c r="H450" s="86" t="b">
        <v>0</v>
      </c>
      <c r="I450" s="86" t="b">
        <v>0</v>
      </c>
      <c r="J450" s="86" t="b">
        <v>0</v>
      </c>
      <c r="K450" s="86" t="b">
        <v>0</v>
      </c>
      <c r="L450" s="86" t="b">
        <v>0</v>
      </c>
    </row>
    <row r="451" spans="1:12" ht="15">
      <c r="A451" s="86" t="s">
        <v>2215</v>
      </c>
      <c r="B451" s="86" t="s">
        <v>2216</v>
      </c>
      <c r="C451" s="86">
        <v>2</v>
      </c>
      <c r="D451" s="120">
        <v>0.007513720546766338</v>
      </c>
      <c r="E451" s="120">
        <v>1.7817553746524688</v>
      </c>
      <c r="F451" s="86" t="s">
        <v>1654</v>
      </c>
      <c r="G451" s="86" t="b">
        <v>0</v>
      </c>
      <c r="H451" s="86" t="b">
        <v>0</v>
      </c>
      <c r="I451" s="86" t="b">
        <v>0</v>
      </c>
      <c r="J451" s="86" t="b">
        <v>0</v>
      </c>
      <c r="K451" s="86" t="b">
        <v>0</v>
      </c>
      <c r="L451" s="86" t="b">
        <v>0</v>
      </c>
    </row>
    <row r="452" spans="1:12" ht="15">
      <c r="A452" s="86" t="s">
        <v>2216</v>
      </c>
      <c r="B452" s="86" t="s">
        <v>2129</v>
      </c>
      <c r="C452" s="86">
        <v>2</v>
      </c>
      <c r="D452" s="120">
        <v>0.007513720546766338</v>
      </c>
      <c r="E452" s="120">
        <v>1.4807253789884876</v>
      </c>
      <c r="F452" s="86" t="s">
        <v>1654</v>
      </c>
      <c r="G452" s="86" t="b">
        <v>0</v>
      </c>
      <c r="H452" s="86" t="b">
        <v>0</v>
      </c>
      <c r="I452" s="86" t="b">
        <v>0</v>
      </c>
      <c r="J452" s="86" t="b">
        <v>0</v>
      </c>
      <c r="K452" s="86" t="b">
        <v>0</v>
      </c>
      <c r="L452" s="86" t="b">
        <v>0</v>
      </c>
    </row>
    <row r="453" spans="1:12" ht="15">
      <c r="A453" s="86" t="s">
        <v>1803</v>
      </c>
      <c r="B453" s="86" t="s">
        <v>257</v>
      </c>
      <c r="C453" s="86">
        <v>2</v>
      </c>
      <c r="D453" s="120">
        <v>0.007513720546766338</v>
      </c>
      <c r="E453" s="120">
        <v>1.1796953833245065</v>
      </c>
      <c r="F453" s="86" t="s">
        <v>1654</v>
      </c>
      <c r="G453" s="86" t="b">
        <v>0</v>
      </c>
      <c r="H453" s="86" t="b">
        <v>0</v>
      </c>
      <c r="I453" s="86" t="b">
        <v>0</v>
      </c>
      <c r="J453" s="86" t="b">
        <v>0</v>
      </c>
      <c r="K453" s="86" t="b">
        <v>0</v>
      </c>
      <c r="L453" s="86" t="b">
        <v>0</v>
      </c>
    </row>
    <row r="454" spans="1:12" ht="15">
      <c r="A454" s="86" t="s">
        <v>272</v>
      </c>
      <c r="B454" s="86" t="s">
        <v>271</v>
      </c>
      <c r="C454" s="86">
        <v>2</v>
      </c>
      <c r="D454" s="120">
        <v>0.007513720546766338</v>
      </c>
      <c r="E454" s="120">
        <v>1.7817553746524688</v>
      </c>
      <c r="F454" s="86" t="s">
        <v>1654</v>
      </c>
      <c r="G454" s="86" t="b">
        <v>0</v>
      </c>
      <c r="H454" s="86" t="b">
        <v>0</v>
      </c>
      <c r="I454" s="86" t="b">
        <v>0</v>
      </c>
      <c r="J454" s="86" t="b">
        <v>0</v>
      </c>
      <c r="K454" s="86" t="b">
        <v>0</v>
      </c>
      <c r="L454" s="86" t="b">
        <v>0</v>
      </c>
    </row>
    <row r="455" spans="1:12" ht="15">
      <c r="A455" s="86" t="s">
        <v>270</v>
      </c>
      <c r="B455" s="86" t="s">
        <v>269</v>
      </c>
      <c r="C455" s="86">
        <v>2</v>
      </c>
      <c r="D455" s="120">
        <v>0.007513720546766338</v>
      </c>
      <c r="E455" s="120">
        <v>1.7817553746524688</v>
      </c>
      <c r="F455" s="86" t="s">
        <v>1654</v>
      </c>
      <c r="G455" s="86" t="b">
        <v>0</v>
      </c>
      <c r="H455" s="86" t="b">
        <v>0</v>
      </c>
      <c r="I455" s="86" t="b">
        <v>0</v>
      </c>
      <c r="J455" s="86" t="b">
        <v>0</v>
      </c>
      <c r="K455" s="86" t="b">
        <v>0</v>
      </c>
      <c r="L455" s="86" t="b">
        <v>0</v>
      </c>
    </row>
    <row r="456" spans="1:12" ht="15">
      <c r="A456" s="86" t="s">
        <v>269</v>
      </c>
      <c r="B456" s="86" t="s">
        <v>268</v>
      </c>
      <c r="C456" s="86">
        <v>2</v>
      </c>
      <c r="D456" s="120">
        <v>0.007513720546766338</v>
      </c>
      <c r="E456" s="120">
        <v>1.7817553746524688</v>
      </c>
      <c r="F456" s="86" t="s">
        <v>1654</v>
      </c>
      <c r="G456" s="86" t="b">
        <v>0</v>
      </c>
      <c r="H456" s="86" t="b">
        <v>0</v>
      </c>
      <c r="I456" s="86" t="b">
        <v>0</v>
      </c>
      <c r="J456" s="86" t="b">
        <v>0</v>
      </c>
      <c r="K456" s="86" t="b">
        <v>0</v>
      </c>
      <c r="L456" s="86" t="b">
        <v>0</v>
      </c>
    </row>
    <row r="457" spans="1:12" ht="15">
      <c r="A457" s="86" t="s">
        <v>1823</v>
      </c>
      <c r="B457" s="86" t="s">
        <v>1824</v>
      </c>
      <c r="C457" s="86">
        <v>2</v>
      </c>
      <c r="D457" s="120">
        <v>0.015391008216763305</v>
      </c>
      <c r="E457" s="120">
        <v>1.469822015978163</v>
      </c>
      <c r="F457" s="86" t="s">
        <v>1655</v>
      </c>
      <c r="G457" s="86" t="b">
        <v>0</v>
      </c>
      <c r="H457" s="86" t="b">
        <v>0</v>
      </c>
      <c r="I457" s="86" t="b">
        <v>0</v>
      </c>
      <c r="J457" s="86" t="b">
        <v>0</v>
      </c>
      <c r="K457" s="86" t="b">
        <v>0</v>
      </c>
      <c r="L457" s="86" t="b">
        <v>0</v>
      </c>
    </row>
    <row r="458" spans="1:12" ht="15">
      <c r="A458" s="86" t="s">
        <v>1777</v>
      </c>
      <c r="B458" s="86" t="s">
        <v>1778</v>
      </c>
      <c r="C458" s="86">
        <v>7</v>
      </c>
      <c r="D458" s="120">
        <v>0.0028790328286794832</v>
      </c>
      <c r="E458" s="120">
        <v>1.278753600952829</v>
      </c>
      <c r="F458" s="86" t="s">
        <v>1656</v>
      </c>
      <c r="G458" s="86" t="b">
        <v>0</v>
      </c>
      <c r="H458" s="86" t="b">
        <v>0</v>
      </c>
      <c r="I458" s="86" t="b">
        <v>0</v>
      </c>
      <c r="J458" s="86" t="b">
        <v>0</v>
      </c>
      <c r="K458" s="86" t="b">
        <v>0</v>
      </c>
      <c r="L458" s="86" t="b">
        <v>0</v>
      </c>
    </row>
    <row r="459" spans="1:12" ht="15">
      <c r="A459" s="86" t="s">
        <v>1778</v>
      </c>
      <c r="B459" s="86" t="s">
        <v>1724</v>
      </c>
      <c r="C459" s="86">
        <v>7</v>
      </c>
      <c r="D459" s="120">
        <v>0.0028790328286794832</v>
      </c>
      <c r="E459" s="120">
        <v>1.278753600952829</v>
      </c>
      <c r="F459" s="86" t="s">
        <v>1656</v>
      </c>
      <c r="G459" s="86" t="b">
        <v>0</v>
      </c>
      <c r="H459" s="86" t="b">
        <v>0</v>
      </c>
      <c r="I459" s="86" t="b">
        <v>0</v>
      </c>
      <c r="J459" s="86" t="b">
        <v>0</v>
      </c>
      <c r="K459" s="86" t="b">
        <v>0</v>
      </c>
      <c r="L459" s="86" t="b">
        <v>0</v>
      </c>
    </row>
    <row r="460" spans="1:12" ht="15">
      <c r="A460" s="86" t="s">
        <v>1724</v>
      </c>
      <c r="B460" s="86" t="s">
        <v>1802</v>
      </c>
      <c r="C460" s="86">
        <v>7</v>
      </c>
      <c r="D460" s="120">
        <v>0.0028790328286794832</v>
      </c>
      <c r="E460" s="120">
        <v>1.278753600952829</v>
      </c>
      <c r="F460" s="86" t="s">
        <v>1656</v>
      </c>
      <c r="G460" s="86" t="b">
        <v>0</v>
      </c>
      <c r="H460" s="86" t="b">
        <v>0</v>
      </c>
      <c r="I460" s="86" t="b">
        <v>0</v>
      </c>
      <c r="J460" s="86" t="b">
        <v>0</v>
      </c>
      <c r="K460" s="86" t="b">
        <v>0</v>
      </c>
      <c r="L460" s="86" t="b">
        <v>0</v>
      </c>
    </row>
    <row r="461" spans="1:12" ht="15">
      <c r="A461" s="86" t="s">
        <v>1828</v>
      </c>
      <c r="B461" s="86" t="s">
        <v>1829</v>
      </c>
      <c r="C461" s="86">
        <v>5</v>
      </c>
      <c r="D461" s="120">
        <v>0.007238297257302298</v>
      </c>
      <c r="E461" s="120">
        <v>1.424881636631067</v>
      </c>
      <c r="F461" s="86" t="s">
        <v>1656</v>
      </c>
      <c r="G461" s="86" t="b">
        <v>0</v>
      </c>
      <c r="H461" s="86" t="b">
        <v>0</v>
      </c>
      <c r="I461" s="86" t="b">
        <v>0</v>
      </c>
      <c r="J461" s="86" t="b">
        <v>0</v>
      </c>
      <c r="K461" s="86" t="b">
        <v>0</v>
      </c>
      <c r="L461" s="86" t="b">
        <v>0</v>
      </c>
    </row>
    <row r="462" spans="1:12" ht="15">
      <c r="A462" s="86" t="s">
        <v>1829</v>
      </c>
      <c r="B462" s="86" t="s">
        <v>1830</v>
      </c>
      <c r="C462" s="86">
        <v>5</v>
      </c>
      <c r="D462" s="120">
        <v>0.007238297257302298</v>
      </c>
      <c r="E462" s="120">
        <v>1.424881636631067</v>
      </c>
      <c r="F462" s="86" t="s">
        <v>1656</v>
      </c>
      <c r="G462" s="86" t="b">
        <v>0</v>
      </c>
      <c r="H462" s="86" t="b">
        <v>0</v>
      </c>
      <c r="I462" s="86" t="b">
        <v>0</v>
      </c>
      <c r="J462" s="86" t="b">
        <v>0</v>
      </c>
      <c r="K462" s="86" t="b">
        <v>1</v>
      </c>
      <c r="L462" s="86" t="b">
        <v>0</v>
      </c>
    </row>
    <row r="463" spans="1:12" ht="15">
      <c r="A463" s="86" t="s">
        <v>1830</v>
      </c>
      <c r="B463" s="86" t="s">
        <v>1831</v>
      </c>
      <c r="C463" s="86">
        <v>5</v>
      </c>
      <c r="D463" s="120">
        <v>0.007238297257302298</v>
      </c>
      <c r="E463" s="120">
        <v>1.424881636631067</v>
      </c>
      <c r="F463" s="86" t="s">
        <v>1656</v>
      </c>
      <c r="G463" s="86" t="b">
        <v>0</v>
      </c>
      <c r="H463" s="86" t="b">
        <v>1</v>
      </c>
      <c r="I463" s="86" t="b">
        <v>0</v>
      </c>
      <c r="J463" s="86" t="b">
        <v>0</v>
      </c>
      <c r="K463" s="86" t="b">
        <v>0</v>
      </c>
      <c r="L463" s="86" t="b">
        <v>0</v>
      </c>
    </row>
    <row r="464" spans="1:12" ht="15">
      <c r="A464" s="86" t="s">
        <v>1831</v>
      </c>
      <c r="B464" s="86" t="s">
        <v>2166</v>
      </c>
      <c r="C464" s="86">
        <v>5</v>
      </c>
      <c r="D464" s="120">
        <v>0.007238297257302298</v>
      </c>
      <c r="E464" s="120">
        <v>1.424881636631067</v>
      </c>
      <c r="F464" s="86" t="s">
        <v>1656</v>
      </c>
      <c r="G464" s="86" t="b">
        <v>0</v>
      </c>
      <c r="H464" s="86" t="b">
        <v>0</v>
      </c>
      <c r="I464" s="86" t="b">
        <v>0</v>
      </c>
      <c r="J464" s="86" t="b">
        <v>0</v>
      </c>
      <c r="K464" s="86" t="b">
        <v>0</v>
      </c>
      <c r="L464" s="86" t="b">
        <v>0</v>
      </c>
    </row>
    <row r="465" spans="1:12" ht="15">
      <c r="A465" s="86" t="s">
        <v>2166</v>
      </c>
      <c r="B465" s="86" t="s">
        <v>2167</v>
      </c>
      <c r="C465" s="86">
        <v>5</v>
      </c>
      <c r="D465" s="120">
        <v>0.007238297257302298</v>
      </c>
      <c r="E465" s="120">
        <v>1.424881636631067</v>
      </c>
      <c r="F465" s="86" t="s">
        <v>1656</v>
      </c>
      <c r="G465" s="86" t="b">
        <v>0</v>
      </c>
      <c r="H465" s="86" t="b">
        <v>0</v>
      </c>
      <c r="I465" s="86" t="b">
        <v>0</v>
      </c>
      <c r="J465" s="86" t="b">
        <v>0</v>
      </c>
      <c r="K465" s="86" t="b">
        <v>0</v>
      </c>
      <c r="L465" s="86" t="b">
        <v>0</v>
      </c>
    </row>
    <row r="466" spans="1:12" ht="15">
      <c r="A466" s="86" t="s">
        <v>2167</v>
      </c>
      <c r="B466" s="86" t="s">
        <v>2138</v>
      </c>
      <c r="C466" s="86">
        <v>5</v>
      </c>
      <c r="D466" s="120">
        <v>0.007238297257302298</v>
      </c>
      <c r="E466" s="120">
        <v>1.424881636631067</v>
      </c>
      <c r="F466" s="86" t="s">
        <v>1656</v>
      </c>
      <c r="G466" s="86" t="b">
        <v>0</v>
      </c>
      <c r="H466" s="86" t="b">
        <v>0</v>
      </c>
      <c r="I466" s="86" t="b">
        <v>0</v>
      </c>
      <c r="J466" s="86" t="b">
        <v>0</v>
      </c>
      <c r="K466" s="86" t="b">
        <v>0</v>
      </c>
      <c r="L466" s="86" t="b">
        <v>0</v>
      </c>
    </row>
    <row r="467" spans="1:12" ht="15">
      <c r="A467" s="86" t="s">
        <v>1802</v>
      </c>
      <c r="B467" s="86" t="s">
        <v>2210</v>
      </c>
      <c r="C467" s="86">
        <v>3</v>
      </c>
      <c r="D467" s="120">
        <v>0.009063164516431512</v>
      </c>
      <c r="E467" s="120">
        <v>1.278753600952829</v>
      </c>
      <c r="F467" s="86" t="s">
        <v>1656</v>
      </c>
      <c r="G467" s="86" t="b">
        <v>0</v>
      </c>
      <c r="H467" s="86" t="b">
        <v>0</v>
      </c>
      <c r="I467" s="86" t="b">
        <v>0</v>
      </c>
      <c r="J467" s="86" t="b">
        <v>0</v>
      </c>
      <c r="K467" s="86" t="b">
        <v>0</v>
      </c>
      <c r="L467" s="86" t="b">
        <v>0</v>
      </c>
    </row>
    <row r="468" spans="1:12" ht="15">
      <c r="A468" s="86" t="s">
        <v>2210</v>
      </c>
      <c r="B468" s="86" t="s">
        <v>1827</v>
      </c>
      <c r="C468" s="86">
        <v>3</v>
      </c>
      <c r="D468" s="120">
        <v>0.009063164516431512</v>
      </c>
      <c r="E468" s="120">
        <v>1.424881636631067</v>
      </c>
      <c r="F468" s="86" t="s">
        <v>1656</v>
      </c>
      <c r="G468" s="86" t="b">
        <v>0</v>
      </c>
      <c r="H468" s="86" t="b">
        <v>0</v>
      </c>
      <c r="I468" s="86" t="b">
        <v>0</v>
      </c>
      <c r="J468" s="86" t="b">
        <v>0</v>
      </c>
      <c r="K468" s="86" t="b">
        <v>0</v>
      </c>
      <c r="L468" s="86" t="b">
        <v>0</v>
      </c>
    </row>
    <row r="469" spans="1:12" ht="15">
      <c r="A469" s="86" t="s">
        <v>1827</v>
      </c>
      <c r="B469" s="86" t="s">
        <v>2211</v>
      </c>
      <c r="C469" s="86">
        <v>3</v>
      </c>
      <c r="D469" s="120">
        <v>0.009063164516431512</v>
      </c>
      <c r="E469" s="120">
        <v>1.6467303862474234</v>
      </c>
      <c r="F469" s="86" t="s">
        <v>1656</v>
      </c>
      <c r="G469" s="86" t="b">
        <v>0</v>
      </c>
      <c r="H469" s="86" t="b">
        <v>0</v>
      </c>
      <c r="I469" s="86" t="b">
        <v>0</v>
      </c>
      <c r="J469" s="86" t="b">
        <v>0</v>
      </c>
      <c r="K469" s="86" t="b">
        <v>0</v>
      </c>
      <c r="L469" s="86" t="b">
        <v>0</v>
      </c>
    </row>
    <row r="470" spans="1:12" ht="15">
      <c r="A470" s="86" t="s">
        <v>2211</v>
      </c>
      <c r="B470" s="86" t="s">
        <v>1828</v>
      </c>
      <c r="C470" s="86">
        <v>3</v>
      </c>
      <c r="D470" s="120">
        <v>0.009063164516431512</v>
      </c>
      <c r="E470" s="120">
        <v>1.424881636631067</v>
      </c>
      <c r="F470" s="86" t="s">
        <v>1656</v>
      </c>
      <c r="G470" s="86" t="b">
        <v>0</v>
      </c>
      <c r="H470" s="86" t="b">
        <v>0</v>
      </c>
      <c r="I470" s="86" t="b">
        <v>0</v>
      </c>
      <c r="J470" s="86" t="b">
        <v>0</v>
      </c>
      <c r="K470" s="86" t="b">
        <v>0</v>
      </c>
      <c r="L470" s="86" t="b">
        <v>0</v>
      </c>
    </row>
    <row r="471" spans="1:12" ht="15">
      <c r="A471" s="86" t="s">
        <v>2153</v>
      </c>
      <c r="B471" s="86" t="s">
        <v>2258</v>
      </c>
      <c r="C471" s="86">
        <v>2</v>
      </c>
      <c r="D471" s="120">
        <v>0.008539858033020743</v>
      </c>
      <c r="E471" s="120">
        <v>1.6467303862474234</v>
      </c>
      <c r="F471" s="86" t="s">
        <v>1656</v>
      </c>
      <c r="G471" s="86" t="b">
        <v>1</v>
      </c>
      <c r="H471" s="86" t="b">
        <v>0</v>
      </c>
      <c r="I471" s="86" t="b">
        <v>0</v>
      </c>
      <c r="J471" s="86" t="b">
        <v>0</v>
      </c>
      <c r="K471" s="86" t="b">
        <v>0</v>
      </c>
      <c r="L471" s="86" t="b">
        <v>0</v>
      </c>
    </row>
    <row r="472" spans="1:12" ht="15">
      <c r="A472" s="86" t="s">
        <v>2258</v>
      </c>
      <c r="B472" s="86" t="s">
        <v>1777</v>
      </c>
      <c r="C472" s="86">
        <v>2</v>
      </c>
      <c r="D472" s="120">
        <v>0.008539858033020743</v>
      </c>
      <c r="E472" s="120">
        <v>1.2787536009528289</v>
      </c>
      <c r="F472" s="86" t="s">
        <v>1656</v>
      </c>
      <c r="G472" s="86" t="b">
        <v>0</v>
      </c>
      <c r="H472" s="86" t="b">
        <v>0</v>
      </c>
      <c r="I472" s="86" t="b">
        <v>0</v>
      </c>
      <c r="J472" s="86" t="b">
        <v>0</v>
      </c>
      <c r="K472" s="86" t="b">
        <v>0</v>
      </c>
      <c r="L472" s="86" t="b">
        <v>0</v>
      </c>
    </row>
    <row r="473" spans="1:12" ht="15">
      <c r="A473" s="86" t="s">
        <v>1802</v>
      </c>
      <c r="B473" s="86" t="s">
        <v>1828</v>
      </c>
      <c r="C473" s="86">
        <v>2</v>
      </c>
      <c r="D473" s="120">
        <v>0.008539858033020743</v>
      </c>
      <c r="E473" s="120">
        <v>0.8808135922807915</v>
      </c>
      <c r="F473" s="86" t="s">
        <v>1656</v>
      </c>
      <c r="G473" s="86" t="b">
        <v>0</v>
      </c>
      <c r="H473" s="86" t="b">
        <v>0</v>
      </c>
      <c r="I473" s="86" t="b">
        <v>0</v>
      </c>
      <c r="J473" s="86" t="b">
        <v>0</v>
      </c>
      <c r="K473" s="86" t="b">
        <v>0</v>
      </c>
      <c r="L473" s="86" t="b">
        <v>0</v>
      </c>
    </row>
    <row r="474" spans="1:12" ht="15">
      <c r="A474" s="86" t="s">
        <v>2138</v>
      </c>
      <c r="B474" s="86" t="s">
        <v>2130</v>
      </c>
      <c r="C474" s="86">
        <v>2</v>
      </c>
      <c r="D474" s="120">
        <v>0.008539858033020743</v>
      </c>
      <c r="E474" s="120">
        <v>1.424881636631067</v>
      </c>
      <c r="F474" s="86" t="s">
        <v>1656</v>
      </c>
      <c r="G474" s="86" t="b">
        <v>0</v>
      </c>
      <c r="H474" s="86" t="b">
        <v>0</v>
      </c>
      <c r="I474" s="86" t="b">
        <v>0</v>
      </c>
      <c r="J474" s="86" t="b">
        <v>0</v>
      </c>
      <c r="K474" s="86" t="b">
        <v>0</v>
      </c>
      <c r="L474" s="86" t="b">
        <v>0</v>
      </c>
    </row>
    <row r="475" spans="1:12" ht="15">
      <c r="A475" s="86" t="s">
        <v>2130</v>
      </c>
      <c r="B475" s="86" t="s">
        <v>2129</v>
      </c>
      <c r="C475" s="86">
        <v>2</v>
      </c>
      <c r="D475" s="120">
        <v>0.008539858033020743</v>
      </c>
      <c r="E475" s="120">
        <v>1.8228216453031045</v>
      </c>
      <c r="F475" s="86" t="s">
        <v>1656</v>
      </c>
      <c r="G475" s="86" t="b">
        <v>0</v>
      </c>
      <c r="H475" s="86" t="b">
        <v>0</v>
      </c>
      <c r="I475" s="86" t="b">
        <v>0</v>
      </c>
      <c r="J475" s="86" t="b">
        <v>0</v>
      </c>
      <c r="K475" s="86" t="b">
        <v>0</v>
      </c>
      <c r="L475" s="86" t="b">
        <v>0</v>
      </c>
    </row>
    <row r="476" spans="1:12" ht="15">
      <c r="A476" s="86" t="s">
        <v>2129</v>
      </c>
      <c r="B476" s="86" t="s">
        <v>2131</v>
      </c>
      <c r="C476" s="86">
        <v>2</v>
      </c>
      <c r="D476" s="120">
        <v>0.008539858033020743</v>
      </c>
      <c r="E476" s="120">
        <v>1.8228216453031045</v>
      </c>
      <c r="F476" s="86" t="s">
        <v>1656</v>
      </c>
      <c r="G476" s="86" t="b">
        <v>0</v>
      </c>
      <c r="H476" s="86" t="b">
        <v>0</v>
      </c>
      <c r="I476" s="86" t="b">
        <v>0</v>
      </c>
      <c r="J476" s="86" t="b">
        <v>0</v>
      </c>
      <c r="K476" s="86" t="b">
        <v>0</v>
      </c>
      <c r="L476" s="86" t="b">
        <v>0</v>
      </c>
    </row>
    <row r="477" spans="1:12" ht="15">
      <c r="A477" s="86" t="s">
        <v>2131</v>
      </c>
      <c r="B477" s="86" t="s">
        <v>1803</v>
      </c>
      <c r="C477" s="86">
        <v>2</v>
      </c>
      <c r="D477" s="120">
        <v>0.008539858033020743</v>
      </c>
      <c r="E477" s="120">
        <v>1.6467303862474234</v>
      </c>
      <c r="F477" s="86" t="s">
        <v>1656</v>
      </c>
      <c r="G477" s="86" t="b">
        <v>0</v>
      </c>
      <c r="H477" s="86" t="b">
        <v>0</v>
      </c>
      <c r="I477" s="86" t="b">
        <v>0</v>
      </c>
      <c r="J477" s="86" t="b">
        <v>0</v>
      </c>
      <c r="K477" s="86" t="b">
        <v>0</v>
      </c>
      <c r="L477" s="86" t="b">
        <v>0</v>
      </c>
    </row>
    <row r="478" spans="1:12" ht="15">
      <c r="A478" s="86" t="s">
        <v>1803</v>
      </c>
      <c r="B478" s="86" t="s">
        <v>1776</v>
      </c>
      <c r="C478" s="86">
        <v>2</v>
      </c>
      <c r="D478" s="120">
        <v>0.008539858033020743</v>
      </c>
      <c r="E478" s="120">
        <v>1.2207616539751422</v>
      </c>
      <c r="F478" s="86" t="s">
        <v>1656</v>
      </c>
      <c r="G478" s="86" t="b">
        <v>0</v>
      </c>
      <c r="H478" s="86" t="b">
        <v>0</v>
      </c>
      <c r="I478" s="86" t="b">
        <v>0</v>
      </c>
      <c r="J478" s="86" t="b">
        <v>0</v>
      </c>
      <c r="K478" s="86" t="b">
        <v>0</v>
      </c>
      <c r="L478" s="86" t="b">
        <v>0</v>
      </c>
    </row>
    <row r="479" spans="1:12" ht="15">
      <c r="A479" s="86" t="s">
        <v>2154</v>
      </c>
      <c r="B479" s="86" t="s">
        <v>1777</v>
      </c>
      <c r="C479" s="86">
        <v>2</v>
      </c>
      <c r="D479" s="120">
        <v>0.008539858033020743</v>
      </c>
      <c r="E479" s="120">
        <v>0.9777236052888477</v>
      </c>
      <c r="F479" s="86" t="s">
        <v>1656</v>
      </c>
      <c r="G479" s="86" t="b">
        <v>0</v>
      </c>
      <c r="H479" s="86" t="b">
        <v>0</v>
      </c>
      <c r="I479" s="86" t="b">
        <v>0</v>
      </c>
      <c r="J479" s="86" t="b">
        <v>0</v>
      </c>
      <c r="K479" s="86" t="b">
        <v>0</v>
      </c>
      <c r="L479" s="86" t="b">
        <v>0</v>
      </c>
    </row>
    <row r="480" spans="1:12" ht="15">
      <c r="A480" s="86" t="s">
        <v>2138</v>
      </c>
      <c r="B480" s="86" t="s">
        <v>2283</v>
      </c>
      <c r="C480" s="86">
        <v>2</v>
      </c>
      <c r="D480" s="120">
        <v>0.008539858033020743</v>
      </c>
      <c r="E480" s="120">
        <v>1.424881636631067</v>
      </c>
      <c r="F480" s="86" t="s">
        <v>1656</v>
      </c>
      <c r="G480" s="86" t="b">
        <v>0</v>
      </c>
      <c r="H480" s="86" t="b">
        <v>0</v>
      </c>
      <c r="I480" s="86" t="b">
        <v>0</v>
      </c>
      <c r="J480" s="86" t="b">
        <v>0</v>
      </c>
      <c r="K480" s="86" t="b">
        <v>0</v>
      </c>
      <c r="L480" s="86" t="b">
        <v>0</v>
      </c>
    </row>
    <row r="481" spans="1:12" ht="15">
      <c r="A481" s="86" t="s">
        <v>2283</v>
      </c>
      <c r="B481" s="86" t="s">
        <v>2146</v>
      </c>
      <c r="C481" s="86">
        <v>2</v>
      </c>
      <c r="D481" s="120">
        <v>0.008539858033020743</v>
      </c>
      <c r="E481" s="120">
        <v>1.6467303862474234</v>
      </c>
      <c r="F481" s="86" t="s">
        <v>1656</v>
      </c>
      <c r="G481" s="86" t="b">
        <v>0</v>
      </c>
      <c r="H481" s="86" t="b">
        <v>0</v>
      </c>
      <c r="I481" s="86" t="b">
        <v>0</v>
      </c>
      <c r="J481" s="86" t="b">
        <v>0</v>
      </c>
      <c r="K481" s="86" t="b">
        <v>0</v>
      </c>
      <c r="L481" s="86" t="b">
        <v>0</v>
      </c>
    </row>
    <row r="482" spans="1:12" ht="15">
      <c r="A482" s="86" t="s">
        <v>2146</v>
      </c>
      <c r="B482" s="86" t="s">
        <v>1776</v>
      </c>
      <c r="C482" s="86">
        <v>2</v>
      </c>
      <c r="D482" s="120">
        <v>0.008539858033020743</v>
      </c>
      <c r="E482" s="120">
        <v>1.044670394919461</v>
      </c>
      <c r="F482" s="86" t="s">
        <v>1656</v>
      </c>
      <c r="G482" s="86" t="b">
        <v>0</v>
      </c>
      <c r="H482" s="86" t="b">
        <v>0</v>
      </c>
      <c r="I482" s="86" t="b">
        <v>0</v>
      </c>
      <c r="J482" s="86" t="b">
        <v>0</v>
      </c>
      <c r="K482" s="86" t="b">
        <v>0</v>
      </c>
      <c r="L482" s="86" t="b">
        <v>0</v>
      </c>
    </row>
    <row r="483" spans="1:12" ht="15">
      <c r="A483" s="86" t="s">
        <v>1776</v>
      </c>
      <c r="B483" s="86" t="s">
        <v>2284</v>
      </c>
      <c r="C483" s="86">
        <v>2</v>
      </c>
      <c r="D483" s="120">
        <v>0.008539858033020743</v>
      </c>
      <c r="E483" s="120">
        <v>1.6467303862474234</v>
      </c>
      <c r="F483" s="86" t="s">
        <v>1656</v>
      </c>
      <c r="G483" s="86" t="b">
        <v>0</v>
      </c>
      <c r="H483" s="86" t="b">
        <v>0</v>
      </c>
      <c r="I483" s="86" t="b">
        <v>0</v>
      </c>
      <c r="J483" s="86" t="b">
        <v>0</v>
      </c>
      <c r="K483" s="86" t="b">
        <v>0</v>
      </c>
      <c r="L483" s="86" t="b">
        <v>0</v>
      </c>
    </row>
    <row r="484" spans="1:12" ht="15">
      <c r="A484" s="86" t="s">
        <v>2284</v>
      </c>
      <c r="B484" s="86" t="s">
        <v>2183</v>
      </c>
      <c r="C484" s="86">
        <v>2</v>
      </c>
      <c r="D484" s="120">
        <v>0.008539858033020743</v>
      </c>
      <c r="E484" s="120">
        <v>1.8228216453031045</v>
      </c>
      <c r="F484" s="86" t="s">
        <v>1656</v>
      </c>
      <c r="G484" s="86" t="b">
        <v>0</v>
      </c>
      <c r="H484" s="86" t="b">
        <v>0</v>
      </c>
      <c r="I484" s="86" t="b">
        <v>0</v>
      </c>
      <c r="J484" s="86" t="b">
        <v>0</v>
      </c>
      <c r="K484" s="86" t="b">
        <v>0</v>
      </c>
      <c r="L484" s="86" t="b">
        <v>0</v>
      </c>
    </row>
    <row r="485" spans="1:12" ht="15">
      <c r="A485" s="86" t="s">
        <v>2183</v>
      </c>
      <c r="B485" s="86" t="s">
        <v>1827</v>
      </c>
      <c r="C485" s="86">
        <v>2</v>
      </c>
      <c r="D485" s="120">
        <v>0.008539858033020743</v>
      </c>
      <c r="E485" s="120">
        <v>1.424881636631067</v>
      </c>
      <c r="F485" s="86" t="s">
        <v>1656</v>
      </c>
      <c r="G485" s="86" t="b">
        <v>0</v>
      </c>
      <c r="H485" s="86" t="b">
        <v>0</v>
      </c>
      <c r="I485" s="86" t="b">
        <v>0</v>
      </c>
      <c r="J485" s="86" t="b">
        <v>0</v>
      </c>
      <c r="K485" s="86" t="b">
        <v>0</v>
      </c>
      <c r="L485" s="86" t="b">
        <v>0</v>
      </c>
    </row>
    <row r="486" spans="1:12" ht="15">
      <c r="A486" s="86" t="s">
        <v>2137</v>
      </c>
      <c r="B486" s="86" t="s">
        <v>1777</v>
      </c>
      <c r="C486" s="86">
        <v>2</v>
      </c>
      <c r="D486" s="120">
        <v>0.008539858033020743</v>
      </c>
      <c r="E486" s="120">
        <v>1.2787536009528289</v>
      </c>
      <c r="F486" s="86" t="s">
        <v>1656</v>
      </c>
      <c r="G486" s="86" t="b">
        <v>0</v>
      </c>
      <c r="H486" s="86" t="b">
        <v>0</v>
      </c>
      <c r="I486" s="86" t="b">
        <v>0</v>
      </c>
      <c r="J486" s="86" t="b">
        <v>0</v>
      </c>
      <c r="K486" s="86" t="b">
        <v>0</v>
      </c>
      <c r="L486" s="86" t="b">
        <v>0</v>
      </c>
    </row>
    <row r="487" spans="1:12" ht="15">
      <c r="A487" s="86" t="s">
        <v>1802</v>
      </c>
      <c r="B487" s="86" t="s">
        <v>2134</v>
      </c>
      <c r="C487" s="86">
        <v>2</v>
      </c>
      <c r="D487" s="120">
        <v>0.008539858033020743</v>
      </c>
      <c r="E487" s="120">
        <v>1.2787536009528289</v>
      </c>
      <c r="F487" s="86" t="s">
        <v>1656</v>
      </c>
      <c r="G487" s="86" t="b">
        <v>0</v>
      </c>
      <c r="H487" s="86" t="b">
        <v>0</v>
      </c>
      <c r="I487" s="86" t="b">
        <v>0</v>
      </c>
      <c r="J487" s="86" t="b">
        <v>0</v>
      </c>
      <c r="K487" s="86" t="b">
        <v>0</v>
      </c>
      <c r="L487" s="86" t="b">
        <v>0</v>
      </c>
    </row>
    <row r="488" spans="1:12" ht="15">
      <c r="A488" s="86" t="s">
        <v>2134</v>
      </c>
      <c r="B488" s="86" t="s">
        <v>2253</v>
      </c>
      <c r="C488" s="86">
        <v>2</v>
      </c>
      <c r="D488" s="120">
        <v>0.008539858033020743</v>
      </c>
      <c r="E488" s="120">
        <v>1.8228216453031045</v>
      </c>
      <c r="F488" s="86" t="s">
        <v>1656</v>
      </c>
      <c r="G488" s="86" t="b">
        <v>0</v>
      </c>
      <c r="H488" s="86" t="b">
        <v>0</v>
      </c>
      <c r="I488" s="86" t="b">
        <v>0</v>
      </c>
      <c r="J488" s="86" t="b">
        <v>0</v>
      </c>
      <c r="K488" s="86" t="b">
        <v>1</v>
      </c>
      <c r="L488" s="86" t="b">
        <v>0</v>
      </c>
    </row>
    <row r="489" spans="1:12" ht="15">
      <c r="A489" s="86" t="s">
        <v>2253</v>
      </c>
      <c r="B489" s="86" t="s">
        <v>2141</v>
      </c>
      <c r="C489" s="86">
        <v>2</v>
      </c>
      <c r="D489" s="120">
        <v>0.008539858033020743</v>
      </c>
      <c r="E489" s="120">
        <v>1.8228216453031045</v>
      </c>
      <c r="F489" s="86" t="s">
        <v>1656</v>
      </c>
      <c r="G489" s="86" t="b">
        <v>0</v>
      </c>
      <c r="H489" s="86" t="b">
        <v>1</v>
      </c>
      <c r="I489" s="86" t="b">
        <v>0</v>
      </c>
      <c r="J489" s="86" t="b">
        <v>0</v>
      </c>
      <c r="K489" s="86" t="b">
        <v>0</v>
      </c>
      <c r="L489" s="86" t="b">
        <v>0</v>
      </c>
    </row>
    <row r="490" spans="1:12" ht="15">
      <c r="A490" s="86" t="s">
        <v>2141</v>
      </c>
      <c r="B490" s="86" t="s">
        <v>2254</v>
      </c>
      <c r="C490" s="86">
        <v>2</v>
      </c>
      <c r="D490" s="120">
        <v>0.008539858033020743</v>
      </c>
      <c r="E490" s="120">
        <v>1.6467303862474234</v>
      </c>
      <c r="F490" s="86" t="s">
        <v>1656</v>
      </c>
      <c r="G490" s="86" t="b">
        <v>0</v>
      </c>
      <c r="H490" s="86" t="b">
        <v>0</v>
      </c>
      <c r="I490" s="86" t="b">
        <v>0</v>
      </c>
      <c r="J490" s="86" t="b">
        <v>0</v>
      </c>
      <c r="K490" s="86" t="b">
        <v>0</v>
      </c>
      <c r="L490" s="86" t="b">
        <v>0</v>
      </c>
    </row>
    <row r="491" spans="1:12" ht="15">
      <c r="A491" s="86" t="s">
        <v>2254</v>
      </c>
      <c r="B491" s="86" t="s">
        <v>2207</v>
      </c>
      <c r="C491" s="86">
        <v>2</v>
      </c>
      <c r="D491" s="120">
        <v>0.008539858033020743</v>
      </c>
      <c r="E491" s="120">
        <v>1.8228216453031045</v>
      </c>
      <c r="F491" s="86" t="s">
        <v>1656</v>
      </c>
      <c r="G491" s="86" t="b">
        <v>0</v>
      </c>
      <c r="H491" s="86" t="b">
        <v>0</v>
      </c>
      <c r="I491" s="86" t="b">
        <v>0</v>
      </c>
      <c r="J491" s="86" t="b">
        <v>0</v>
      </c>
      <c r="K491" s="86" t="b">
        <v>0</v>
      </c>
      <c r="L491" s="86" t="b">
        <v>0</v>
      </c>
    </row>
    <row r="492" spans="1:12" ht="15">
      <c r="A492" s="86" t="s">
        <v>2207</v>
      </c>
      <c r="B492" s="86" t="s">
        <v>2255</v>
      </c>
      <c r="C492" s="86">
        <v>2</v>
      </c>
      <c r="D492" s="120">
        <v>0.008539858033020743</v>
      </c>
      <c r="E492" s="120">
        <v>1.8228216453031045</v>
      </c>
      <c r="F492" s="86" t="s">
        <v>1656</v>
      </c>
      <c r="G492" s="86" t="b">
        <v>0</v>
      </c>
      <c r="H492" s="86" t="b">
        <v>0</v>
      </c>
      <c r="I492" s="86" t="b">
        <v>0</v>
      </c>
      <c r="J492" s="86" t="b">
        <v>0</v>
      </c>
      <c r="K492" s="86" t="b">
        <v>0</v>
      </c>
      <c r="L492" s="86" t="b">
        <v>0</v>
      </c>
    </row>
    <row r="493" spans="1:12" ht="15">
      <c r="A493" s="86" t="s">
        <v>2255</v>
      </c>
      <c r="B493" s="86" t="s">
        <v>2256</v>
      </c>
      <c r="C493" s="86">
        <v>2</v>
      </c>
      <c r="D493" s="120">
        <v>0.008539858033020743</v>
      </c>
      <c r="E493" s="120">
        <v>1.8228216453031045</v>
      </c>
      <c r="F493" s="86" t="s">
        <v>1656</v>
      </c>
      <c r="G493" s="86" t="b">
        <v>0</v>
      </c>
      <c r="H493" s="86" t="b">
        <v>0</v>
      </c>
      <c r="I493" s="86" t="b">
        <v>0</v>
      </c>
      <c r="J493" s="86" t="b">
        <v>0</v>
      </c>
      <c r="K493" s="86" t="b">
        <v>0</v>
      </c>
      <c r="L493" s="86" t="b">
        <v>0</v>
      </c>
    </row>
    <row r="494" spans="1:12" ht="15">
      <c r="A494" s="86" t="s">
        <v>2256</v>
      </c>
      <c r="B494" s="86" t="s">
        <v>2257</v>
      </c>
      <c r="C494" s="86">
        <v>2</v>
      </c>
      <c r="D494" s="120">
        <v>0.008539858033020743</v>
      </c>
      <c r="E494" s="120">
        <v>1.8228216453031045</v>
      </c>
      <c r="F494" s="86" t="s">
        <v>1656</v>
      </c>
      <c r="G494" s="86" t="b">
        <v>0</v>
      </c>
      <c r="H494" s="86" t="b">
        <v>0</v>
      </c>
      <c r="I494" s="86" t="b">
        <v>0</v>
      </c>
      <c r="J494" s="86" t="b">
        <v>0</v>
      </c>
      <c r="K494" s="86" t="b">
        <v>0</v>
      </c>
      <c r="L494" s="86" t="b">
        <v>0</v>
      </c>
    </row>
    <row r="495" spans="1:12" ht="15">
      <c r="A495" s="86" t="s">
        <v>2257</v>
      </c>
      <c r="B495" s="86" t="s">
        <v>1776</v>
      </c>
      <c r="C495" s="86">
        <v>2</v>
      </c>
      <c r="D495" s="120">
        <v>0.008539858033020743</v>
      </c>
      <c r="E495" s="120">
        <v>1.2207616539751422</v>
      </c>
      <c r="F495" s="86" t="s">
        <v>1656</v>
      </c>
      <c r="G495" s="86" t="b">
        <v>0</v>
      </c>
      <c r="H495" s="86" t="b">
        <v>0</v>
      </c>
      <c r="I495" s="86" t="b">
        <v>0</v>
      </c>
      <c r="J495" s="86" t="b">
        <v>0</v>
      </c>
      <c r="K495" s="86" t="b">
        <v>0</v>
      </c>
      <c r="L495" s="86" t="b">
        <v>0</v>
      </c>
    </row>
    <row r="496" spans="1:12" ht="15">
      <c r="A496" s="86" t="s">
        <v>1836</v>
      </c>
      <c r="B496" s="86" t="s">
        <v>1837</v>
      </c>
      <c r="C496" s="86">
        <v>3</v>
      </c>
      <c r="D496" s="120">
        <v>0</v>
      </c>
      <c r="E496" s="120">
        <v>1.0142404391146103</v>
      </c>
      <c r="F496" s="86" t="s">
        <v>1658</v>
      </c>
      <c r="G496" s="86" t="b">
        <v>0</v>
      </c>
      <c r="H496" s="86" t="b">
        <v>0</v>
      </c>
      <c r="I496" s="86" t="b">
        <v>0</v>
      </c>
      <c r="J496" s="86" t="b">
        <v>0</v>
      </c>
      <c r="K496" s="86" t="b">
        <v>0</v>
      </c>
      <c r="L496" s="86" t="b">
        <v>0</v>
      </c>
    </row>
    <row r="497" spans="1:12" ht="15">
      <c r="A497" s="86" t="s">
        <v>1779</v>
      </c>
      <c r="B497" s="86" t="s">
        <v>1838</v>
      </c>
      <c r="C497" s="86">
        <v>2</v>
      </c>
      <c r="D497" s="120">
        <v>0.010358309356216544</v>
      </c>
      <c r="E497" s="120">
        <v>1.1903316981702916</v>
      </c>
      <c r="F497" s="86" t="s">
        <v>1658</v>
      </c>
      <c r="G497" s="86" t="b">
        <v>0</v>
      </c>
      <c r="H497" s="86" t="b">
        <v>0</v>
      </c>
      <c r="I497" s="86" t="b">
        <v>0</v>
      </c>
      <c r="J497" s="86" t="b">
        <v>1</v>
      </c>
      <c r="K497" s="86" t="b">
        <v>0</v>
      </c>
      <c r="L497" s="86" t="b">
        <v>0</v>
      </c>
    </row>
    <row r="498" spans="1:12" ht="15">
      <c r="A498" s="86" t="s">
        <v>1838</v>
      </c>
      <c r="B498" s="86" t="s">
        <v>1836</v>
      </c>
      <c r="C498" s="86">
        <v>2</v>
      </c>
      <c r="D498" s="120">
        <v>0.010358309356216544</v>
      </c>
      <c r="E498" s="120">
        <v>1.0142404391146103</v>
      </c>
      <c r="F498" s="86" t="s">
        <v>1658</v>
      </c>
      <c r="G498" s="86" t="b">
        <v>1</v>
      </c>
      <c r="H498" s="86" t="b">
        <v>0</v>
      </c>
      <c r="I498" s="86" t="b">
        <v>0</v>
      </c>
      <c r="J498" s="86" t="b">
        <v>0</v>
      </c>
      <c r="K498" s="86" t="b">
        <v>0</v>
      </c>
      <c r="L498" s="86" t="b">
        <v>0</v>
      </c>
    </row>
    <row r="499" spans="1:12" ht="15">
      <c r="A499" s="86" t="s">
        <v>1837</v>
      </c>
      <c r="B499" s="86" t="s">
        <v>1839</v>
      </c>
      <c r="C499" s="86">
        <v>2</v>
      </c>
      <c r="D499" s="120">
        <v>0.010358309356216544</v>
      </c>
      <c r="E499" s="120">
        <v>1.0142404391146103</v>
      </c>
      <c r="F499" s="86" t="s">
        <v>1658</v>
      </c>
      <c r="G499" s="86" t="b">
        <v>0</v>
      </c>
      <c r="H499" s="86" t="b">
        <v>0</v>
      </c>
      <c r="I499" s="86" t="b">
        <v>0</v>
      </c>
      <c r="J499" s="86" t="b">
        <v>0</v>
      </c>
      <c r="K499" s="86" t="b">
        <v>0</v>
      </c>
      <c r="L499" s="86" t="b">
        <v>0</v>
      </c>
    </row>
    <row r="500" spans="1:12" ht="15">
      <c r="A500" s="86" t="s">
        <v>1839</v>
      </c>
      <c r="B500" s="86" t="s">
        <v>1840</v>
      </c>
      <c r="C500" s="86">
        <v>2</v>
      </c>
      <c r="D500" s="120">
        <v>0.010358309356216544</v>
      </c>
      <c r="E500" s="120">
        <v>1.1903316981702916</v>
      </c>
      <c r="F500" s="86" t="s">
        <v>1658</v>
      </c>
      <c r="G500" s="86" t="b">
        <v>0</v>
      </c>
      <c r="H500" s="86" t="b">
        <v>0</v>
      </c>
      <c r="I500" s="86" t="b">
        <v>0</v>
      </c>
      <c r="J500" s="86" t="b">
        <v>0</v>
      </c>
      <c r="K500" s="86" t="b">
        <v>0</v>
      </c>
      <c r="L500" s="86" t="b">
        <v>0</v>
      </c>
    </row>
    <row r="501" spans="1:12" ht="15">
      <c r="A501" s="86" t="s">
        <v>1840</v>
      </c>
      <c r="B501" s="86" t="s">
        <v>1841</v>
      </c>
      <c r="C501" s="86">
        <v>2</v>
      </c>
      <c r="D501" s="120">
        <v>0.010358309356216544</v>
      </c>
      <c r="E501" s="120">
        <v>1.1903316981702916</v>
      </c>
      <c r="F501" s="86" t="s">
        <v>1658</v>
      </c>
      <c r="G501" s="86" t="b">
        <v>0</v>
      </c>
      <c r="H501" s="86" t="b">
        <v>0</v>
      </c>
      <c r="I501" s="86" t="b">
        <v>0</v>
      </c>
      <c r="J501" s="86" t="b">
        <v>0</v>
      </c>
      <c r="K501" s="86" t="b">
        <v>0</v>
      </c>
      <c r="L501" s="86" t="b">
        <v>0</v>
      </c>
    </row>
    <row r="502" spans="1:12" ht="15">
      <c r="A502" s="86" t="s">
        <v>1841</v>
      </c>
      <c r="B502" s="86" t="s">
        <v>1842</v>
      </c>
      <c r="C502" s="86">
        <v>2</v>
      </c>
      <c r="D502" s="120">
        <v>0.010358309356216544</v>
      </c>
      <c r="E502" s="120">
        <v>1.1903316981702916</v>
      </c>
      <c r="F502" s="86" t="s">
        <v>1658</v>
      </c>
      <c r="G502" s="86" t="b">
        <v>0</v>
      </c>
      <c r="H502" s="86" t="b">
        <v>0</v>
      </c>
      <c r="I502" s="86" t="b">
        <v>0</v>
      </c>
      <c r="J502" s="86" t="b">
        <v>0</v>
      </c>
      <c r="K502" s="86" t="b">
        <v>0</v>
      </c>
      <c r="L502" s="86" t="b">
        <v>0</v>
      </c>
    </row>
    <row r="503" spans="1:12" ht="15">
      <c r="A503" s="86" t="s">
        <v>1842</v>
      </c>
      <c r="B503" s="86" t="s">
        <v>1776</v>
      </c>
      <c r="C503" s="86">
        <v>2</v>
      </c>
      <c r="D503" s="120">
        <v>0.010358309356216544</v>
      </c>
      <c r="E503" s="120">
        <v>1.0142404391146103</v>
      </c>
      <c r="F503" s="86" t="s">
        <v>1658</v>
      </c>
      <c r="G503" s="86" t="b">
        <v>0</v>
      </c>
      <c r="H503" s="86" t="b">
        <v>0</v>
      </c>
      <c r="I503" s="86" t="b">
        <v>0</v>
      </c>
      <c r="J503" s="86" t="b">
        <v>0</v>
      </c>
      <c r="K503" s="86" t="b">
        <v>0</v>
      </c>
      <c r="L503" s="86" t="b">
        <v>0</v>
      </c>
    </row>
    <row r="504" spans="1:12" ht="15">
      <c r="A504" s="86" t="s">
        <v>1782</v>
      </c>
      <c r="B504" s="86" t="s">
        <v>1783</v>
      </c>
      <c r="C504" s="86">
        <v>2</v>
      </c>
      <c r="D504" s="120">
        <v>0.008004148138894602</v>
      </c>
      <c r="E504" s="120">
        <v>1.3117538610557542</v>
      </c>
      <c r="F504" s="86" t="s">
        <v>1660</v>
      </c>
      <c r="G504" s="86" t="b">
        <v>0</v>
      </c>
      <c r="H504" s="86" t="b">
        <v>0</v>
      </c>
      <c r="I504" s="86" t="b">
        <v>0</v>
      </c>
      <c r="J504" s="86" t="b">
        <v>0</v>
      </c>
      <c r="K504" s="86" t="b">
        <v>0</v>
      </c>
      <c r="L504" s="86" t="b">
        <v>0</v>
      </c>
    </row>
    <row r="505" spans="1:12" ht="15">
      <c r="A505" s="86" t="s">
        <v>1785</v>
      </c>
      <c r="B505" s="86" t="s">
        <v>1786</v>
      </c>
      <c r="C505" s="86">
        <v>2</v>
      </c>
      <c r="D505" s="120">
        <v>0.008004148138894602</v>
      </c>
      <c r="E505" s="120">
        <v>1.3117538610557542</v>
      </c>
      <c r="F505" s="86" t="s">
        <v>1660</v>
      </c>
      <c r="G505" s="86" t="b">
        <v>0</v>
      </c>
      <c r="H505" s="86" t="b">
        <v>0</v>
      </c>
      <c r="I505" s="86" t="b">
        <v>0</v>
      </c>
      <c r="J505" s="86" t="b">
        <v>0</v>
      </c>
      <c r="K505" s="86" t="b">
        <v>0</v>
      </c>
      <c r="L505" s="86" t="b">
        <v>0</v>
      </c>
    </row>
    <row r="506" spans="1:12" ht="15">
      <c r="A506" s="86" t="s">
        <v>1786</v>
      </c>
      <c r="B506" s="86" t="s">
        <v>1787</v>
      </c>
      <c r="C506" s="86">
        <v>2</v>
      </c>
      <c r="D506" s="120">
        <v>0.008004148138894602</v>
      </c>
      <c r="E506" s="120">
        <v>1.3117538610557542</v>
      </c>
      <c r="F506" s="86" t="s">
        <v>1660</v>
      </c>
      <c r="G506" s="86" t="b">
        <v>0</v>
      </c>
      <c r="H506" s="86" t="b">
        <v>0</v>
      </c>
      <c r="I506" s="86" t="b">
        <v>0</v>
      </c>
      <c r="J506" s="86" t="b">
        <v>0</v>
      </c>
      <c r="K506" s="86" t="b">
        <v>0</v>
      </c>
      <c r="L506" s="86" t="b">
        <v>0</v>
      </c>
    </row>
    <row r="507" spans="1:12" ht="15">
      <c r="A507" s="86" t="s">
        <v>1787</v>
      </c>
      <c r="B507" s="86" t="s">
        <v>1788</v>
      </c>
      <c r="C507" s="86">
        <v>2</v>
      </c>
      <c r="D507" s="120">
        <v>0.008004148138894602</v>
      </c>
      <c r="E507" s="120">
        <v>1.3117538610557542</v>
      </c>
      <c r="F507" s="86" t="s">
        <v>1660</v>
      </c>
      <c r="G507" s="86" t="b">
        <v>0</v>
      </c>
      <c r="H507" s="86" t="b">
        <v>0</v>
      </c>
      <c r="I507" s="86" t="b">
        <v>0</v>
      </c>
      <c r="J507" s="86" t="b">
        <v>1</v>
      </c>
      <c r="K507" s="86" t="b">
        <v>0</v>
      </c>
      <c r="L507" s="86" t="b">
        <v>0</v>
      </c>
    </row>
    <row r="508" spans="1:12" ht="15">
      <c r="A508" s="86" t="s">
        <v>1788</v>
      </c>
      <c r="B508" s="86" t="s">
        <v>1789</v>
      </c>
      <c r="C508" s="86">
        <v>2</v>
      </c>
      <c r="D508" s="120">
        <v>0.008004148138894602</v>
      </c>
      <c r="E508" s="120">
        <v>1.3117538610557542</v>
      </c>
      <c r="F508" s="86" t="s">
        <v>1660</v>
      </c>
      <c r="G508" s="86" t="b">
        <v>1</v>
      </c>
      <c r="H508" s="86" t="b">
        <v>0</v>
      </c>
      <c r="I508" s="86" t="b">
        <v>0</v>
      </c>
      <c r="J508" s="86" t="b">
        <v>0</v>
      </c>
      <c r="K508" s="86" t="b">
        <v>0</v>
      </c>
      <c r="L508" s="86" t="b">
        <v>0</v>
      </c>
    </row>
    <row r="509" spans="1:12" ht="15">
      <c r="A509" s="86" t="s">
        <v>1789</v>
      </c>
      <c r="B509" s="86" t="s">
        <v>2124</v>
      </c>
      <c r="C509" s="86">
        <v>2</v>
      </c>
      <c r="D509" s="120">
        <v>0.008004148138894602</v>
      </c>
      <c r="E509" s="120">
        <v>1.3117538610557542</v>
      </c>
      <c r="F509" s="86" t="s">
        <v>1660</v>
      </c>
      <c r="G509" s="86" t="b">
        <v>0</v>
      </c>
      <c r="H509" s="86" t="b">
        <v>0</v>
      </c>
      <c r="I509" s="86" t="b">
        <v>0</v>
      </c>
      <c r="J509" s="86" t="b">
        <v>1</v>
      </c>
      <c r="K509" s="86" t="b">
        <v>0</v>
      </c>
      <c r="L509" s="86" t="b">
        <v>0</v>
      </c>
    </row>
    <row r="510" spans="1:12" ht="15">
      <c r="A510" s="86" t="s">
        <v>2127</v>
      </c>
      <c r="B510" s="86" t="s">
        <v>1779</v>
      </c>
      <c r="C510" s="86">
        <v>2</v>
      </c>
      <c r="D510" s="120">
        <v>0.008004148138894602</v>
      </c>
      <c r="E510" s="120">
        <v>1.3117538610557542</v>
      </c>
      <c r="F510" s="86" t="s">
        <v>1660</v>
      </c>
      <c r="G510" s="86" t="b">
        <v>0</v>
      </c>
      <c r="H510" s="86" t="b">
        <v>0</v>
      </c>
      <c r="I510" s="86" t="b">
        <v>0</v>
      </c>
      <c r="J510" s="86" t="b">
        <v>0</v>
      </c>
      <c r="K510" s="86" t="b">
        <v>0</v>
      </c>
      <c r="L510" s="86" t="b">
        <v>0</v>
      </c>
    </row>
    <row r="511" spans="1:12" ht="15">
      <c r="A511" s="86" t="s">
        <v>1779</v>
      </c>
      <c r="B511" s="86" t="s">
        <v>2125</v>
      </c>
      <c r="C511" s="86">
        <v>2</v>
      </c>
      <c r="D511" s="120">
        <v>0.008004148138894602</v>
      </c>
      <c r="E511" s="120">
        <v>1.3117538610557542</v>
      </c>
      <c r="F511" s="86" t="s">
        <v>1660</v>
      </c>
      <c r="G511" s="86" t="b">
        <v>0</v>
      </c>
      <c r="H511" s="86" t="b">
        <v>0</v>
      </c>
      <c r="I511" s="86" t="b">
        <v>0</v>
      </c>
      <c r="J511" s="86" t="b">
        <v>0</v>
      </c>
      <c r="K511" s="86" t="b">
        <v>1</v>
      </c>
      <c r="L511" s="86" t="b">
        <v>0</v>
      </c>
    </row>
    <row r="512" spans="1:12" ht="15">
      <c r="A512" s="86" t="s">
        <v>2125</v>
      </c>
      <c r="B512" s="86" t="s">
        <v>257</v>
      </c>
      <c r="C512" s="86">
        <v>2</v>
      </c>
      <c r="D512" s="120">
        <v>0.008004148138894602</v>
      </c>
      <c r="E512" s="120">
        <v>1.3117538610557542</v>
      </c>
      <c r="F512" s="86" t="s">
        <v>1660</v>
      </c>
      <c r="G512" s="86" t="b">
        <v>0</v>
      </c>
      <c r="H512" s="86" t="b">
        <v>1</v>
      </c>
      <c r="I512" s="86" t="b">
        <v>0</v>
      </c>
      <c r="J512" s="86" t="b">
        <v>0</v>
      </c>
      <c r="K512" s="86" t="b">
        <v>0</v>
      </c>
      <c r="L512" s="86" t="b">
        <v>0</v>
      </c>
    </row>
    <row r="513" spans="1:12" ht="15">
      <c r="A513" s="86" t="s">
        <v>257</v>
      </c>
      <c r="B513" s="86" t="s">
        <v>2128</v>
      </c>
      <c r="C513" s="86">
        <v>2</v>
      </c>
      <c r="D513" s="120">
        <v>0.008004148138894602</v>
      </c>
      <c r="E513" s="120">
        <v>1.3117538610557542</v>
      </c>
      <c r="F513" s="86" t="s">
        <v>1660</v>
      </c>
      <c r="G513" s="86" t="b">
        <v>0</v>
      </c>
      <c r="H513" s="86" t="b">
        <v>0</v>
      </c>
      <c r="I513" s="86" t="b">
        <v>0</v>
      </c>
      <c r="J513" s="86" t="b">
        <v>0</v>
      </c>
      <c r="K513" s="86" t="b">
        <v>0</v>
      </c>
      <c r="L513"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2312</v>
      </c>
      <c r="B2" s="124" t="s">
        <v>2313</v>
      </c>
      <c r="C2" s="121" t="s">
        <v>2314</v>
      </c>
    </row>
    <row r="3" spans="1:3" ht="15">
      <c r="A3" s="123" t="s">
        <v>1649</v>
      </c>
      <c r="B3" s="123" t="s">
        <v>1649</v>
      </c>
      <c r="C3" s="34">
        <v>17</v>
      </c>
    </row>
    <row r="4" spans="1:3" ht="15">
      <c r="A4" s="123" t="s">
        <v>1650</v>
      </c>
      <c r="B4" s="123" t="s">
        <v>1650</v>
      </c>
      <c r="C4" s="34">
        <v>37</v>
      </c>
    </row>
    <row r="5" spans="1:3" ht="15">
      <c r="A5" s="123" t="s">
        <v>1651</v>
      </c>
      <c r="B5" s="123" t="s">
        <v>1650</v>
      </c>
      <c r="C5" s="34">
        <v>1</v>
      </c>
    </row>
    <row r="6" spans="1:3" ht="15">
      <c r="A6" s="123" t="s">
        <v>1651</v>
      </c>
      <c r="B6" s="123" t="s">
        <v>1651</v>
      </c>
      <c r="C6" s="34">
        <v>19</v>
      </c>
    </row>
    <row r="7" spans="1:3" ht="15">
      <c r="A7" s="123" t="s">
        <v>1651</v>
      </c>
      <c r="B7" s="123" t="s">
        <v>1653</v>
      </c>
      <c r="C7" s="34">
        <v>1</v>
      </c>
    </row>
    <row r="8" spans="1:3" ht="15">
      <c r="A8" s="123" t="s">
        <v>1651</v>
      </c>
      <c r="B8" s="123" t="s">
        <v>1655</v>
      </c>
      <c r="C8" s="34">
        <v>1</v>
      </c>
    </row>
    <row r="9" spans="1:3" ht="15">
      <c r="A9" s="123" t="s">
        <v>1651</v>
      </c>
      <c r="B9" s="123" t="s">
        <v>1656</v>
      </c>
      <c r="C9" s="34">
        <v>1</v>
      </c>
    </row>
    <row r="10" spans="1:3" ht="15">
      <c r="A10" s="123" t="s">
        <v>1652</v>
      </c>
      <c r="B10" s="123" t="s">
        <v>1652</v>
      </c>
      <c r="C10" s="34">
        <v>25</v>
      </c>
    </row>
    <row r="11" spans="1:3" ht="15">
      <c r="A11" s="123" t="s">
        <v>1653</v>
      </c>
      <c r="B11" s="123" t="s">
        <v>1653</v>
      </c>
      <c r="C11" s="34">
        <v>22</v>
      </c>
    </row>
    <row r="12" spans="1:3" ht="15">
      <c r="A12" s="123" t="s">
        <v>1654</v>
      </c>
      <c r="B12" s="123" t="s">
        <v>1650</v>
      </c>
      <c r="C12" s="34">
        <v>4</v>
      </c>
    </row>
    <row r="13" spans="1:3" ht="15">
      <c r="A13" s="123" t="s">
        <v>1654</v>
      </c>
      <c r="B13" s="123" t="s">
        <v>1654</v>
      </c>
      <c r="C13" s="34">
        <v>16</v>
      </c>
    </row>
    <row r="14" spans="1:3" ht="15">
      <c r="A14" s="123" t="s">
        <v>1655</v>
      </c>
      <c r="B14" s="123" t="s">
        <v>1653</v>
      </c>
      <c r="C14" s="34">
        <v>1</v>
      </c>
    </row>
    <row r="15" spans="1:3" ht="15">
      <c r="A15" s="123" t="s">
        <v>1655</v>
      </c>
      <c r="B15" s="123" t="s">
        <v>1655</v>
      </c>
      <c r="C15" s="34">
        <v>5</v>
      </c>
    </row>
    <row r="16" spans="1:3" ht="15">
      <c r="A16" s="123" t="s">
        <v>1656</v>
      </c>
      <c r="B16" s="123" t="s">
        <v>1656</v>
      </c>
      <c r="C16" s="34">
        <v>8</v>
      </c>
    </row>
    <row r="17" spans="1:3" ht="15">
      <c r="A17" s="123" t="s">
        <v>1657</v>
      </c>
      <c r="B17" s="123" t="s">
        <v>1657</v>
      </c>
      <c r="C17" s="34">
        <v>1</v>
      </c>
    </row>
    <row r="18" spans="1:3" ht="15">
      <c r="A18" s="123" t="s">
        <v>1658</v>
      </c>
      <c r="B18" s="123" t="s">
        <v>1658</v>
      </c>
      <c r="C18" s="34">
        <v>3</v>
      </c>
    </row>
    <row r="19" spans="1:3" ht="15">
      <c r="A19" s="123" t="s">
        <v>1659</v>
      </c>
      <c r="B19" s="123" t="s">
        <v>1659</v>
      </c>
      <c r="C19" s="34">
        <v>1</v>
      </c>
    </row>
    <row r="20" spans="1:3" ht="15">
      <c r="A20" s="123" t="s">
        <v>1660</v>
      </c>
      <c r="B20" s="123" t="s">
        <v>1660</v>
      </c>
      <c r="C20"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2332</v>
      </c>
      <c r="B1" s="13" t="s">
        <v>17</v>
      </c>
    </row>
    <row r="2" spans="1:2" ht="15">
      <c r="A2" s="78" t="s">
        <v>2333</v>
      </c>
      <c r="B2" s="78" t="s">
        <v>2339</v>
      </c>
    </row>
    <row r="3" spans="1:2" ht="15">
      <c r="A3" s="78" t="s">
        <v>2334</v>
      </c>
      <c r="B3" s="78" t="s">
        <v>2340</v>
      </c>
    </row>
    <row r="4" spans="1:2" ht="15">
      <c r="A4" s="78" t="s">
        <v>2335</v>
      </c>
      <c r="B4" s="78" t="s">
        <v>2341</v>
      </c>
    </row>
    <row r="5" spans="1:2" ht="15">
      <c r="A5" s="78" t="s">
        <v>2336</v>
      </c>
      <c r="B5" s="78" t="s">
        <v>2340</v>
      </c>
    </row>
    <row r="6" spans="1:2" ht="15">
      <c r="A6" s="78" t="s">
        <v>2337</v>
      </c>
      <c r="B6" s="78" t="s">
        <v>2339</v>
      </c>
    </row>
    <row r="7" spans="1:2" ht="15">
      <c r="A7" s="78" t="s">
        <v>2338</v>
      </c>
      <c r="B7" s="78" t="s">
        <v>2340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2342</v>
      </c>
      <c r="B1" s="13" t="s">
        <v>34</v>
      </c>
    </row>
    <row r="2" spans="1:2" ht="15">
      <c r="A2" s="116" t="s">
        <v>254</v>
      </c>
      <c r="B2" s="78">
        <v>2370</v>
      </c>
    </row>
    <row r="3" spans="1:2" ht="15">
      <c r="A3" s="116" t="s">
        <v>253</v>
      </c>
      <c r="B3" s="78">
        <v>1632</v>
      </c>
    </row>
    <row r="4" spans="1:2" ht="15">
      <c r="A4" s="116" t="s">
        <v>257</v>
      </c>
      <c r="B4" s="78">
        <v>1619</v>
      </c>
    </row>
    <row r="5" spans="1:2" ht="15">
      <c r="A5" s="116" t="s">
        <v>248</v>
      </c>
      <c r="B5" s="78">
        <v>1038</v>
      </c>
    </row>
    <row r="6" spans="1:2" ht="15">
      <c r="A6" s="116" t="s">
        <v>241</v>
      </c>
      <c r="B6" s="78">
        <v>858</v>
      </c>
    </row>
    <row r="7" spans="1:2" ht="15">
      <c r="A7" s="116" t="s">
        <v>259</v>
      </c>
      <c r="B7" s="78">
        <v>714</v>
      </c>
    </row>
    <row r="8" spans="1:2" ht="15">
      <c r="A8" s="116" t="s">
        <v>236</v>
      </c>
      <c r="B8" s="78">
        <v>670</v>
      </c>
    </row>
    <row r="9" spans="1:2" ht="15">
      <c r="A9" s="116" t="s">
        <v>239</v>
      </c>
      <c r="B9" s="78">
        <v>634</v>
      </c>
    </row>
    <row r="10" spans="1:2" ht="15">
      <c r="A10" s="116" t="s">
        <v>267</v>
      </c>
      <c r="B10" s="78">
        <v>396</v>
      </c>
    </row>
    <row r="11" spans="1:2" ht="15">
      <c r="A11" s="116" t="s">
        <v>260</v>
      </c>
      <c r="B11" s="78">
        <v>351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2361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897</v>
      </c>
      <c r="AF2" s="13" t="s">
        <v>898</v>
      </c>
      <c r="AG2" s="13" t="s">
        <v>899</v>
      </c>
      <c r="AH2" s="13" t="s">
        <v>900</v>
      </c>
      <c r="AI2" s="13" t="s">
        <v>901</v>
      </c>
      <c r="AJ2" s="13" t="s">
        <v>902</v>
      </c>
      <c r="AK2" s="13" t="s">
        <v>903</v>
      </c>
      <c r="AL2" s="13" t="s">
        <v>904</v>
      </c>
      <c r="AM2" s="13" t="s">
        <v>905</v>
      </c>
      <c r="AN2" s="13" t="s">
        <v>906</v>
      </c>
      <c r="AO2" s="13" t="s">
        <v>907</v>
      </c>
      <c r="AP2" s="13" t="s">
        <v>908</v>
      </c>
      <c r="AQ2" s="13" t="s">
        <v>909</v>
      </c>
      <c r="AR2" s="13" t="s">
        <v>910</v>
      </c>
      <c r="AS2" s="13" t="s">
        <v>911</v>
      </c>
      <c r="AT2" s="13" t="s">
        <v>194</v>
      </c>
      <c r="AU2" s="13" t="s">
        <v>912</v>
      </c>
      <c r="AV2" s="13" t="s">
        <v>913</v>
      </c>
      <c r="AW2" s="13" t="s">
        <v>914</v>
      </c>
      <c r="AX2" s="13" t="s">
        <v>915</v>
      </c>
      <c r="AY2" s="13" t="s">
        <v>916</v>
      </c>
      <c r="AZ2" s="13" t="s">
        <v>917</v>
      </c>
      <c r="BA2" s="13" t="s">
        <v>1673</v>
      </c>
      <c r="BB2" s="117" t="s">
        <v>1996</v>
      </c>
      <c r="BC2" s="117" t="s">
        <v>2000</v>
      </c>
      <c r="BD2" s="117" t="s">
        <v>2004</v>
      </c>
      <c r="BE2" s="117" t="s">
        <v>2006</v>
      </c>
      <c r="BF2" s="117" t="s">
        <v>2009</v>
      </c>
      <c r="BG2" s="117" t="s">
        <v>2015</v>
      </c>
      <c r="BH2" s="117" t="s">
        <v>2021</v>
      </c>
      <c r="BI2" s="117" t="s">
        <v>2063</v>
      </c>
      <c r="BJ2" s="117" t="s">
        <v>2077</v>
      </c>
      <c r="BK2" s="117" t="s">
        <v>2113</v>
      </c>
      <c r="BL2" s="117" t="s">
        <v>2301</v>
      </c>
      <c r="BM2" s="117" t="s">
        <v>2302</v>
      </c>
      <c r="BN2" s="117" t="s">
        <v>2303</v>
      </c>
      <c r="BO2" s="117" t="s">
        <v>2304</v>
      </c>
      <c r="BP2" s="117" t="s">
        <v>2305</v>
      </c>
      <c r="BQ2" s="117" t="s">
        <v>2306</v>
      </c>
      <c r="BR2" s="117" t="s">
        <v>2307</v>
      </c>
      <c r="BS2" s="117" t="s">
        <v>2308</v>
      </c>
      <c r="BT2" s="117" t="s">
        <v>2310</v>
      </c>
      <c r="BU2" s="3"/>
      <c r="BV2" s="3"/>
    </row>
    <row r="3" spans="1:74" ht="41.45" customHeight="1">
      <c r="A3" s="64" t="s">
        <v>214</v>
      </c>
      <c r="C3" s="65"/>
      <c r="D3" s="65" t="s">
        <v>64</v>
      </c>
      <c r="E3" s="66">
        <v>419.2775495071918</v>
      </c>
      <c r="F3" s="68">
        <v>99.91707124143723</v>
      </c>
      <c r="G3" s="102" t="s">
        <v>1355</v>
      </c>
      <c r="H3" s="65"/>
      <c r="I3" s="69" t="s">
        <v>214</v>
      </c>
      <c r="J3" s="70"/>
      <c r="K3" s="70"/>
      <c r="L3" s="69" t="s">
        <v>1513</v>
      </c>
      <c r="M3" s="73">
        <v>28.63739093702161</v>
      </c>
      <c r="N3" s="74">
        <v>378.2286682128906</v>
      </c>
      <c r="O3" s="74">
        <v>3209.78857421875</v>
      </c>
      <c r="P3" s="75"/>
      <c r="Q3" s="76"/>
      <c r="R3" s="76"/>
      <c r="S3" s="48"/>
      <c r="T3" s="48">
        <v>1</v>
      </c>
      <c r="U3" s="48">
        <v>1</v>
      </c>
      <c r="V3" s="49">
        <v>0</v>
      </c>
      <c r="W3" s="49">
        <v>0.004425</v>
      </c>
      <c r="X3" s="49">
        <v>0.031184</v>
      </c>
      <c r="Y3" s="49">
        <v>0.689137</v>
      </c>
      <c r="Z3" s="49">
        <v>0.5</v>
      </c>
      <c r="AA3" s="49">
        <v>0</v>
      </c>
      <c r="AB3" s="71">
        <v>3</v>
      </c>
      <c r="AC3" s="71"/>
      <c r="AD3" s="72"/>
      <c r="AE3" s="78" t="s">
        <v>918</v>
      </c>
      <c r="AF3" s="78">
        <v>23463</v>
      </c>
      <c r="AG3" s="78">
        <v>179703</v>
      </c>
      <c r="AH3" s="78">
        <v>30201</v>
      </c>
      <c r="AI3" s="78">
        <v>26</v>
      </c>
      <c r="AJ3" s="78"/>
      <c r="AK3" s="78" t="s">
        <v>1013</v>
      </c>
      <c r="AL3" s="78"/>
      <c r="AM3" s="82" t="s">
        <v>1169</v>
      </c>
      <c r="AN3" s="78"/>
      <c r="AO3" s="80">
        <v>39558.84064814815</v>
      </c>
      <c r="AP3" s="82" t="s">
        <v>1250</v>
      </c>
      <c r="AQ3" s="78" t="b">
        <v>0</v>
      </c>
      <c r="AR3" s="78" t="b">
        <v>0</v>
      </c>
      <c r="AS3" s="78" t="b">
        <v>0</v>
      </c>
      <c r="AT3" s="78"/>
      <c r="AU3" s="78">
        <v>10865</v>
      </c>
      <c r="AV3" s="82" t="s">
        <v>1339</v>
      </c>
      <c r="AW3" s="78" t="b">
        <v>1</v>
      </c>
      <c r="AX3" s="78" t="s">
        <v>1415</v>
      </c>
      <c r="AY3" s="82" t="s">
        <v>1416</v>
      </c>
      <c r="AZ3" s="78" t="s">
        <v>66</v>
      </c>
      <c r="BA3" s="78" t="str">
        <f>REPLACE(INDEX(GroupVertices[Group],MATCH(Vertices[[#This Row],[Vertex]],GroupVertices[Vertex],0)),1,1,"")</f>
        <v>2</v>
      </c>
      <c r="BB3" s="48" t="s">
        <v>383</v>
      </c>
      <c r="BC3" s="48" t="s">
        <v>383</v>
      </c>
      <c r="BD3" s="48" t="s">
        <v>405</v>
      </c>
      <c r="BE3" s="48" t="s">
        <v>405</v>
      </c>
      <c r="BF3" s="48" t="s">
        <v>414</v>
      </c>
      <c r="BG3" s="48" t="s">
        <v>414</v>
      </c>
      <c r="BH3" s="118" t="s">
        <v>2022</v>
      </c>
      <c r="BI3" s="118" t="s">
        <v>2022</v>
      </c>
      <c r="BJ3" s="118" t="s">
        <v>2078</v>
      </c>
      <c r="BK3" s="118" t="s">
        <v>2078</v>
      </c>
      <c r="BL3" s="118">
        <v>0</v>
      </c>
      <c r="BM3" s="122">
        <v>0</v>
      </c>
      <c r="BN3" s="118">
        <v>0</v>
      </c>
      <c r="BO3" s="122">
        <v>0</v>
      </c>
      <c r="BP3" s="118">
        <v>0</v>
      </c>
      <c r="BQ3" s="122">
        <v>0</v>
      </c>
      <c r="BR3" s="118">
        <v>11</v>
      </c>
      <c r="BS3" s="122">
        <v>100</v>
      </c>
      <c r="BT3" s="118">
        <v>11</v>
      </c>
      <c r="BU3" s="3"/>
      <c r="BV3" s="3"/>
    </row>
    <row r="4" spans="1:77" ht="41.45" customHeight="1">
      <c r="A4" s="64" t="s">
        <v>257</v>
      </c>
      <c r="C4" s="65"/>
      <c r="D4" s="65" t="s">
        <v>64</v>
      </c>
      <c r="E4" s="66">
        <v>911.6098332704047</v>
      </c>
      <c r="F4" s="68">
        <v>99.7583768463333</v>
      </c>
      <c r="G4" s="102" t="s">
        <v>510</v>
      </c>
      <c r="H4" s="65"/>
      <c r="I4" s="69" t="s">
        <v>257</v>
      </c>
      <c r="J4" s="70"/>
      <c r="K4" s="70"/>
      <c r="L4" s="69" t="s">
        <v>1514</v>
      </c>
      <c r="M4" s="73">
        <v>81.52494301198497</v>
      </c>
      <c r="N4" s="74">
        <v>1873.25830078125</v>
      </c>
      <c r="O4" s="74">
        <v>2411.3232421875</v>
      </c>
      <c r="P4" s="75"/>
      <c r="Q4" s="76"/>
      <c r="R4" s="76"/>
      <c r="S4" s="88"/>
      <c r="T4" s="48">
        <v>16</v>
      </c>
      <c r="U4" s="48">
        <v>2</v>
      </c>
      <c r="V4" s="49">
        <v>1619</v>
      </c>
      <c r="W4" s="49">
        <v>0.005882</v>
      </c>
      <c r="X4" s="49">
        <v>0.139097</v>
      </c>
      <c r="Y4" s="49">
        <v>4.925088</v>
      </c>
      <c r="Z4" s="49">
        <v>0.04044117647058824</v>
      </c>
      <c r="AA4" s="49">
        <v>0.058823529411764705</v>
      </c>
      <c r="AB4" s="71">
        <v>4</v>
      </c>
      <c r="AC4" s="71"/>
      <c r="AD4" s="72"/>
      <c r="AE4" s="78" t="s">
        <v>919</v>
      </c>
      <c r="AF4" s="78">
        <v>2821</v>
      </c>
      <c r="AG4" s="78">
        <v>523583</v>
      </c>
      <c r="AH4" s="78">
        <v>44233</v>
      </c>
      <c r="AI4" s="78">
        <v>25794</v>
      </c>
      <c r="AJ4" s="78"/>
      <c r="AK4" s="78" t="s">
        <v>1014</v>
      </c>
      <c r="AL4" s="78" t="s">
        <v>1104</v>
      </c>
      <c r="AM4" s="82" t="s">
        <v>1170</v>
      </c>
      <c r="AN4" s="78"/>
      <c r="AO4" s="80">
        <v>39999.62243055556</v>
      </c>
      <c r="AP4" s="82" t="s">
        <v>1251</v>
      </c>
      <c r="AQ4" s="78" t="b">
        <v>0</v>
      </c>
      <c r="AR4" s="78" t="b">
        <v>0</v>
      </c>
      <c r="AS4" s="78" t="b">
        <v>1</v>
      </c>
      <c r="AT4" s="78"/>
      <c r="AU4" s="78">
        <v>19487</v>
      </c>
      <c r="AV4" s="82" t="s">
        <v>1339</v>
      </c>
      <c r="AW4" s="78" t="b">
        <v>1</v>
      </c>
      <c r="AX4" s="78" t="s">
        <v>1415</v>
      </c>
      <c r="AY4" s="82" t="s">
        <v>1417</v>
      </c>
      <c r="AZ4" s="78" t="s">
        <v>66</v>
      </c>
      <c r="BA4" s="78" t="str">
        <f>REPLACE(INDEX(GroupVertices[Group],MATCH(Vertices[[#This Row],[Vertex]],GroupVertices[Vertex],0)),1,1,"")</f>
        <v>2</v>
      </c>
      <c r="BB4" s="48"/>
      <c r="BC4" s="48"/>
      <c r="BD4" s="48"/>
      <c r="BE4" s="48"/>
      <c r="BF4" s="48" t="s">
        <v>414</v>
      </c>
      <c r="BG4" s="48" t="s">
        <v>414</v>
      </c>
      <c r="BH4" s="118" t="s">
        <v>2023</v>
      </c>
      <c r="BI4" s="118" t="s">
        <v>2064</v>
      </c>
      <c r="BJ4" s="118" t="s">
        <v>1933</v>
      </c>
      <c r="BK4" s="118" t="s">
        <v>2114</v>
      </c>
      <c r="BL4" s="118">
        <v>7</v>
      </c>
      <c r="BM4" s="122">
        <v>5.555555555555555</v>
      </c>
      <c r="BN4" s="118">
        <v>2</v>
      </c>
      <c r="BO4" s="122">
        <v>1.5873015873015872</v>
      </c>
      <c r="BP4" s="118">
        <v>0</v>
      </c>
      <c r="BQ4" s="122">
        <v>0</v>
      </c>
      <c r="BR4" s="118">
        <v>117</v>
      </c>
      <c r="BS4" s="122">
        <v>92.85714285714286</v>
      </c>
      <c r="BT4" s="118">
        <v>126</v>
      </c>
      <c r="BU4" s="2"/>
      <c r="BV4" s="3"/>
      <c r="BW4" s="3"/>
      <c r="BX4" s="3"/>
      <c r="BY4" s="3"/>
    </row>
    <row r="5" spans="1:77" ht="41.45" customHeight="1">
      <c r="A5" s="64" t="s">
        <v>215</v>
      </c>
      <c r="C5" s="65"/>
      <c r="D5" s="65" t="s">
        <v>64</v>
      </c>
      <c r="E5" s="66">
        <v>162.5411818170946</v>
      </c>
      <c r="F5" s="68">
        <v>99.99982555984253</v>
      </c>
      <c r="G5" s="102" t="s">
        <v>478</v>
      </c>
      <c r="H5" s="65"/>
      <c r="I5" s="69" t="s">
        <v>215</v>
      </c>
      <c r="J5" s="70"/>
      <c r="K5" s="70"/>
      <c r="L5" s="69" t="s">
        <v>1515</v>
      </c>
      <c r="M5" s="73">
        <v>1.0581350898113766</v>
      </c>
      <c r="N5" s="74">
        <v>683.7243041992188</v>
      </c>
      <c r="O5" s="74">
        <v>3887.840576171875</v>
      </c>
      <c r="P5" s="75"/>
      <c r="Q5" s="76"/>
      <c r="R5" s="76"/>
      <c r="S5" s="88"/>
      <c r="T5" s="48">
        <v>0</v>
      </c>
      <c r="U5" s="48">
        <v>2</v>
      </c>
      <c r="V5" s="49">
        <v>0</v>
      </c>
      <c r="W5" s="49">
        <v>0.004425</v>
      </c>
      <c r="X5" s="49">
        <v>0.031184</v>
      </c>
      <c r="Y5" s="49">
        <v>0.689137</v>
      </c>
      <c r="Z5" s="49">
        <v>0.5</v>
      </c>
      <c r="AA5" s="49">
        <v>0</v>
      </c>
      <c r="AB5" s="71">
        <v>5</v>
      </c>
      <c r="AC5" s="71"/>
      <c r="AD5" s="72"/>
      <c r="AE5" s="78" t="s">
        <v>920</v>
      </c>
      <c r="AF5" s="78">
        <v>173</v>
      </c>
      <c r="AG5" s="78">
        <v>380</v>
      </c>
      <c r="AH5" s="78">
        <v>34837</v>
      </c>
      <c r="AI5" s="78">
        <v>25029</v>
      </c>
      <c r="AJ5" s="78"/>
      <c r="AK5" s="78" t="s">
        <v>1015</v>
      </c>
      <c r="AL5" s="78"/>
      <c r="AM5" s="82" t="s">
        <v>1171</v>
      </c>
      <c r="AN5" s="78"/>
      <c r="AO5" s="80">
        <v>42383.82304398148</v>
      </c>
      <c r="AP5" s="82" t="s">
        <v>1252</v>
      </c>
      <c r="AQ5" s="78" t="b">
        <v>1</v>
      </c>
      <c r="AR5" s="78" t="b">
        <v>0</v>
      </c>
      <c r="AS5" s="78" t="b">
        <v>0</v>
      </c>
      <c r="AT5" s="78"/>
      <c r="AU5" s="78">
        <v>476</v>
      </c>
      <c r="AV5" s="78"/>
      <c r="AW5" s="78" t="b">
        <v>0</v>
      </c>
      <c r="AX5" s="78" t="s">
        <v>1415</v>
      </c>
      <c r="AY5" s="82" t="s">
        <v>1418</v>
      </c>
      <c r="AZ5" s="78" t="s">
        <v>66</v>
      </c>
      <c r="BA5" s="78" t="str">
        <f>REPLACE(INDEX(GroupVertices[Group],MATCH(Vertices[[#This Row],[Vertex]],GroupVertices[Vertex],0)),1,1,"")</f>
        <v>2</v>
      </c>
      <c r="BB5" s="48" t="s">
        <v>383</v>
      </c>
      <c r="BC5" s="48" t="s">
        <v>383</v>
      </c>
      <c r="BD5" s="48" t="s">
        <v>405</v>
      </c>
      <c r="BE5" s="48" t="s">
        <v>405</v>
      </c>
      <c r="BF5" s="48" t="s">
        <v>414</v>
      </c>
      <c r="BG5" s="48" t="s">
        <v>414</v>
      </c>
      <c r="BH5" s="118" t="s">
        <v>2022</v>
      </c>
      <c r="BI5" s="118" t="s">
        <v>2022</v>
      </c>
      <c r="BJ5" s="118" t="s">
        <v>2078</v>
      </c>
      <c r="BK5" s="118" t="s">
        <v>2078</v>
      </c>
      <c r="BL5" s="118">
        <v>0</v>
      </c>
      <c r="BM5" s="122">
        <v>0</v>
      </c>
      <c r="BN5" s="118">
        <v>0</v>
      </c>
      <c r="BO5" s="122">
        <v>0</v>
      </c>
      <c r="BP5" s="118">
        <v>0</v>
      </c>
      <c r="BQ5" s="122">
        <v>0</v>
      </c>
      <c r="BR5" s="118">
        <v>11</v>
      </c>
      <c r="BS5" s="122">
        <v>100</v>
      </c>
      <c r="BT5" s="118">
        <v>11</v>
      </c>
      <c r="BU5" s="2"/>
      <c r="BV5" s="3"/>
      <c r="BW5" s="3"/>
      <c r="BX5" s="3"/>
      <c r="BY5" s="3"/>
    </row>
    <row r="6" spans="1:77" ht="41.45" customHeight="1">
      <c r="A6" s="64" t="s">
        <v>216</v>
      </c>
      <c r="C6" s="65"/>
      <c r="D6" s="65" t="s">
        <v>64</v>
      </c>
      <c r="E6" s="66">
        <v>162.16607695974332</v>
      </c>
      <c r="F6" s="68">
        <v>99.99994646809982</v>
      </c>
      <c r="G6" s="102" t="s">
        <v>1356</v>
      </c>
      <c r="H6" s="65"/>
      <c r="I6" s="69" t="s">
        <v>216</v>
      </c>
      <c r="J6" s="70"/>
      <c r="K6" s="70"/>
      <c r="L6" s="69" t="s">
        <v>1516</v>
      </c>
      <c r="M6" s="73">
        <v>1.0178403979315336</v>
      </c>
      <c r="N6" s="74">
        <v>4152.71435546875</v>
      </c>
      <c r="O6" s="74">
        <v>2808.542724609375</v>
      </c>
      <c r="P6" s="75"/>
      <c r="Q6" s="76"/>
      <c r="R6" s="76"/>
      <c r="S6" s="88"/>
      <c r="T6" s="48">
        <v>1</v>
      </c>
      <c r="U6" s="48">
        <v>1</v>
      </c>
      <c r="V6" s="49">
        <v>0</v>
      </c>
      <c r="W6" s="49">
        <v>0</v>
      </c>
      <c r="X6" s="49">
        <v>0</v>
      </c>
      <c r="Y6" s="49">
        <v>0.999995</v>
      </c>
      <c r="Z6" s="49">
        <v>0</v>
      </c>
      <c r="AA6" s="49">
        <v>0</v>
      </c>
      <c r="AB6" s="71">
        <v>6</v>
      </c>
      <c r="AC6" s="71"/>
      <c r="AD6" s="72"/>
      <c r="AE6" s="78" t="s">
        <v>921</v>
      </c>
      <c r="AF6" s="78">
        <v>15</v>
      </c>
      <c r="AG6" s="78">
        <v>118</v>
      </c>
      <c r="AH6" s="78">
        <v>5301</v>
      </c>
      <c r="AI6" s="78">
        <v>0</v>
      </c>
      <c r="AJ6" s="78"/>
      <c r="AK6" s="78" t="s">
        <v>1016</v>
      </c>
      <c r="AL6" s="78"/>
      <c r="AM6" s="82" t="s">
        <v>1172</v>
      </c>
      <c r="AN6" s="78"/>
      <c r="AO6" s="80">
        <v>39925.959282407406</v>
      </c>
      <c r="AP6" s="78"/>
      <c r="AQ6" s="78" t="b">
        <v>0</v>
      </c>
      <c r="AR6" s="78" t="b">
        <v>0</v>
      </c>
      <c r="AS6" s="78" t="b">
        <v>0</v>
      </c>
      <c r="AT6" s="78"/>
      <c r="AU6" s="78">
        <v>80</v>
      </c>
      <c r="AV6" s="82" t="s">
        <v>1339</v>
      </c>
      <c r="AW6" s="78" t="b">
        <v>0</v>
      </c>
      <c r="AX6" s="78" t="s">
        <v>1415</v>
      </c>
      <c r="AY6" s="82" t="s">
        <v>1419</v>
      </c>
      <c r="AZ6" s="78" t="s">
        <v>66</v>
      </c>
      <c r="BA6" s="78" t="str">
        <f>REPLACE(INDEX(GroupVertices[Group],MATCH(Vertices[[#This Row],[Vertex]],GroupVertices[Vertex],0)),1,1,"")</f>
        <v>4</v>
      </c>
      <c r="BB6" s="48" t="s">
        <v>384</v>
      </c>
      <c r="BC6" s="48" t="s">
        <v>384</v>
      </c>
      <c r="BD6" s="48" t="s">
        <v>405</v>
      </c>
      <c r="BE6" s="48" t="s">
        <v>405</v>
      </c>
      <c r="BF6" s="48" t="s">
        <v>415</v>
      </c>
      <c r="BG6" s="48" t="s">
        <v>415</v>
      </c>
      <c r="BH6" s="118" t="s">
        <v>2024</v>
      </c>
      <c r="BI6" s="118" t="s">
        <v>2024</v>
      </c>
      <c r="BJ6" s="118" t="s">
        <v>2079</v>
      </c>
      <c r="BK6" s="118" t="s">
        <v>2079</v>
      </c>
      <c r="BL6" s="118">
        <v>1</v>
      </c>
      <c r="BM6" s="122">
        <v>3.0303030303030303</v>
      </c>
      <c r="BN6" s="118">
        <v>0</v>
      </c>
      <c r="BO6" s="122">
        <v>0</v>
      </c>
      <c r="BP6" s="118">
        <v>0</v>
      </c>
      <c r="BQ6" s="122">
        <v>0</v>
      </c>
      <c r="BR6" s="118">
        <v>32</v>
      </c>
      <c r="BS6" s="122">
        <v>96.96969696969697</v>
      </c>
      <c r="BT6" s="118">
        <v>33</v>
      </c>
      <c r="BU6" s="2"/>
      <c r="BV6" s="3"/>
      <c r="BW6" s="3"/>
      <c r="BX6" s="3"/>
      <c r="BY6" s="3"/>
    </row>
    <row r="7" spans="1:77" ht="41.45" customHeight="1">
      <c r="A7" s="64" t="s">
        <v>217</v>
      </c>
      <c r="C7" s="65"/>
      <c r="D7" s="65" t="s">
        <v>64</v>
      </c>
      <c r="E7" s="66">
        <v>162.12312602187868</v>
      </c>
      <c r="F7" s="68">
        <v>99.99996031255677</v>
      </c>
      <c r="G7" s="102" t="s">
        <v>1357</v>
      </c>
      <c r="H7" s="65"/>
      <c r="I7" s="69" t="s">
        <v>217</v>
      </c>
      <c r="J7" s="70"/>
      <c r="K7" s="70"/>
      <c r="L7" s="69" t="s">
        <v>1517</v>
      </c>
      <c r="M7" s="73">
        <v>1.0132265019147577</v>
      </c>
      <c r="N7" s="74">
        <v>194.9122772216797</v>
      </c>
      <c r="O7" s="74">
        <v>2021.4954833984375</v>
      </c>
      <c r="P7" s="75"/>
      <c r="Q7" s="76"/>
      <c r="R7" s="76"/>
      <c r="S7" s="88"/>
      <c r="T7" s="48">
        <v>0</v>
      </c>
      <c r="U7" s="48">
        <v>1</v>
      </c>
      <c r="V7" s="49">
        <v>0</v>
      </c>
      <c r="W7" s="49">
        <v>0.004405</v>
      </c>
      <c r="X7" s="49">
        <v>0.025473</v>
      </c>
      <c r="Y7" s="49">
        <v>0.396254</v>
      </c>
      <c r="Z7" s="49">
        <v>0</v>
      </c>
      <c r="AA7" s="49">
        <v>0</v>
      </c>
      <c r="AB7" s="71">
        <v>7</v>
      </c>
      <c r="AC7" s="71"/>
      <c r="AD7" s="72"/>
      <c r="AE7" s="78" t="s">
        <v>922</v>
      </c>
      <c r="AF7" s="78">
        <v>137</v>
      </c>
      <c r="AG7" s="78">
        <v>88</v>
      </c>
      <c r="AH7" s="78">
        <v>331</v>
      </c>
      <c r="AI7" s="78">
        <v>507</v>
      </c>
      <c r="AJ7" s="78"/>
      <c r="AK7" s="78" t="s">
        <v>1017</v>
      </c>
      <c r="AL7" s="78" t="s">
        <v>1105</v>
      </c>
      <c r="AM7" s="82" t="s">
        <v>1173</v>
      </c>
      <c r="AN7" s="78"/>
      <c r="AO7" s="80">
        <v>43569.79269675926</v>
      </c>
      <c r="AP7" s="82" t="s">
        <v>1253</v>
      </c>
      <c r="AQ7" s="78" t="b">
        <v>0</v>
      </c>
      <c r="AR7" s="78" t="b">
        <v>0</v>
      </c>
      <c r="AS7" s="78" t="b">
        <v>0</v>
      </c>
      <c r="AT7" s="78"/>
      <c r="AU7" s="78">
        <v>0</v>
      </c>
      <c r="AV7" s="82" t="s">
        <v>1339</v>
      </c>
      <c r="AW7" s="78" t="b">
        <v>0</v>
      </c>
      <c r="AX7" s="78" t="s">
        <v>1415</v>
      </c>
      <c r="AY7" s="82" t="s">
        <v>1420</v>
      </c>
      <c r="AZ7" s="78" t="s">
        <v>66</v>
      </c>
      <c r="BA7" s="78" t="str">
        <f>REPLACE(INDEX(GroupVertices[Group],MATCH(Vertices[[#This Row],[Vertex]],GroupVertices[Vertex],0)),1,1,"")</f>
        <v>2</v>
      </c>
      <c r="BB7" s="48"/>
      <c r="BC7" s="48"/>
      <c r="BD7" s="48"/>
      <c r="BE7" s="48"/>
      <c r="BF7" s="48" t="s">
        <v>416</v>
      </c>
      <c r="BG7" s="48" t="s">
        <v>416</v>
      </c>
      <c r="BH7" s="118" t="s">
        <v>2025</v>
      </c>
      <c r="BI7" s="118" t="s">
        <v>2025</v>
      </c>
      <c r="BJ7" s="118" t="s">
        <v>2080</v>
      </c>
      <c r="BK7" s="118" t="s">
        <v>2080</v>
      </c>
      <c r="BL7" s="118">
        <v>0</v>
      </c>
      <c r="BM7" s="122">
        <v>0</v>
      </c>
      <c r="BN7" s="118">
        <v>0</v>
      </c>
      <c r="BO7" s="122">
        <v>0</v>
      </c>
      <c r="BP7" s="118">
        <v>0</v>
      </c>
      <c r="BQ7" s="122">
        <v>0</v>
      </c>
      <c r="BR7" s="118">
        <v>15</v>
      </c>
      <c r="BS7" s="122">
        <v>100</v>
      </c>
      <c r="BT7" s="118">
        <v>15</v>
      </c>
      <c r="BU7" s="2"/>
      <c r="BV7" s="3"/>
      <c r="BW7" s="3"/>
      <c r="BX7" s="3"/>
      <c r="BY7" s="3"/>
    </row>
    <row r="8" spans="1:77" ht="41.45" customHeight="1">
      <c r="A8" s="64" t="s">
        <v>218</v>
      </c>
      <c r="C8" s="65"/>
      <c r="D8" s="65" t="s">
        <v>64</v>
      </c>
      <c r="E8" s="66">
        <v>162.89337950758474</v>
      </c>
      <c r="F8" s="68">
        <v>99.99971203529562</v>
      </c>
      <c r="G8" s="102" t="s">
        <v>1358</v>
      </c>
      <c r="H8" s="65"/>
      <c r="I8" s="69" t="s">
        <v>218</v>
      </c>
      <c r="J8" s="70"/>
      <c r="K8" s="70"/>
      <c r="L8" s="69" t="s">
        <v>1518</v>
      </c>
      <c r="M8" s="73">
        <v>1.095969037148939</v>
      </c>
      <c r="N8" s="74">
        <v>4999.5</v>
      </c>
      <c r="O8" s="74">
        <v>2808.542724609375</v>
      </c>
      <c r="P8" s="75"/>
      <c r="Q8" s="76"/>
      <c r="R8" s="76"/>
      <c r="S8" s="88"/>
      <c r="T8" s="48">
        <v>1</v>
      </c>
      <c r="U8" s="48">
        <v>1</v>
      </c>
      <c r="V8" s="49">
        <v>0</v>
      </c>
      <c r="W8" s="49">
        <v>0</v>
      </c>
      <c r="X8" s="49">
        <v>0</v>
      </c>
      <c r="Y8" s="49">
        <v>0.999995</v>
      </c>
      <c r="Z8" s="49">
        <v>0</v>
      </c>
      <c r="AA8" s="49">
        <v>0</v>
      </c>
      <c r="AB8" s="71">
        <v>8</v>
      </c>
      <c r="AC8" s="71"/>
      <c r="AD8" s="72"/>
      <c r="AE8" s="78" t="s">
        <v>923</v>
      </c>
      <c r="AF8" s="78">
        <v>740</v>
      </c>
      <c r="AG8" s="78">
        <v>626</v>
      </c>
      <c r="AH8" s="78">
        <v>1316</v>
      </c>
      <c r="AI8" s="78">
        <v>2196</v>
      </c>
      <c r="AJ8" s="78"/>
      <c r="AK8" s="78" t="s">
        <v>1018</v>
      </c>
      <c r="AL8" s="78" t="s">
        <v>1106</v>
      </c>
      <c r="AM8" s="78"/>
      <c r="AN8" s="78"/>
      <c r="AO8" s="80">
        <v>41044.209386574075</v>
      </c>
      <c r="AP8" s="82" t="s">
        <v>1254</v>
      </c>
      <c r="AQ8" s="78" t="b">
        <v>1</v>
      </c>
      <c r="AR8" s="78" t="b">
        <v>0</v>
      </c>
      <c r="AS8" s="78" t="b">
        <v>0</v>
      </c>
      <c r="AT8" s="78"/>
      <c r="AU8" s="78">
        <v>8</v>
      </c>
      <c r="AV8" s="82" t="s">
        <v>1339</v>
      </c>
      <c r="AW8" s="78" t="b">
        <v>0</v>
      </c>
      <c r="AX8" s="78" t="s">
        <v>1415</v>
      </c>
      <c r="AY8" s="82" t="s">
        <v>1421</v>
      </c>
      <c r="AZ8" s="78" t="s">
        <v>66</v>
      </c>
      <c r="BA8" s="78" t="str">
        <f>REPLACE(INDEX(GroupVertices[Group],MATCH(Vertices[[#This Row],[Vertex]],GroupVertices[Vertex],0)),1,1,"")</f>
        <v>4</v>
      </c>
      <c r="BB8" s="48"/>
      <c r="BC8" s="48"/>
      <c r="BD8" s="48"/>
      <c r="BE8" s="48"/>
      <c r="BF8" s="48" t="s">
        <v>417</v>
      </c>
      <c r="BG8" s="48" t="s">
        <v>417</v>
      </c>
      <c r="BH8" s="118" t="s">
        <v>2026</v>
      </c>
      <c r="BI8" s="118" t="s">
        <v>2026</v>
      </c>
      <c r="BJ8" s="118" t="s">
        <v>2081</v>
      </c>
      <c r="BK8" s="118" t="s">
        <v>2081</v>
      </c>
      <c r="BL8" s="118">
        <v>0</v>
      </c>
      <c r="BM8" s="122">
        <v>0</v>
      </c>
      <c r="BN8" s="118">
        <v>0</v>
      </c>
      <c r="BO8" s="122">
        <v>0</v>
      </c>
      <c r="BP8" s="118">
        <v>0</v>
      </c>
      <c r="BQ8" s="122">
        <v>0</v>
      </c>
      <c r="BR8" s="118">
        <v>16</v>
      </c>
      <c r="BS8" s="122">
        <v>100</v>
      </c>
      <c r="BT8" s="118">
        <v>16</v>
      </c>
      <c r="BU8" s="2"/>
      <c r="BV8" s="3"/>
      <c r="BW8" s="3"/>
      <c r="BX8" s="3"/>
      <c r="BY8" s="3"/>
    </row>
    <row r="9" spans="1:77" ht="41.45" customHeight="1">
      <c r="A9" s="64" t="s">
        <v>219</v>
      </c>
      <c r="C9" s="65"/>
      <c r="D9" s="65" t="s">
        <v>64</v>
      </c>
      <c r="E9" s="66">
        <v>178.3872144932934</v>
      </c>
      <c r="F9" s="68">
        <v>99.99471787819483</v>
      </c>
      <c r="G9" s="102" t="s">
        <v>479</v>
      </c>
      <c r="H9" s="65"/>
      <c r="I9" s="69" t="s">
        <v>219</v>
      </c>
      <c r="J9" s="70"/>
      <c r="K9" s="70"/>
      <c r="L9" s="69" t="s">
        <v>1519</v>
      </c>
      <c r="M9" s="73">
        <v>2.760355126933903</v>
      </c>
      <c r="N9" s="74">
        <v>6906.3916015625</v>
      </c>
      <c r="O9" s="74">
        <v>761.6885375976562</v>
      </c>
      <c r="P9" s="75"/>
      <c r="Q9" s="76"/>
      <c r="R9" s="76"/>
      <c r="S9" s="88"/>
      <c r="T9" s="48">
        <v>0</v>
      </c>
      <c r="U9" s="48">
        <v>1</v>
      </c>
      <c r="V9" s="49">
        <v>0</v>
      </c>
      <c r="W9" s="49">
        <v>0.003413</v>
      </c>
      <c r="X9" s="49">
        <v>0.000259</v>
      </c>
      <c r="Y9" s="49">
        <v>0.506841</v>
      </c>
      <c r="Z9" s="49">
        <v>0</v>
      </c>
      <c r="AA9" s="49">
        <v>0</v>
      </c>
      <c r="AB9" s="71">
        <v>9</v>
      </c>
      <c r="AC9" s="71"/>
      <c r="AD9" s="72"/>
      <c r="AE9" s="78" t="s">
        <v>924</v>
      </c>
      <c r="AF9" s="78">
        <v>11563</v>
      </c>
      <c r="AG9" s="78">
        <v>11448</v>
      </c>
      <c r="AH9" s="78">
        <v>419338</v>
      </c>
      <c r="AI9" s="78">
        <v>77538</v>
      </c>
      <c r="AJ9" s="78"/>
      <c r="AK9" s="78" t="s">
        <v>1019</v>
      </c>
      <c r="AL9" s="78" t="s">
        <v>1107</v>
      </c>
      <c r="AM9" s="82" t="s">
        <v>1174</v>
      </c>
      <c r="AN9" s="78"/>
      <c r="AO9" s="80">
        <v>40902.227951388886</v>
      </c>
      <c r="AP9" s="82" t="s">
        <v>1255</v>
      </c>
      <c r="AQ9" s="78" t="b">
        <v>0</v>
      </c>
      <c r="AR9" s="78" t="b">
        <v>0</v>
      </c>
      <c r="AS9" s="78" t="b">
        <v>1</v>
      </c>
      <c r="AT9" s="78"/>
      <c r="AU9" s="78">
        <v>618</v>
      </c>
      <c r="AV9" s="82" t="s">
        <v>1340</v>
      </c>
      <c r="AW9" s="78" t="b">
        <v>0</v>
      </c>
      <c r="AX9" s="78" t="s">
        <v>1415</v>
      </c>
      <c r="AY9" s="82" t="s">
        <v>1422</v>
      </c>
      <c r="AZ9" s="78" t="s">
        <v>66</v>
      </c>
      <c r="BA9" s="78" t="str">
        <f>REPLACE(INDEX(GroupVertices[Group],MATCH(Vertices[[#This Row],[Vertex]],GroupVertices[Vertex],0)),1,1,"")</f>
        <v>8</v>
      </c>
      <c r="BB9" s="48"/>
      <c r="BC9" s="48"/>
      <c r="BD9" s="48"/>
      <c r="BE9" s="48"/>
      <c r="BF9" s="48"/>
      <c r="BG9" s="48"/>
      <c r="BH9" s="118" t="s">
        <v>2027</v>
      </c>
      <c r="BI9" s="118" t="s">
        <v>2027</v>
      </c>
      <c r="BJ9" s="118" t="s">
        <v>2082</v>
      </c>
      <c r="BK9" s="118" t="s">
        <v>2082</v>
      </c>
      <c r="BL9" s="118">
        <v>0</v>
      </c>
      <c r="BM9" s="122">
        <v>0</v>
      </c>
      <c r="BN9" s="118">
        <v>1</v>
      </c>
      <c r="BO9" s="122">
        <v>2.5641025641025643</v>
      </c>
      <c r="BP9" s="118">
        <v>0</v>
      </c>
      <c r="BQ9" s="122">
        <v>0</v>
      </c>
      <c r="BR9" s="118">
        <v>38</v>
      </c>
      <c r="BS9" s="122">
        <v>97.43589743589743</v>
      </c>
      <c r="BT9" s="118">
        <v>39</v>
      </c>
      <c r="BU9" s="2"/>
      <c r="BV9" s="3"/>
      <c r="BW9" s="3"/>
      <c r="BX9" s="3"/>
      <c r="BY9" s="3"/>
    </row>
    <row r="10" spans="1:77" ht="41.45" customHeight="1">
      <c r="A10" s="64" t="s">
        <v>249</v>
      </c>
      <c r="C10" s="65"/>
      <c r="D10" s="65" t="s">
        <v>64</v>
      </c>
      <c r="E10" s="66">
        <v>269.7982638527026</v>
      </c>
      <c r="F10" s="68">
        <v>99.96525318196768</v>
      </c>
      <c r="G10" s="102" t="s">
        <v>1359</v>
      </c>
      <c r="H10" s="65"/>
      <c r="I10" s="69" t="s">
        <v>249</v>
      </c>
      <c r="J10" s="70"/>
      <c r="K10" s="70"/>
      <c r="L10" s="69" t="s">
        <v>1520</v>
      </c>
      <c r="M10" s="73">
        <v>12.579956222904187</v>
      </c>
      <c r="N10" s="74">
        <v>7789.994140625</v>
      </c>
      <c r="O10" s="74">
        <v>761.6885375976562</v>
      </c>
      <c r="P10" s="75"/>
      <c r="Q10" s="76"/>
      <c r="R10" s="76"/>
      <c r="S10" s="88"/>
      <c r="T10" s="48">
        <v>5</v>
      </c>
      <c r="U10" s="48">
        <v>1</v>
      </c>
      <c r="V10" s="49">
        <v>336</v>
      </c>
      <c r="W10" s="49">
        <v>0.004237</v>
      </c>
      <c r="X10" s="49">
        <v>0.001413</v>
      </c>
      <c r="Y10" s="49">
        <v>2.099069</v>
      </c>
      <c r="Z10" s="49">
        <v>0</v>
      </c>
      <c r="AA10" s="49">
        <v>0</v>
      </c>
      <c r="AB10" s="71">
        <v>10</v>
      </c>
      <c r="AC10" s="71"/>
      <c r="AD10" s="72"/>
      <c r="AE10" s="78" t="s">
        <v>925</v>
      </c>
      <c r="AF10" s="78">
        <v>51703</v>
      </c>
      <c r="AG10" s="78">
        <v>75296</v>
      </c>
      <c r="AH10" s="78">
        <v>213050</v>
      </c>
      <c r="AI10" s="78">
        <v>158247</v>
      </c>
      <c r="AJ10" s="78"/>
      <c r="AK10" s="78" t="s">
        <v>1020</v>
      </c>
      <c r="AL10" s="78" t="s">
        <v>1108</v>
      </c>
      <c r="AM10" s="82" t="s">
        <v>1175</v>
      </c>
      <c r="AN10" s="78"/>
      <c r="AO10" s="80">
        <v>39524.70877314815</v>
      </c>
      <c r="AP10" s="82" t="s">
        <v>1256</v>
      </c>
      <c r="AQ10" s="78" t="b">
        <v>0</v>
      </c>
      <c r="AR10" s="78" t="b">
        <v>0</v>
      </c>
      <c r="AS10" s="78" t="b">
        <v>1</v>
      </c>
      <c r="AT10" s="78"/>
      <c r="AU10" s="78">
        <v>4625</v>
      </c>
      <c r="AV10" s="82" t="s">
        <v>1340</v>
      </c>
      <c r="AW10" s="78" t="b">
        <v>0</v>
      </c>
      <c r="AX10" s="78" t="s">
        <v>1415</v>
      </c>
      <c r="AY10" s="82" t="s">
        <v>1423</v>
      </c>
      <c r="AZ10" s="78" t="s">
        <v>66</v>
      </c>
      <c r="BA10" s="78" t="str">
        <f>REPLACE(INDEX(GroupVertices[Group],MATCH(Vertices[[#This Row],[Vertex]],GroupVertices[Vertex],0)),1,1,"")</f>
        <v>8</v>
      </c>
      <c r="BB10" s="48" t="s">
        <v>1997</v>
      </c>
      <c r="BC10" s="48" t="s">
        <v>2001</v>
      </c>
      <c r="BD10" s="48" t="s">
        <v>405</v>
      </c>
      <c r="BE10" s="48" t="s">
        <v>405</v>
      </c>
      <c r="BF10" s="48" t="s">
        <v>414</v>
      </c>
      <c r="BG10" s="48" t="s">
        <v>414</v>
      </c>
      <c r="BH10" s="118" t="s">
        <v>2028</v>
      </c>
      <c r="BI10" s="118" t="s">
        <v>2065</v>
      </c>
      <c r="BJ10" s="118" t="s">
        <v>1938</v>
      </c>
      <c r="BK10" s="118" t="s">
        <v>2115</v>
      </c>
      <c r="BL10" s="118">
        <v>2</v>
      </c>
      <c r="BM10" s="122">
        <v>1.5384615384615385</v>
      </c>
      <c r="BN10" s="118">
        <v>4</v>
      </c>
      <c r="BO10" s="122">
        <v>3.076923076923077</v>
      </c>
      <c r="BP10" s="118">
        <v>0</v>
      </c>
      <c r="BQ10" s="122">
        <v>0</v>
      </c>
      <c r="BR10" s="118">
        <v>124</v>
      </c>
      <c r="BS10" s="122">
        <v>95.38461538461539</v>
      </c>
      <c r="BT10" s="118">
        <v>130</v>
      </c>
      <c r="BU10" s="2"/>
      <c r="BV10" s="3"/>
      <c r="BW10" s="3"/>
      <c r="BX10" s="3"/>
      <c r="BY10" s="3"/>
    </row>
    <row r="11" spans="1:77" ht="41.45" customHeight="1">
      <c r="A11" s="64" t="s">
        <v>220</v>
      </c>
      <c r="C11" s="65"/>
      <c r="D11" s="65" t="s">
        <v>64</v>
      </c>
      <c r="E11" s="66">
        <v>192.24748214221646</v>
      </c>
      <c r="F11" s="68">
        <v>99.99025027193974</v>
      </c>
      <c r="G11" s="102" t="s">
        <v>480</v>
      </c>
      <c r="H11" s="65"/>
      <c r="I11" s="69" t="s">
        <v>220</v>
      </c>
      <c r="J11" s="70"/>
      <c r="K11" s="70"/>
      <c r="L11" s="69" t="s">
        <v>1521</v>
      </c>
      <c r="M11" s="73">
        <v>4.24925937154749</v>
      </c>
      <c r="N11" s="74">
        <v>3051.100341796875</v>
      </c>
      <c r="O11" s="74">
        <v>3814.921875</v>
      </c>
      <c r="P11" s="75"/>
      <c r="Q11" s="76"/>
      <c r="R11" s="76"/>
      <c r="S11" s="88"/>
      <c r="T11" s="48">
        <v>0</v>
      </c>
      <c r="U11" s="48">
        <v>2</v>
      </c>
      <c r="V11" s="49">
        <v>0</v>
      </c>
      <c r="W11" s="49">
        <v>0.004425</v>
      </c>
      <c r="X11" s="49">
        <v>0.046072</v>
      </c>
      <c r="Y11" s="49">
        <v>0.634459</v>
      </c>
      <c r="Z11" s="49">
        <v>1</v>
      </c>
      <c r="AA11" s="49">
        <v>0</v>
      </c>
      <c r="AB11" s="71">
        <v>11</v>
      </c>
      <c r="AC11" s="71"/>
      <c r="AD11" s="72"/>
      <c r="AE11" s="78" t="s">
        <v>926</v>
      </c>
      <c r="AF11" s="78">
        <v>16928</v>
      </c>
      <c r="AG11" s="78">
        <v>21129</v>
      </c>
      <c r="AH11" s="78">
        <v>72409</v>
      </c>
      <c r="AI11" s="78">
        <v>44647</v>
      </c>
      <c r="AJ11" s="78"/>
      <c r="AK11" s="78" t="s">
        <v>1021</v>
      </c>
      <c r="AL11" s="78" t="s">
        <v>1109</v>
      </c>
      <c r="AM11" s="82" t="s">
        <v>1176</v>
      </c>
      <c r="AN11" s="78"/>
      <c r="AO11" s="80">
        <v>39861.57226851852</v>
      </c>
      <c r="AP11" s="82" t="s">
        <v>1257</v>
      </c>
      <c r="AQ11" s="78" t="b">
        <v>0</v>
      </c>
      <c r="AR11" s="78" t="b">
        <v>0</v>
      </c>
      <c r="AS11" s="78" t="b">
        <v>1</v>
      </c>
      <c r="AT11" s="78"/>
      <c r="AU11" s="78">
        <v>1769</v>
      </c>
      <c r="AV11" s="82" t="s">
        <v>1341</v>
      </c>
      <c r="AW11" s="78" t="b">
        <v>0</v>
      </c>
      <c r="AX11" s="78" t="s">
        <v>1415</v>
      </c>
      <c r="AY11" s="82" t="s">
        <v>1424</v>
      </c>
      <c r="AZ11" s="78" t="s">
        <v>66</v>
      </c>
      <c r="BA11" s="78" t="str">
        <f>REPLACE(INDEX(GroupVertices[Group],MATCH(Vertices[[#This Row],[Vertex]],GroupVertices[Vertex],0)),1,1,"")</f>
        <v>2</v>
      </c>
      <c r="BB11" s="48"/>
      <c r="BC11" s="48"/>
      <c r="BD11" s="48"/>
      <c r="BE11" s="48"/>
      <c r="BF11" s="48" t="s">
        <v>414</v>
      </c>
      <c r="BG11" s="48" t="s">
        <v>414</v>
      </c>
      <c r="BH11" s="118" t="s">
        <v>2029</v>
      </c>
      <c r="BI11" s="118" t="s">
        <v>2029</v>
      </c>
      <c r="BJ11" s="118" t="s">
        <v>2083</v>
      </c>
      <c r="BK11" s="118" t="s">
        <v>2083</v>
      </c>
      <c r="BL11" s="118">
        <v>3</v>
      </c>
      <c r="BM11" s="122">
        <v>9.375</v>
      </c>
      <c r="BN11" s="118">
        <v>1</v>
      </c>
      <c r="BO11" s="122">
        <v>3.125</v>
      </c>
      <c r="BP11" s="118">
        <v>0</v>
      </c>
      <c r="BQ11" s="122">
        <v>0</v>
      </c>
      <c r="BR11" s="118">
        <v>28</v>
      </c>
      <c r="BS11" s="122">
        <v>87.5</v>
      </c>
      <c r="BT11" s="118">
        <v>32</v>
      </c>
      <c r="BU11" s="2"/>
      <c r="BV11" s="3"/>
      <c r="BW11" s="3"/>
      <c r="BX11" s="3"/>
      <c r="BY11" s="3"/>
    </row>
    <row r="12" spans="1:77" ht="41.45" customHeight="1">
      <c r="A12" s="64" t="s">
        <v>260</v>
      </c>
      <c r="C12" s="65"/>
      <c r="D12" s="65" t="s">
        <v>64</v>
      </c>
      <c r="E12" s="66">
        <v>1000</v>
      </c>
      <c r="F12" s="68">
        <v>99.72988587691106</v>
      </c>
      <c r="G12" s="102" t="s">
        <v>1360</v>
      </c>
      <c r="H12" s="65"/>
      <c r="I12" s="69" t="s">
        <v>260</v>
      </c>
      <c r="J12" s="70"/>
      <c r="K12" s="70"/>
      <c r="L12" s="69" t="s">
        <v>1522</v>
      </c>
      <c r="M12" s="73">
        <v>91.02003342144202</v>
      </c>
      <c r="N12" s="74">
        <v>2538.1201171875</v>
      </c>
      <c r="O12" s="74">
        <v>2130.932861328125</v>
      </c>
      <c r="P12" s="75"/>
      <c r="Q12" s="76"/>
      <c r="R12" s="76"/>
      <c r="S12" s="88"/>
      <c r="T12" s="48">
        <v>11</v>
      </c>
      <c r="U12" s="48">
        <v>1</v>
      </c>
      <c r="V12" s="49">
        <v>351</v>
      </c>
      <c r="W12" s="49">
        <v>0.005464</v>
      </c>
      <c r="X12" s="49">
        <v>0.11248</v>
      </c>
      <c r="Y12" s="49">
        <v>3.082656</v>
      </c>
      <c r="Z12" s="49">
        <v>0.09090909090909091</v>
      </c>
      <c r="AA12" s="49">
        <v>0.09090909090909091</v>
      </c>
      <c r="AB12" s="71">
        <v>12</v>
      </c>
      <c r="AC12" s="71"/>
      <c r="AD12" s="72"/>
      <c r="AE12" s="78" t="s">
        <v>927</v>
      </c>
      <c r="AF12" s="78">
        <v>293814</v>
      </c>
      <c r="AG12" s="78">
        <v>585321</v>
      </c>
      <c r="AH12" s="78">
        <v>98981</v>
      </c>
      <c r="AI12" s="78">
        <v>9671</v>
      </c>
      <c r="AJ12" s="78"/>
      <c r="AK12" s="78" t="s">
        <v>1022</v>
      </c>
      <c r="AL12" s="78" t="s">
        <v>1110</v>
      </c>
      <c r="AM12" s="82" t="s">
        <v>1177</v>
      </c>
      <c r="AN12" s="78"/>
      <c r="AO12" s="80">
        <v>39336.932534722226</v>
      </c>
      <c r="AP12" s="82" t="s">
        <v>1258</v>
      </c>
      <c r="AQ12" s="78" t="b">
        <v>0</v>
      </c>
      <c r="AR12" s="78" t="b">
        <v>0</v>
      </c>
      <c r="AS12" s="78" t="b">
        <v>1</v>
      </c>
      <c r="AT12" s="78"/>
      <c r="AU12" s="78">
        <v>21411</v>
      </c>
      <c r="AV12" s="82" t="s">
        <v>1339</v>
      </c>
      <c r="AW12" s="78" t="b">
        <v>0</v>
      </c>
      <c r="AX12" s="78" t="s">
        <v>1415</v>
      </c>
      <c r="AY12" s="82" t="s">
        <v>1425</v>
      </c>
      <c r="AZ12" s="78" t="s">
        <v>66</v>
      </c>
      <c r="BA12" s="78" t="str">
        <f>REPLACE(INDEX(GroupVertices[Group],MATCH(Vertices[[#This Row],[Vertex]],GroupVertices[Vertex],0)),1,1,"")</f>
        <v>2</v>
      </c>
      <c r="BB12" s="48" t="s">
        <v>403</v>
      </c>
      <c r="BC12" s="48" t="s">
        <v>403</v>
      </c>
      <c r="BD12" s="48" t="s">
        <v>405</v>
      </c>
      <c r="BE12" s="48" t="s">
        <v>405</v>
      </c>
      <c r="BF12" s="48" t="s">
        <v>2010</v>
      </c>
      <c r="BG12" s="48" t="s">
        <v>2016</v>
      </c>
      <c r="BH12" s="118" t="s">
        <v>2030</v>
      </c>
      <c r="BI12" s="118" t="s">
        <v>2066</v>
      </c>
      <c r="BJ12" s="118" t="s">
        <v>1933</v>
      </c>
      <c r="BK12" s="118" t="s">
        <v>2116</v>
      </c>
      <c r="BL12" s="118">
        <v>7</v>
      </c>
      <c r="BM12" s="122">
        <v>6.730769230769231</v>
      </c>
      <c r="BN12" s="118">
        <v>2</v>
      </c>
      <c r="BO12" s="122">
        <v>1.9230769230769231</v>
      </c>
      <c r="BP12" s="118">
        <v>0</v>
      </c>
      <c r="BQ12" s="122">
        <v>0</v>
      </c>
      <c r="BR12" s="118">
        <v>95</v>
      </c>
      <c r="BS12" s="122">
        <v>91.34615384615384</v>
      </c>
      <c r="BT12" s="118">
        <v>104</v>
      </c>
      <c r="BU12" s="2"/>
      <c r="BV12" s="3"/>
      <c r="BW12" s="3"/>
      <c r="BX12" s="3"/>
      <c r="BY12" s="3"/>
    </row>
    <row r="13" spans="1:77" ht="41.45" customHeight="1">
      <c r="A13" s="64" t="s">
        <v>221</v>
      </c>
      <c r="C13" s="65"/>
      <c r="D13" s="65" t="s">
        <v>64</v>
      </c>
      <c r="E13" s="66">
        <v>168.25938334480855</v>
      </c>
      <c r="F13" s="68">
        <v>99.9979824011417</v>
      </c>
      <c r="G13" s="102" t="s">
        <v>481</v>
      </c>
      <c r="H13" s="65"/>
      <c r="I13" s="69" t="s">
        <v>221</v>
      </c>
      <c r="J13" s="70"/>
      <c r="K13" s="70"/>
      <c r="L13" s="69" t="s">
        <v>1523</v>
      </c>
      <c r="M13" s="73">
        <v>1.6723984461781431</v>
      </c>
      <c r="N13" s="74">
        <v>5846.28515625</v>
      </c>
      <c r="O13" s="74">
        <v>1826.2879638671875</v>
      </c>
      <c r="P13" s="75"/>
      <c r="Q13" s="76"/>
      <c r="R13" s="76"/>
      <c r="S13" s="88"/>
      <c r="T13" s="48">
        <v>1</v>
      </c>
      <c r="U13" s="48">
        <v>1</v>
      </c>
      <c r="V13" s="49">
        <v>0</v>
      </c>
      <c r="W13" s="49">
        <v>0</v>
      </c>
      <c r="X13" s="49">
        <v>0</v>
      </c>
      <c r="Y13" s="49">
        <v>0.999995</v>
      </c>
      <c r="Z13" s="49">
        <v>0</v>
      </c>
      <c r="AA13" s="49">
        <v>0</v>
      </c>
      <c r="AB13" s="71">
        <v>13</v>
      </c>
      <c r="AC13" s="71"/>
      <c r="AD13" s="72"/>
      <c r="AE13" s="78" t="s">
        <v>928</v>
      </c>
      <c r="AF13" s="78">
        <v>1121</v>
      </c>
      <c r="AG13" s="78">
        <v>4374</v>
      </c>
      <c r="AH13" s="78">
        <v>32922</v>
      </c>
      <c r="AI13" s="78">
        <v>6006</v>
      </c>
      <c r="AJ13" s="78"/>
      <c r="AK13" s="78" t="s">
        <v>1023</v>
      </c>
      <c r="AL13" s="78" t="s">
        <v>1111</v>
      </c>
      <c r="AM13" s="82" t="s">
        <v>1178</v>
      </c>
      <c r="AN13" s="78"/>
      <c r="AO13" s="80">
        <v>39904.85532407407</v>
      </c>
      <c r="AP13" s="82" t="s">
        <v>1259</v>
      </c>
      <c r="AQ13" s="78" t="b">
        <v>0</v>
      </c>
      <c r="AR13" s="78" t="b">
        <v>0</v>
      </c>
      <c r="AS13" s="78" t="b">
        <v>1</v>
      </c>
      <c r="AT13" s="78"/>
      <c r="AU13" s="78">
        <v>856</v>
      </c>
      <c r="AV13" s="82" t="s">
        <v>1342</v>
      </c>
      <c r="AW13" s="78" t="b">
        <v>0</v>
      </c>
      <c r="AX13" s="78" t="s">
        <v>1415</v>
      </c>
      <c r="AY13" s="82" t="s">
        <v>1426</v>
      </c>
      <c r="AZ13" s="78" t="s">
        <v>66</v>
      </c>
      <c r="BA13" s="78" t="str">
        <f>REPLACE(INDEX(GroupVertices[Group],MATCH(Vertices[[#This Row],[Vertex]],GroupVertices[Vertex],0)),1,1,"")</f>
        <v>4</v>
      </c>
      <c r="BB13" s="48" t="s">
        <v>385</v>
      </c>
      <c r="BC13" s="48" t="s">
        <v>385</v>
      </c>
      <c r="BD13" s="48" t="s">
        <v>406</v>
      </c>
      <c r="BE13" s="48" t="s">
        <v>406</v>
      </c>
      <c r="BF13" s="48" t="s">
        <v>414</v>
      </c>
      <c r="BG13" s="48" t="s">
        <v>414</v>
      </c>
      <c r="BH13" s="118" t="s">
        <v>2031</v>
      </c>
      <c r="BI13" s="118" t="s">
        <v>2031</v>
      </c>
      <c r="BJ13" s="118" t="s">
        <v>2084</v>
      </c>
      <c r="BK13" s="118" t="s">
        <v>2084</v>
      </c>
      <c r="BL13" s="118">
        <v>0</v>
      </c>
      <c r="BM13" s="122">
        <v>0</v>
      </c>
      <c r="BN13" s="118">
        <v>0</v>
      </c>
      <c r="BO13" s="122">
        <v>0</v>
      </c>
      <c r="BP13" s="118">
        <v>0</v>
      </c>
      <c r="BQ13" s="122">
        <v>0</v>
      </c>
      <c r="BR13" s="118">
        <v>7</v>
      </c>
      <c r="BS13" s="122">
        <v>100</v>
      </c>
      <c r="BT13" s="118">
        <v>7</v>
      </c>
      <c r="BU13" s="2"/>
      <c r="BV13" s="3"/>
      <c r="BW13" s="3"/>
      <c r="BX13" s="3"/>
      <c r="BY13" s="3"/>
    </row>
    <row r="14" spans="1:77" ht="41.45" customHeight="1">
      <c r="A14" s="64" t="s">
        <v>222</v>
      </c>
      <c r="C14" s="65"/>
      <c r="D14" s="65" t="s">
        <v>64</v>
      </c>
      <c r="E14" s="66">
        <v>169.63238165854858</v>
      </c>
      <c r="F14" s="68">
        <v>99.99753984000145</v>
      </c>
      <c r="G14" s="102" t="s">
        <v>1361</v>
      </c>
      <c r="H14" s="65"/>
      <c r="I14" s="69" t="s">
        <v>222</v>
      </c>
      <c r="J14" s="70"/>
      <c r="K14" s="70"/>
      <c r="L14" s="69" t="s">
        <v>1524</v>
      </c>
      <c r="M14" s="73">
        <v>1.81988932218108</v>
      </c>
      <c r="N14" s="74">
        <v>4152.71435546875</v>
      </c>
      <c r="O14" s="74">
        <v>844.0332641601562</v>
      </c>
      <c r="P14" s="75"/>
      <c r="Q14" s="76"/>
      <c r="R14" s="76"/>
      <c r="S14" s="88"/>
      <c r="T14" s="48">
        <v>1</v>
      </c>
      <c r="U14" s="48">
        <v>1</v>
      </c>
      <c r="V14" s="49">
        <v>0</v>
      </c>
      <c r="W14" s="49">
        <v>0</v>
      </c>
      <c r="X14" s="49">
        <v>0</v>
      </c>
      <c r="Y14" s="49">
        <v>0.999995</v>
      </c>
      <c r="Z14" s="49">
        <v>0</v>
      </c>
      <c r="AA14" s="49">
        <v>0</v>
      </c>
      <c r="AB14" s="71">
        <v>14</v>
      </c>
      <c r="AC14" s="71"/>
      <c r="AD14" s="72"/>
      <c r="AE14" s="78" t="s">
        <v>921</v>
      </c>
      <c r="AF14" s="78">
        <v>5104</v>
      </c>
      <c r="AG14" s="78">
        <v>5333</v>
      </c>
      <c r="AH14" s="78">
        <v>13475</v>
      </c>
      <c r="AI14" s="78">
        <v>42</v>
      </c>
      <c r="AJ14" s="78"/>
      <c r="AK14" s="78" t="s">
        <v>1024</v>
      </c>
      <c r="AL14" s="78" t="s">
        <v>1112</v>
      </c>
      <c r="AM14" s="82" t="s">
        <v>1179</v>
      </c>
      <c r="AN14" s="78"/>
      <c r="AO14" s="80">
        <v>39952.349340277775</v>
      </c>
      <c r="AP14" s="82" t="s">
        <v>1260</v>
      </c>
      <c r="AQ14" s="78" t="b">
        <v>0</v>
      </c>
      <c r="AR14" s="78" t="b">
        <v>0</v>
      </c>
      <c r="AS14" s="78" t="b">
        <v>0</v>
      </c>
      <c r="AT14" s="78"/>
      <c r="AU14" s="78">
        <v>120</v>
      </c>
      <c r="AV14" s="82" t="s">
        <v>1339</v>
      </c>
      <c r="AW14" s="78" t="b">
        <v>0</v>
      </c>
      <c r="AX14" s="78" t="s">
        <v>1415</v>
      </c>
      <c r="AY14" s="82" t="s">
        <v>1427</v>
      </c>
      <c r="AZ14" s="78" t="s">
        <v>66</v>
      </c>
      <c r="BA14" s="78" t="str">
        <f>REPLACE(INDEX(GroupVertices[Group],MATCH(Vertices[[#This Row],[Vertex]],GroupVertices[Vertex],0)),1,1,"")</f>
        <v>4</v>
      </c>
      <c r="BB14" s="48" t="s">
        <v>384</v>
      </c>
      <c r="BC14" s="48" t="s">
        <v>384</v>
      </c>
      <c r="BD14" s="48" t="s">
        <v>405</v>
      </c>
      <c r="BE14" s="48" t="s">
        <v>405</v>
      </c>
      <c r="BF14" s="48" t="s">
        <v>415</v>
      </c>
      <c r="BG14" s="48" t="s">
        <v>415</v>
      </c>
      <c r="BH14" s="118" t="s">
        <v>2024</v>
      </c>
      <c r="BI14" s="118" t="s">
        <v>2024</v>
      </c>
      <c r="BJ14" s="118" t="s">
        <v>2079</v>
      </c>
      <c r="BK14" s="118" t="s">
        <v>2079</v>
      </c>
      <c r="BL14" s="118">
        <v>1</v>
      </c>
      <c r="BM14" s="122">
        <v>3.0303030303030303</v>
      </c>
      <c r="BN14" s="118">
        <v>0</v>
      </c>
      <c r="BO14" s="122">
        <v>0</v>
      </c>
      <c r="BP14" s="118">
        <v>0</v>
      </c>
      <c r="BQ14" s="122">
        <v>0</v>
      </c>
      <c r="BR14" s="118">
        <v>32</v>
      </c>
      <c r="BS14" s="122">
        <v>96.96969696969697</v>
      </c>
      <c r="BT14" s="118">
        <v>33</v>
      </c>
      <c r="BU14" s="2"/>
      <c r="BV14" s="3"/>
      <c r="BW14" s="3"/>
      <c r="BX14" s="3"/>
      <c r="BY14" s="3"/>
    </row>
    <row r="15" spans="1:77" ht="41.45" customHeight="1">
      <c r="A15" s="64" t="s">
        <v>223</v>
      </c>
      <c r="C15" s="65"/>
      <c r="D15" s="65" t="s">
        <v>64</v>
      </c>
      <c r="E15" s="66">
        <v>163.01936892532106</v>
      </c>
      <c r="F15" s="68">
        <v>99.99967142488859</v>
      </c>
      <c r="G15" s="102" t="s">
        <v>482</v>
      </c>
      <c r="H15" s="65"/>
      <c r="I15" s="69" t="s">
        <v>223</v>
      </c>
      <c r="J15" s="70"/>
      <c r="K15" s="70"/>
      <c r="L15" s="69" t="s">
        <v>1525</v>
      </c>
      <c r="M15" s="73">
        <v>1.1095031321314817</v>
      </c>
      <c r="N15" s="74">
        <v>7492.623046875</v>
      </c>
      <c r="O15" s="74">
        <v>5317.115234375</v>
      </c>
      <c r="P15" s="75"/>
      <c r="Q15" s="76"/>
      <c r="R15" s="76"/>
      <c r="S15" s="88"/>
      <c r="T15" s="48">
        <v>0</v>
      </c>
      <c r="U15" s="48">
        <v>1</v>
      </c>
      <c r="V15" s="49">
        <v>0</v>
      </c>
      <c r="W15" s="49">
        <v>0.003584</v>
      </c>
      <c r="X15" s="49">
        <v>0.000565</v>
      </c>
      <c r="Y15" s="49">
        <v>0.473449</v>
      </c>
      <c r="Z15" s="49">
        <v>0</v>
      </c>
      <c r="AA15" s="49">
        <v>0</v>
      </c>
      <c r="AB15" s="71">
        <v>15</v>
      </c>
      <c r="AC15" s="71"/>
      <c r="AD15" s="72"/>
      <c r="AE15" s="78" t="s">
        <v>929</v>
      </c>
      <c r="AF15" s="78">
        <v>372</v>
      </c>
      <c r="AG15" s="78">
        <v>714</v>
      </c>
      <c r="AH15" s="78">
        <v>5674</v>
      </c>
      <c r="AI15" s="78">
        <v>10368</v>
      </c>
      <c r="AJ15" s="78"/>
      <c r="AK15" s="78" t="s">
        <v>1025</v>
      </c>
      <c r="AL15" s="78"/>
      <c r="AM15" s="78"/>
      <c r="AN15" s="78"/>
      <c r="AO15" s="80">
        <v>40457.931805555556</v>
      </c>
      <c r="AP15" s="78"/>
      <c r="AQ15" s="78" t="b">
        <v>0</v>
      </c>
      <c r="AR15" s="78" t="b">
        <v>0</v>
      </c>
      <c r="AS15" s="78" t="b">
        <v>1</v>
      </c>
      <c r="AT15" s="78"/>
      <c r="AU15" s="78">
        <v>103</v>
      </c>
      <c r="AV15" s="82" t="s">
        <v>1342</v>
      </c>
      <c r="AW15" s="78" t="b">
        <v>0</v>
      </c>
      <c r="AX15" s="78" t="s">
        <v>1415</v>
      </c>
      <c r="AY15" s="82" t="s">
        <v>1428</v>
      </c>
      <c r="AZ15" s="78" t="s">
        <v>66</v>
      </c>
      <c r="BA15" s="78" t="str">
        <f>REPLACE(INDEX(GroupVertices[Group],MATCH(Vertices[[#This Row],[Vertex]],GroupVertices[Vertex],0)),1,1,"")</f>
        <v>5</v>
      </c>
      <c r="BB15" s="48" t="s">
        <v>386</v>
      </c>
      <c r="BC15" s="48" t="s">
        <v>386</v>
      </c>
      <c r="BD15" s="48" t="s">
        <v>407</v>
      </c>
      <c r="BE15" s="48" t="s">
        <v>407</v>
      </c>
      <c r="BF15" s="48" t="s">
        <v>418</v>
      </c>
      <c r="BG15" s="48" t="s">
        <v>418</v>
      </c>
      <c r="BH15" s="118" t="s">
        <v>2032</v>
      </c>
      <c r="BI15" s="118" t="s">
        <v>2032</v>
      </c>
      <c r="BJ15" s="118" t="s">
        <v>2085</v>
      </c>
      <c r="BK15" s="118" t="s">
        <v>2085</v>
      </c>
      <c r="BL15" s="118">
        <v>0</v>
      </c>
      <c r="BM15" s="122">
        <v>0</v>
      </c>
      <c r="BN15" s="118">
        <v>0</v>
      </c>
      <c r="BO15" s="122">
        <v>0</v>
      </c>
      <c r="BP15" s="118">
        <v>0</v>
      </c>
      <c r="BQ15" s="122">
        <v>0</v>
      </c>
      <c r="BR15" s="118">
        <v>33</v>
      </c>
      <c r="BS15" s="122">
        <v>100</v>
      </c>
      <c r="BT15" s="118">
        <v>33</v>
      </c>
      <c r="BU15" s="2"/>
      <c r="BV15" s="3"/>
      <c r="BW15" s="3"/>
      <c r="BX15" s="3"/>
      <c r="BY15" s="3"/>
    </row>
    <row r="16" spans="1:77" ht="41.45" customHeight="1">
      <c r="A16" s="64" t="s">
        <v>236</v>
      </c>
      <c r="C16" s="65"/>
      <c r="D16" s="65" t="s">
        <v>64</v>
      </c>
      <c r="E16" s="66">
        <v>187.00460432687134</v>
      </c>
      <c r="F16" s="68">
        <v>99.99194021865043</v>
      </c>
      <c r="G16" s="102" t="s">
        <v>495</v>
      </c>
      <c r="H16" s="65"/>
      <c r="I16" s="69" t="s">
        <v>236</v>
      </c>
      <c r="J16" s="70"/>
      <c r="K16" s="70"/>
      <c r="L16" s="69" t="s">
        <v>1526</v>
      </c>
      <c r="M16" s="73">
        <v>3.6860564644330442</v>
      </c>
      <c r="N16" s="74">
        <v>7302.71337890625</v>
      </c>
      <c r="O16" s="74">
        <v>7481.59814453125</v>
      </c>
      <c r="P16" s="75"/>
      <c r="Q16" s="76"/>
      <c r="R16" s="76"/>
      <c r="S16" s="88"/>
      <c r="T16" s="48">
        <v>4</v>
      </c>
      <c r="U16" s="48">
        <v>7</v>
      </c>
      <c r="V16" s="49">
        <v>670</v>
      </c>
      <c r="W16" s="49">
        <v>0.004505</v>
      </c>
      <c r="X16" s="49">
        <v>0.003083</v>
      </c>
      <c r="Y16" s="49">
        <v>3.805282</v>
      </c>
      <c r="Z16" s="49">
        <v>0.027777777777777776</v>
      </c>
      <c r="AA16" s="49">
        <v>0</v>
      </c>
      <c r="AB16" s="71">
        <v>16</v>
      </c>
      <c r="AC16" s="71"/>
      <c r="AD16" s="72"/>
      <c r="AE16" s="78" t="s">
        <v>930</v>
      </c>
      <c r="AF16" s="78">
        <v>927</v>
      </c>
      <c r="AG16" s="78">
        <v>17467</v>
      </c>
      <c r="AH16" s="78">
        <v>127752</v>
      </c>
      <c r="AI16" s="78">
        <v>86981</v>
      </c>
      <c r="AJ16" s="78"/>
      <c r="AK16" s="78" t="s">
        <v>1026</v>
      </c>
      <c r="AL16" s="78" t="s">
        <v>874</v>
      </c>
      <c r="AM16" s="82" t="s">
        <v>1180</v>
      </c>
      <c r="AN16" s="78"/>
      <c r="AO16" s="80">
        <v>40230.04924768519</v>
      </c>
      <c r="AP16" s="82" t="s">
        <v>1261</v>
      </c>
      <c r="AQ16" s="78" t="b">
        <v>0</v>
      </c>
      <c r="AR16" s="78" t="b">
        <v>0</v>
      </c>
      <c r="AS16" s="78" t="b">
        <v>1</v>
      </c>
      <c r="AT16" s="78"/>
      <c r="AU16" s="78">
        <v>1211</v>
      </c>
      <c r="AV16" s="82" t="s">
        <v>1343</v>
      </c>
      <c r="AW16" s="78" t="b">
        <v>1</v>
      </c>
      <c r="AX16" s="78" t="s">
        <v>1415</v>
      </c>
      <c r="AY16" s="82" t="s">
        <v>1429</v>
      </c>
      <c r="AZ16" s="78" t="s">
        <v>66</v>
      </c>
      <c r="BA16" s="78" t="str">
        <f>REPLACE(INDEX(GroupVertices[Group],MATCH(Vertices[[#This Row],[Vertex]],GroupVertices[Vertex],0)),1,1,"")</f>
        <v>5</v>
      </c>
      <c r="BB16" s="48" t="s">
        <v>1998</v>
      </c>
      <c r="BC16" s="48" t="s">
        <v>1998</v>
      </c>
      <c r="BD16" s="48" t="s">
        <v>1721</v>
      </c>
      <c r="BE16" s="48" t="s">
        <v>1721</v>
      </c>
      <c r="BF16" s="48" t="s">
        <v>2011</v>
      </c>
      <c r="BG16" s="48" t="s">
        <v>2017</v>
      </c>
      <c r="BH16" s="118" t="s">
        <v>2033</v>
      </c>
      <c r="BI16" s="118" t="s">
        <v>2067</v>
      </c>
      <c r="BJ16" s="118" t="s">
        <v>2086</v>
      </c>
      <c r="BK16" s="118" t="s">
        <v>2117</v>
      </c>
      <c r="BL16" s="118">
        <v>16</v>
      </c>
      <c r="BM16" s="122">
        <v>3.755868544600939</v>
      </c>
      <c r="BN16" s="118">
        <v>7</v>
      </c>
      <c r="BO16" s="122">
        <v>1.6431924882629108</v>
      </c>
      <c r="BP16" s="118">
        <v>0</v>
      </c>
      <c r="BQ16" s="122">
        <v>0</v>
      </c>
      <c r="BR16" s="118">
        <v>403</v>
      </c>
      <c r="BS16" s="122">
        <v>94.60093896713614</v>
      </c>
      <c r="BT16" s="118">
        <v>426</v>
      </c>
      <c r="BU16" s="2"/>
      <c r="BV16" s="3"/>
      <c r="BW16" s="3"/>
      <c r="BX16" s="3"/>
      <c r="BY16" s="3"/>
    </row>
    <row r="17" spans="1:77" ht="41.45" customHeight="1">
      <c r="A17" s="64" t="s">
        <v>224</v>
      </c>
      <c r="C17" s="65"/>
      <c r="D17" s="65" t="s">
        <v>64</v>
      </c>
      <c r="E17" s="66">
        <v>162.73446103748554</v>
      </c>
      <c r="F17" s="68">
        <v>99.99976325978629</v>
      </c>
      <c r="G17" s="102" t="s">
        <v>483</v>
      </c>
      <c r="H17" s="65"/>
      <c r="I17" s="69" t="s">
        <v>224</v>
      </c>
      <c r="J17" s="70"/>
      <c r="K17" s="70"/>
      <c r="L17" s="69" t="s">
        <v>1527</v>
      </c>
      <c r="M17" s="73">
        <v>1.0788976218868682</v>
      </c>
      <c r="N17" s="74">
        <v>6906.3916015625</v>
      </c>
      <c r="O17" s="74">
        <v>1579.2537841796875</v>
      </c>
      <c r="P17" s="75"/>
      <c r="Q17" s="76"/>
      <c r="R17" s="76"/>
      <c r="S17" s="88"/>
      <c r="T17" s="48">
        <v>1</v>
      </c>
      <c r="U17" s="48">
        <v>2</v>
      </c>
      <c r="V17" s="49">
        <v>0</v>
      </c>
      <c r="W17" s="49">
        <v>0.003413</v>
      </c>
      <c r="X17" s="49">
        <v>0.000317</v>
      </c>
      <c r="Y17" s="49">
        <v>0.881463</v>
      </c>
      <c r="Z17" s="49">
        <v>0</v>
      </c>
      <c r="AA17" s="49">
        <v>0</v>
      </c>
      <c r="AB17" s="71">
        <v>17</v>
      </c>
      <c r="AC17" s="71"/>
      <c r="AD17" s="72"/>
      <c r="AE17" s="78" t="s">
        <v>931</v>
      </c>
      <c r="AF17" s="78">
        <v>1119</v>
      </c>
      <c r="AG17" s="78">
        <v>515</v>
      </c>
      <c r="AH17" s="78">
        <v>15272</v>
      </c>
      <c r="AI17" s="78">
        <v>8906</v>
      </c>
      <c r="AJ17" s="78"/>
      <c r="AK17" s="78"/>
      <c r="AL17" s="78" t="s">
        <v>1113</v>
      </c>
      <c r="AM17" s="78"/>
      <c r="AN17" s="78"/>
      <c r="AO17" s="80">
        <v>41453.14399305556</v>
      </c>
      <c r="AP17" s="82" t="s">
        <v>1262</v>
      </c>
      <c r="AQ17" s="78" t="b">
        <v>1</v>
      </c>
      <c r="AR17" s="78" t="b">
        <v>0</v>
      </c>
      <c r="AS17" s="78" t="b">
        <v>1</v>
      </c>
      <c r="AT17" s="78"/>
      <c r="AU17" s="78">
        <v>208</v>
      </c>
      <c r="AV17" s="82" t="s">
        <v>1339</v>
      </c>
      <c r="AW17" s="78" t="b">
        <v>0</v>
      </c>
      <c r="AX17" s="78" t="s">
        <v>1415</v>
      </c>
      <c r="AY17" s="82" t="s">
        <v>1430</v>
      </c>
      <c r="AZ17" s="78" t="s">
        <v>66</v>
      </c>
      <c r="BA17" s="78" t="str">
        <f>REPLACE(INDEX(GroupVertices[Group],MATCH(Vertices[[#This Row],[Vertex]],GroupVertices[Vertex],0)),1,1,"")</f>
        <v>8</v>
      </c>
      <c r="BB17" s="48" t="s">
        <v>387</v>
      </c>
      <c r="BC17" s="48" t="s">
        <v>387</v>
      </c>
      <c r="BD17" s="48" t="s">
        <v>405</v>
      </c>
      <c r="BE17" s="48" t="s">
        <v>405</v>
      </c>
      <c r="BF17" s="48" t="s">
        <v>414</v>
      </c>
      <c r="BG17" s="48" t="s">
        <v>414</v>
      </c>
      <c r="BH17" s="118" t="s">
        <v>2034</v>
      </c>
      <c r="BI17" s="118" t="s">
        <v>2068</v>
      </c>
      <c r="BJ17" s="118" t="s">
        <v>2087</v>
      </c>
      <c r="BK17" s="118" t="s">
        <v>2087</v>
      </c>
      <c r="BL17" s="118">
        <v>1</v>
      </c>
      <c r="BM17" s="122">
        <v>1.9230769230769231</v>
      </c>
      <c r="BN17" s="118">
        <v>1</v>
      </c>
      <c r="BO17" s="122">
        <v>1.9230769230769231</v>
      </c>
      <c r="BP17" s="118">
        <v>0</v>
      </c>
      <c r="BQ17" s="122">
        <v>0</v>
      </c>
      <c r="BR17" s="118">
        <v>50</v>
      </c>
      <c r="BS17" s="122">
        <v>96.15384615384616</v>
      </c>
      <c r="BT17" s="118">
        <v>52</v>
      </c>
      <c r="BU17" s="2"/>
      <c r="BV17" s="3"/>
      <c r="BW17" s="3"/>
      <c r="BX17" s="3"/>
      <c r="BY17" s="3"/>
    </row>
    <row r="18" spans="1:77" ht="41.45" customHeight="1">
      <c r="A18" s="64" t="s">
        <v>225</v>
      </c>
      <c r="C18" s="65"/>
      <c r="D18" s="65" t="s">
        <v>64</v>
      </c>
      <c r="E18" s="66">
        <v>170.73478906374132</v>
      </c>
      <c r="F18" s="68">
        <v>99.99718449893996</v>
      </c>
      <c r="G18" s="102" t="s">
        <v>484</v>
      </c>
      <c r="H18" s="65"/>
      <c r="I18" s="69" t="s">
        <v>225</v>
      </c>
      <c r="J18" s="70"/>
      <c r="K18" s="70"/>
      <c r="L18" s="69" t="s">
        <v>1528</v>
      </c>
      <c r="M18" s="73">
        <v>1.9383126532783281</v>
      </c>
      <c r="N18" s="74">
        <v>2748.1650390625</v>
      </c>
      <c r="O18" s="74">
        <v>677.4784545898438</v>
      </c>
      <c r="P18" s="75"/>
      <c r="Q18" s="76"/>
      <c r="R18" s="76"/>
      <c r="S18" s="88"/>
      <c r="T18" s="48">
        <v>0</v>
      </c>
      <c r="U18" s="48">
        <v>2</v>
      </c>
      <c r="V18" s="49">
        <v>0</v>
      </c>
      <c r="W18" s="49">
        <v>0.004425</v>
      </c>
      <c r="X18" s="49">
        <v>0.046072</v>
      </c>
      <c r="Y18" s="49">
        <v>0.634459</v>
      </c>
      <c r="Z18" s="49">
        <v>1</v>
      </c>
      <c r="AA18" s="49">
        <v>0</v>
      </c>
      <c r="AB18" s="71">
        <v>18</v>
      </c>
      <c r="AC18" s="71"/>
      <c r="AD18" s="72"/>
      <c r="AE18" s="78" t="s">
        <v>932</v>
      </c>
      <c r="AF18" s="78">
        <v>5847</v>
      </c>
      <c r="AG18" s="78">
        <v>6103</v>
      </c>
      <c r="AH18" s="78">
        <v>121422</v>
      </c>
      <c r="AI18" s="78">
        <v>12839</v>
      </c>
      <c r="AJ18" s="78"/>
      <c r="AK18" s="78" t="s">
        <v>1027</v>
      </c>
      <c r="AL18" s="78" t="s">
        <v>1114</v>
      </c>
      <c r="AM18" s="82" t="s">
        <v>1181</v>
      </c>
      <c r="AN18" s="78"/>
      <c r="AO18" s="80">
        <v>40416.41738425926</v>
      </c>
      <c r="AP18" s="82" t="s">
        <v>1263</v>
      </c>
      <c r="AQ18" s="78" t="b">
        <v>0</v>
      </c>
      <c r="AR18" s="78" t="b">
        <v>0</v>
      </c>
      <c r="AS18" s="78" t="b">
        <v>0</v>
      </c>
      <c r="AT18" s="78"/>
      <c r="AU18" s="78">
        <v>623</v>
      </c>
      <c r="AV18" s="82" t="s">
        <v>1344</v>
      </c>
      <c r="AW18" s="78" t="b">
        <v>0</v>
      </c>
      <c r="AX18" s="78" t="s">
        <v>1415</v>
      </c>
      <c r="AY18" s="82" t="s">
        <v>1431</v>
      </c>
      <c r="AZ18" s="78" t="s">
        <v>66</v>
      </c>
      <c r="BA18" s="78" t="str">
        <f>REPLACE(INDEX(GroupVertices[Group],MATCH(Vertices[[#This Row],[Vertex]],GroupVertices[Vertex],0)),1,1,"")</f>
        <v>2</v>
      </c>
      <c r="BB18" s="48"/>
      <c r="BC18" s="48"/>
      <c r="BD18" s="48"/>
      <c r="BE18" s="48"/>
      <c r="BF18" s="48"/>
      <c r="BG18" s="48"/>
      <c r="BH18" s="118" t="s">
        <v>2035</v>
      </c>
      <c r="BI18" s="118" t="s">
        <v>2035</v>
      </c>
      <c r="BJ18" s="118" t="s">
        <v>2088</v>
      </c>
      <c r="BK18" s="118" t="s">
        <v>2088</v>
      </c>
      <c r="BL18" s="118">
        <v>1</v>
      </c>
      <c r="BM18" s="122">
        <v>2.6315789473684212</v>
      </c>
      <c r="BN18" s="118">
        <v>0</v>
      </c>
      <c r="BO18" s="122">
        <v>0</v>
      </c>
      <c r="BP18" s="118">
        <v>0</v>
      </c>
      <c r="BQ18" s="122">
        <v>0</v>
      </c>
      <c r="BR18" s="118">
        <v>37</v>
      </c>
      <c r="BS18" s="122">
        <v>97.36842105263158</v>
      </c>
      <c r="BT18" s="118">
        <v>38</v>
      </c>
      <c r="BU18" s="2"/>
      <c r="BV18" s="3"/>
      <c r="BW18" s="3"/>
      <c r="BX18" s="3"/>
      <c r="BY18" s="3"/>
    </row>
    <row r="19" spans="1:77" ht="41.45" customHeight="1">
      <c r="A19" s="64" t="s">
        <v>226</v>
      </c>
      <c r="C19" s="65"/>
      <c r="D19" s="65" t="s">
        <v>64</v>
      </c>
      <c r="E19" s="66">
        <v>177.26333161916835</v>
      </c>
      <c r="F19" s="68">
        <v>99.9950801414848</v>
      </c>
      <c r="G19" s="102" t="s">
        <v>485</v>
      </c>
      <c r="H19" s="65"/>
      <c r="I19" s="69" t="s">
        <v>226</v>
      </c>
      <c r="J19" s="70"/>
      <c r="K19" s="70"/>
      <c r="L19" s="69" t="s">
        <v>1529</v>
      </c>
      <c r="M19" s="73">
        <v>2.6396248478282667</v>
      </c>
      <c r="N19" s="74">
        <v>2445.6669921875</v>
      </c>
      <c r="O19" s="74">
        <v>4166.92138671875</v>
      </c>
      <c r="P19" s="75"/>
      <c r="Q19" s="76"/>
      <c r="R19" s="76"/>
      <c r="S19" s="88"/>
      <c r="T19" s="48">
        <v>0</v>
      </c>
      <c r="U19" s="48">
        <v>2</v>
      </c>
      <c r="V19" s="49">
        <v>0</v>
      </c>
      <c r="W19" s="49">
        <v>0.004425</v>
      </c>
      <c r="X19" s="49">
        <v>0.046072</v>
      </c>
      <c r="Y19" s="49">
        <v>0.634459</v>
      </c>
      <c r="Z19" s="49">
        <v>1</v>
      </c>
      <c r="AA19" s="49">
        <v>0</v>
      </c>
      <c r="AB19" s="71">
        <v>19</v>
      </c>
      <c r="AC19" s="71"/>
      <c r="AD19" s="72"/>
      <c r="AE19" s="78" t="s">
        <v>933</v>
      </c>
      <c r="AF19" s="78">
        <v>5053</v>
      </c>
      <c r="AG19" s="78">
        <v>10663</v>
      </c>
      <c r="AH19" s="78">
        <v>76209</v>
      </c>
      <c r="AI19" s="78">
        <v>10889</v>
      </c>
      <c r="AJ19" s="78"/>
      <c r="AK19" s="78" t="s">
        <v>1028</v>
      </c>
      <c r="AL19" s="78" t="s">
        <v>1115</v>
      </c>
      <c r="AM19" s="82" t="s">
        <v>1182</v>
      </c>
      <c r="AN19" s="78"/>
      <c r="AO19" s="80">
        <v>40116.18597222222</v>
      </c>
      <c r="AP19" s="82" t="s">
        <v>1264</v>
      </c>
      <c r="AQ19" s="78" t="b">
        <v>0</v>
      </c>
      <c r="AR19" s="78" t="b">
        <v>0</v>
      </c>
      <c r="AS19" s="78" t="b">
        <v>1</v>
      </c>
      <c r="AT19" s="78"/>
      <c r="AU19" s="78">
        <v>1070</v>
      </c>
      <c r="AV19" s="82" t="s">
        <v>1345</v>
      </c>
      <c r="AW19" s="78" t="b">
        <v>0</v>
      </c>
      <c r="AX19" s="78" t="s">
        <v>1415</v>
      </c>
      <c r="AY19" s="82" t="s">
        <v>1432</v>
      </c>
      <c r="AZ19" s="78" t="s">
        <v>66</v>
      </c>
      <c r="BA19" s="78" t="str">
        <f>REPLACE(INDEX(GroupVertices[Group],MATCH(Vertices[[#This Row],[Vertex]],GroupVertices[Vertex],0)),1,1,"")</f>
        <v>2</v>
      </c>
      <c r="BB19" s="48"/>
      <c r="BC19" s="48"/>
      <c r="BD19" s="48"/>
      <c r="BE19" s="48"/>
      <c r="BF19" s="48"/>
      <c r="BG19" s="48"/>
      <c r="BH19" s="118" t="s">
        <v>2035</v>
      </c>
      <c r="BI19" s="118" t="s">
        <v>2035</v>
      </c>
      <c r="BJ19" s="118" t="s">
        <v>2088</v>
      </c>
      <c r="BK19" s="118" t="s">
        <v>2088</v>
      </c>
      <c r="BL19" s="118">
        <v>1</v>
      </c>
      <c r="BM19" s="122">
        <v>2.6315789473684212</v>
      </c>
      <c r="BN19" s="118">
        <v>0</v>
      </c>
      <c r="BO19" s="122">
        <v>0</v>
      </c>
      <c r="BP19" s="118">
        <v>0</v>
      </c>
      <c r="BQ19" s="122">
        <v>0</v>
      </c>
      <c r="BR19" s="118">
        <v>37</v>
      </c>
      <c r="BS19" s="122">
        <v>97.36842105263158</v>
      </c>
      <c r="BT19" s="118">
        <v>38</v>
      </c>
      <c r="BU19" s="2"/>
      <c r="BV19" s="3"/>
      <c r="BW19" s="3"/>
      <c r="BX19" s="3"/>
      <c r="BY19" s="3"/>
    </row>
    <row r="20" spans="1:77" ht="41.45" customHeight="1">
      <c r="A20" s="64" t="s">
        <v>227</v>
      </c>
      <c r="C20" s="65"/>
      <c r="D20" s="65" t="s">
        <v>64</v>
      </c>
      <c r="E20" s="66">
        <v>184.65518802567487</v>
      </c>
      <c r="F20" s="68">
        <v>99.99269751044514</v>
      </c>
      <c r="G20" s="102" t="s">
        <v>486</v>
      </c>
      <c r="H20" s="65"/>
      <c r="I20" s="69" t="s">
        <v>227</v>
      </c>
      <c r="J20" s="70"/>
      <c r="K20" s="70"/>
      <c r="L20" s="69" t="s">
        <v>1530</v>
      </c>
      <c r="M20" s="73">
        <v>3.4336763523154015</v>
      </c>
      <c r="N20" s="74">
        <v>3399.081787109375</v>
      </c>
      <c r="O20" s="74">
        <v>3069.682373046875</v>
      </c>
      <c r="P20" s="75"/>
      <c r="Q20" s="76"/>
      <c r="R20" s="76"/>
      <c r="S20" s="88"/>
      <c r="T20" s="48">
        <v>0</v>
      </c>
      <c r="U20" s="48">
        <v>2</v>
      </c>
      <c r="V20" s="49">
        <v>0</v>
      </c>
      <c r="W20" s="49">
        <v>0.004425</v>
      </c>
      <c r="X20" s="49">
        <v>0.046072</v>
      </c>
      <c r="Y20" s="49">
        <v>0.634459</v>
      </c>
      <c r="Z20" s="49">
        <v>1</v>
      </c>
      <c r="AA20" s="49">
        <v>0</v>
      </c>
      <c r="AB20" s="71">
        <v>20</v>
      </c>
      <c r="AC20" s="71"/>
      <c r="AD20" s="72"/>
      <c r="AE20" s="78" t="s">
        <v>934</v>
      </c>
      <c r="AF20" s="78">
        <v>17533</v>
      </c>
      <c r="AG20" s="78">
        <v>15826</v>
      </c>
      <c r="AH20" s="78">
        <v>52688</v>
      </c>
      <c r="AI20" s="78">
        <v>68588</v>
      </c>
      <c r="AJ20" s="78"/>
      <c r="AK20" s="78" t="s">
        <v>1029</v>
      </c>
      <c r="AL20" s="78" t="s">
        <v>1116</v>
      </c>
      <c r="AM20" s="82" t="s">
        <v>1183</v>
      </c>
      <c r="AN20" s="78"/>
      <c r="AO20" s="80">
        <v>39539.68918981482</v>
      </c>
      <c r="AP20" s="78"/>
      <c r="AQ20" s="78" t="b">
        <v>0</v>
      </c>
      <c r="AR20" s="78" t="b">
        <v>0</v>
      </c>
      <c r="AS20" s="78" t="b">
        <v>1</v>
      </c>
      <c r="AT20" s="78"/>
      <c r="AU20" s="78">
        <v>1049</v>
      </c>
      <c r="AV20" s="82" t="s">
        <v>1346</v>
      </c>
      <c r="AW20" s="78" t="b">
        <v>0</v>
      </c>
      <c r="AX20" s="78" t="s">
        <v>1415</v>
      </c>
      <c r="AY20" s="82" t="s">
        <v>1433</v>
      </c>
      <c r="AZ20" s="78" t="s">
        <v>66</v>
      </c>
      <c r="BA20" s="78" t="str">
        <f>REPLACE(INDEX(GroupVertices[Group],MATCH(Vertices[[#This Row],[Vertex]],GroupVertices[Vertex],0)),1,1,"")</f>
        <v>2</v>
      </c>
      <c r="BB20" s="48"/>
      <c r="BC20" s="48"/>
      <c r="BD20" s="48"/>
      <c r="BE20" s="48"/>
      <c r="BF20" s="48" t="s">
        <v>414</v>
      </c>
      <c r="BG20" s="48" t="s">
        <v>414</v>
      </c>
      <c r="BH20" s="118" t="s">
        <v>2036</v>
      </c>
      <c r="BI20" s="118" t="s">
        <v>2069</v>
      </c>
      <c r="BJ20" s="118" t="s">
        <v>2083</v>
      </c>
      <c r="BK20" s="118" t="s">
        <v>2118</v>
      </c>
      <c r="BL20" s="118">
        <v>4</v>
      </c>
      <c r="BM20" s="122">
        <v>5.714285714285714</v>
      </c>
      <c r="BN20" s="118">
        <v>1</v>
      </c>
      <c r="BO20" s="122">
        <v>1.4285714285714286</v>
      </c>
      <c r="BP20" s="118">
        <v>0</v>
      </c>
      <c r="BQ20" s="122">
        <v>0</v>
      </c>
      <c r="BR20" s="118">
        <v>65</v>
      </c>
      <c r="BS20" s="122">
        <v>92.85714285714286</v>
      </c>
      <c r="BT20" s="118">
        <v>70</v>
      </c>
      <c r="BU20" s="2"/>
      <c r="BV20" s="3"/>
      <c r="BW20" s="3"/>
      <c r="BX20" s="3"/>
      <c r="BY20" s="3"/>
    </row>
    <row r="21" spans="1:77" ht="41.45" customHeight="1">
      <c r="A21" s="64" t="s">
        <v>228</v>
      </c>
      <c r="C21" s="65"/>
      <c r="D21" s="65" t="s">
        <v>64</v>
      </c>
      <c r="E21" s="66">
        <v>170.89513923176935</v>
      </c>
      <c r="F21" s="68">
        <v>99.99713281296737</v>
      </c>
      <c r="G21" s="102" t="s">
        <v>487</v>
      </c>
      <c r="H21" s="65"/>
      <c r="I21" s="69" t="s">
        <v>228</v>
      </c>
      <c r="J21" s="70"/>
      <c r="K21" s="70"/>
      <c r="L21" s="69" t="s">
        <v>1531</v>
      </c>
      <c r="M21" s="73">
        <v>1.9555378650742916</v>
      </c>
      <c r="N21" s="74">
        <v>1517.15771484375</v>
      </c>
      <c r="O21" s="74">
        <v>699.0288696289062</v>
      </c>
      <c r="P21" s="75"/>
      <c r="Q21" s="76"/>
      <c r="R21" s="76"/>
      <c r="S21" s="88"/>
      <c r="T21" s="48">
        <v>0</v>
      </c>
      <c r="U21" s="48">
        <v>2</v>
      </c>
      <c r="V21" s="49">
        <v>0</v>
      </c>
      <c r="W21" s="49">
        <v>0.004425</v>
      </c>
      <c r="X21" s="49">
        <v>0.046072</v>
      </c>
      <c r="Y21" s="49">
        <v>0.634459</v>
      </c>
      <c r="Z21" s="49">
        <v>1</v>
      </c>
      <c r="AA21" s="49">
        <v>0</v>
      </c>
      <c r="AB21" s="71">
        <v>21</v>
      </c>
      <c r="AC21" s="71"/>
      <c r="AD21" s="72"/>
      <c r="AE21" s="78" t="s">
        <v>935</v>
      </c>
      <c r="AF21" s="78">
        <v>4482</v>
      </c>
      <c r="AG21" s="78">
        <v>6215</v>
      </c>
      <c r="AH21" s="78">
        <v>281309</v>
      </c>
      <c r="AI21" s="78">
        <v>63575</v>
      </c>
      <c r="AJ21" s="78"/>
      <c r="AK21" s="78" t="s">
        <v>1030</v>
      </c>
      <c r="AL21" s="78" t="s">
        <v>1117</v>
      </c>
      <c r="AM21" s="82" t="s">
        <v>1184</v>
      </c>
      <c r="AN21" s="78"/>
      <c r="AO21" s="80">
        <v>40781.9203587963</v>
      </c>
      <c r="AP21" s="82" t="s">
        <v>1265</v>
      </c>
      <c r="AQ21" s="78" t="b">
        <v>0</v>
      </c>
      <c r="AR21" s="78" t="b">
        <v>0</v>
      </c>
      <c r="AS21" s="78" t="b">
        <v>0</v>
      </c>
      <c r="AT21" s="78"/>
      <c r="AU21" s="78">
        <v>1094</v>
      </c>
      <c r="AV21" s="82" t="s">
        <v>1342</v>
      </c>
      <c r="AW21" s="78" t="b">
        <v>0</v>
      </c>
      <c r="AX21" s="78" t="s">
        <v>1415</v>
      </c>
      <c r="AY21" s="82" t="s">
        <v>1434</v>
      </c>
      <c r="AZ21" s="78" t="s">
        <v>66</v>
      </c>
      <c r="BA21" s="78" t="str">
        <f>REPLACE(INDEX(GroupVertices[Group],MATCH(Vertices[[#This Row],[Vertex]],GroupVertices[Vertex],0)),1,1,"")</f>
        <v>2</v>
      </c>
      <c r="BB21" s="48"/>
      <c r="BC21" s="48"/>
      <c r="BD21" s="48"/>
      <c r="BE21" s="48"/>
      <c r="BF21" s="48" t="s">
        <v>414</v>
      </c>
      <c r="BG21" s="48" t="s">
        <v>414</v>
      </c>
      <c r="BH21" s="118" t="s">
        <v>2029</v>
      </c>
      <c r="BI21" s="118" t="s">
        <v>2029</v>
      </c>
      <c r="BJ21" s="118" t="s">
        <v>2083</v>
      </c>
      <c r="BK21" s="118" t="s">
        <v>2083</v>
      </c>
      <c r="BL21" s="118">
        <v>3</v>
      </c>
      <c r="BM21" s="122">
        <v>9.375</v>
      </c>
      <c r="BN21" s="118">
        <v>1</v>
      </c>
      <c r="BO21" s="122">
        <v>3.125</v>
      </c>
      <c r="BP21" s="118">
        <v>0</v>
      </c>
      <c r="BQ21" s="122">
        <v>0</v>
      </c>
      <c r="BR21" s="118">
        <v>28</v>
      </c>
      <c r="BS21" s="122">
        <v>87.5</v>
      </c>
      <c r="BT21" s="118">
        <v>32</v>
      </c>
      <c r="BU21" s="2"/>
      <c r="BV21" s="3"/>
      <c r="BW21" s="3"/>
      <c r="BX21" s="3"/>
      <c r="BY21" s="3"/>
    </row>
    <row r="22" spans="1:77" ht="41.45" customHeight="1">
      <c r="A22" s="64" t="s">
        <v>229</v>
      </c>
      <c r="C22" s="65"/>
      <c r="D22" s="65" t="s">
        <v>64</v>
      </c>
      <c r="E22" s="66">
        <v>162.03006565650526</v>
      </c>
      <c r="F22" s="68">
        <v>99.99999030888014</v>
      </c>
      <c r="G22" s="102" t="s">
        <v>488</v>
      </c>
      <c r="H22" s="65"/>
      <c r="I22" s="69" t="s">
        <v>229</v>
      </c>
      <c r="J22" s="70"/>
      <c r="K22" s="70"/>
      <c r="L22" s="69" t="s">
        <v>1532</v>
      </c>
      <c r="M22" s="73">
        <v>1.0032297272117432</v>
      </c>
      <c r="N22" s="74">
        <v>9508.470703125</v>
      </c>
      <c r="O22" s="74">
        <v>4431.90966796875</v>
      </c>
      <c r="P22" s="75"/>
      <c r="Q22" s="76"/>
      <c r="R22" s="76"/>
      <c r="S22" s="88"/>
      <c r="T22" s="48">
        <v>0</v>
      </c>
      <c r="U22" s="48">
        <v>1</v>
      </c>
      <c r="V22" s="49">
        <v>0</v>
      </c>
      <c r="W22" s="49">
        <v>1</v>
      </c>
      <c r="X22" s="49">
        <v>0</v>
      </c>
      <c r="Y22" s="49">
        <v>0.701751</v>
      </c>
      <c r="Z22" s="49">
        <v>0</v>
      </c>
      <c r="AA22" s="49">
        <v>0</v>
      </c>
      <c r="AB22" s="71">
        <v>22</v>
      </c>
      <c r="AC22" s="71"/>
      <c r="AD22" s="72"/>
      <c r="AE22" s="78" t="s">
        <v>936</v>
      </c>
      <c r="AF22" s="78">
        <v>2</v>
      </c>
      <c r="AG22" s="78">
        <v>23</v>
      </c>
      <c r="AH22" s="78">
        <v>130</v>
      </c>
      <c r="AI22" s="78">
        <v>233</v>
      </c>
      <c r="AJ22" s="78"/>
      <c r="AK22" s="78" t="s">
        <v>1031</v>
      </c>
      <c r="AL22" s="78" t="s">
        <v>1110</v>
      </c>
      <c r="AM22" s="82" t="s">
        <v>1185</v>
      </c>
      <c r="AN22" s="78"/>
      <c r="AO22" s="80">
        <v>40944.14231481482</v>
      </c>
      <c r="AP22" s="82" t="s">
        <v>1266</v>
      </c>
      <c r="AQ22" s="78" t="b">
        <v>0</v>
      </c>
      <c r="AR22" s="78" t="b">
        <v>0</v>
      </c>
      <c r="AS22" s="78" t="b">
        <v>0</v>
      </c>
      <c r="AT22" s="78"/>
      <c r="AU22" s="78">
        <v>0</v>
      </c>
      <c r="AV22" s="82" t="s">
        <v>1339</v>
      </c>
      <c r="AW22" s="78" t="b">
        <v>0</v>
      </c>
      <c r="AX22" s="78" t="s">
        <v>1415</v>
      </c>
      <c r="AY22" s="82" t="s">
        <v>1435</v>
      </c>
      <c r="AZ22" s="78" t="s">
        <v>66</v>
      </c>
      <c r="BA22" s="78" t="str">
        <f>REPLACE(INDEX(GroupVertices[Group],MATCH(Vertices[[#This Row],[Vertex]],GroupVertices[Vertex],0)),1,1,"")</f>
        <v>12</v>
      </c>
      <c r="BB22" s="48"/>
      <c r="BC22" s="48"/>
      <c r="BD22" s="48"/>
      <c r="BE22" s="48"/>
      <c r="BF22" s="48" t="s">
        <v>414</v>
      </c>
      <c r="BG22" s="48" t="s">
        <v>414</v>
      </c>
      <c r="BH22" s="118" t="s">
        <v>2037</v>
      </c>
      <c r="BI22" s="118" t="s">
        <v>2037</v>
      </c>
      <c r="BJ22" s="118" t="s">
        <v>2089</v>
      </c>
      <c r="BK22" s="118" t="s">
        <v>2089</v>
      </c>
      <c r="BL22" s="118">
        <v>0</v>
      </c>
      <c r="BM22" s="122">
        <v>0</v>
      </c>
      <c r="BN22" s="118">
        <v>0</v>
      </c>
      <c r="BO22" s="122">
        <v>0</v>
      </c>
      <c r="BP22" s="118">
        <v>0</v>
      </c>
      <c r="BQ22" s="122">
        <v>0</v>
      </c>
      <c r="BR22" s="118">
        <v>13</v>
      </c>
      <c r="BS22" s="122">
        <v>100</v>
      </c>
      <c r="BT22" s="118">
        <v>13</v>
      </c>
      <c r="BU22" s="2"/>
      <c r="BV22" s="3"/>
      <c r="BW22" s="3"/>
      <c r="BX22" s="3"/>
      <c r="BY22" s="3"/>
    </row>
    <row r="23" spans="1:77" ht="41.45" customHeight="1">
      <c r="A23" s="64" t="s">
        <v>255</v>
      </c>
      <c r="C23" s="65"/>
      <c r="D23" s="65" t="s">
        <v>64</v>
      </c>
      <c r="E23" s="66">
        <v>162.24195694997087</v>
      </c>
      <c r="F23" s="68">
        <v>99.99992200955923</v>
      </c>
      <c r="G23" s="102" t="s">
        <v>1362</v>
      </c>
      <c r="H23" s="65"/>
      <c r="I23" s="69" t="s">
        <v>255</v>
      </c>
      <c r="J23" s="70"/>
      <c r="K23" s="70"/>
      <c r="L23" s="69" t="s">
        <v>1533</v>
      </c>
      <c r="M23" s="73">
        <v>1.0259916142278376</v>
      </c>
      <c r="N23" s="74">
        <v>9508.470703125</v>
      </c>
      <c r="O23" s="74">
        <v>3367.310302734375</v>
      </c>
      <c r="P23" s="75"/>
      <c r="Q23" s="76"/>
      <c r="R23" s="76"/>
      <c r="S23" s="88"/>
      <c r="T23" s="48">
        <v>2</v>
      </c>
      <c r="U23" s="48">
        <v>1</v>
      </c>
      <c r="V23" s="49">
        <v>0</v>
      </c>
      <c r="W23" s="49">
        <v>1</v>
      </c>
      <c r="X23" s="49">
        <v>0</v>
      </c>
      <c r="Y23" s="49">
        <v>1.298239</v>
      </c>
      <c r="Z23" s="49">
        <v>0</v>
      </c>
      <c r="AA23" s="49">
        <v>0</v>
      </c>
      <c r="AB23" s="71">
        <v>23</v>
      </c>
      <c r="AC23" s="71"/>
      <c r="AD23" s="72"/>
      <c r="AE23" s="78" t="s">
        <v>937</v>
      </c>
      <c r="AF23" s="78">
        <v>120</v>
      </c>
      <c r="AG23" s="78">
        <v>171</v>
      </c>
      <c r="AH23" s="78">
        <v>14901</v>
      </c>
      <c r="AI23" s="78">
        <v>128</v>
      </c>
      <c r="AJ23" s="78"/>
      <c r="AK23" s="78" t="s">
        <v>1032</v>
      </c>
      <c r="AL23" s="78" t="s">
        <v>1118</v>
      </c>
      <c r="AM23" s="82" t="s">
        <v>1186</v>
      </c>
      <c r="AN23" s="78"/>
      <c r="AO23" s="80">
        <v>42605.06886574074</v>
      </c>
      <c r="AP23" s="82" t="s">
        <v>1267</v>
      </c>
      <c r="AQ23" s="78" t="b">
        <v>0</v>
      </c>
      <c r="AR23" s="78" t="b">
        <v>0</v>
      </c>
      <c r="AS23" s="78" t="b">
        <v>0</v>
      </c>
      <c r="AT23" s="78"/>
      <c r="AU23" s="78">
        <v>79</v>
      </c>
      <c r="AV23" s="82" t="s">
        <v>1339</v>
      </c>
      <c r="AW23" s="78" t="b">
        <v>0</v>
      </c>
      <c r="AX23" s="78" t="s">
        <v>1415</v>
      </c>
      <c r="AY23" s="82" t="s">
        <v>1436</v>
      </c>
      <c r="AZ23" s="78" t="s">
        <v>66</v>
      </c>
      <c r="BA23" s="78" t="str">
        <f>REPLACE(INDEX(GroupVertices[Group],MATCH(Vertices[[#This Row],[Vertex]],GroupVertices[Vertex],0)),1,1,"")</f>
        <v>12</v>
      </c>
      <c r="BB23" s="48" t="s">
        <v>403</v>
      </c>
      <c r="BC23" s="48" t="s">
        <v>403</v>
      </c>
      <c r="BD23" s="48" t="s">
        <v>405</v>
      </c>
      <c r="BE23" s="48" t="s">
        <v>405</v>
      </c>
      <c r="BF23" s="48" t="s">
        <v>434</v>
      </c>
      <c r="BG23" s="48" t="s">
        <v>434</v>
      </c>
      <c r="BH23" s="118" t="s">
        <v>2038</v>
      </c>
      <c r="BI23" s="118" t="s">
        <v>2070</v>
      </c>
      <c r="BJ23" s="118" t="s">
        <v>1933</v>
      </c>
      <c r="BK23" s="118" t="s">
        <v>2119</v>
      </c>
      <c r="BL23" s="118">
        <v>6</v>
      </c>
      <c r="BM23" s="122">
        <v>8.823529411764707</v>
      </c>
      <c r="BN23" s="118">
        <v>2</v>
      </c>
      <c r="BO23" s="122">
        <v>2.9411764705882355</v>
      </c>
      <c r="BP23" s="118">
        <v>0</v>
      </c>
      <c r="BQ23" s="122">
        <v>0</v>
      </c>
      <c r="BR23" s="118">
        <v>60</v>
      </c>
      <c r="BS23" s="122">
        <v>88.23529411764706</v>
      </c>
      <c r="BT23" s="118">
        <v>68</v>
      </c>
      <c r="BU23" s="2"/>
      <c r="BV23" s="3"/>
      <c r="BW23" s="3"/>
      <c r="BX23" s="3"/>
      <c r="BY23" s="3"/>
    </row>
    <row r="24" spans="1:77" ht="41.45" customHeight="1">
      <c r="A24" s="64" t="s">
        <v>230</v>
      </c>
      <c r="C24" s="65"/>
      <c r="D24" s="65" t="s">
        <v>64</v>
      </c>
      <c r="E24" s="66">
        <v>165.05953847389202</v>
      </c>
      <c r="F24" s="68">
        <v>99.99901381318385</v>
      </c>
      <c r="G24" s="102" t="s">
        <v>489</v>
      </c>
      <c r="H24" s="65"/>
      <c r="I24" s="69" t="s">
        <v>230</v>
      </c>
      <c r="J24" s="70"/>
      <c r="K24" s="70"/>
      <c r="L24" s="69" t="s">
        <v>1534</v>
      </c>
      <c r="M24" s="73">
        <v>1.3286631929283375</v>
      </c>
      <c r="N24" s="74">
        <v>4999.5</v>
      </c>
      <c r="O24" s="74">
        <v>1826.2879638671875</v>
      </c>
      <c r="P24" s="75"/>
      <c r="Q24" s="76"/>
      <c r="R24" s="76"/>
      <c r="S24" s="88"/>
      <c r="T24" s="48">
        <v>1</v>
      </c>
      <c r="U24" s="48">
        <v>1</v>
      </c>
      <c r="V24" s="49">
        <v>0</v>
      </c>
      <c r="W24" s="49">
        <v>0</v>
      </c>
      <c r="X24" s="49">
        <v>0</v>
      </c>
      <c r="Y24" s="49">
        <v>0.999995</v>
      </c>
      <c r="Z24" s="49">
        <v>0</v>
      </c>
      <c r="AA24" s="49">
        <v>0</v>
      </c>
      <c r="AB24" s="71">
        <v>24</v>
      </c>
      <c r="AC24" s="71"/>
      <c r="AD24" s="72"/>
      <c r="AE24" s="78" t="s">
        <v>938</v>
      </c>
      <c r="AF24" s="78">
        <v>1925</v>
      </c>
      <c r="AG24" s="78">
        <v>2139</v>
      </c>
      <c r="AH24" s="78">
        <v>38979</v>
      </c>
      <c r="AI24" s="78">
        <v>19425</v>
      </c>
      <c r="AJ24" s="78"/>
      <c r="AK24" s="78" t="s">
        <v>1033</v>
      </c>
      <c r="AL24" s="78" t="s">
        <v>1119</v>
      </c>
      <c r="AM24" s="82" t="s">
        <v>1187</v>
      </c>
      <c r="AN24" s="78"/>
      <c r="AO24" s="80">
        <v>39846.29646990741</v>
      </c>
      <c r="AP24" s="82" t="s">
        <v>1268</v>
      </c>
      <c r="AQ24" s="78" t="b">
        <v>0</v>
      </c>
      <c r="AR24" s="78" t="b">
        <v>0</v>
      </c>
      <c r="AS24" s="78" t="b">
        <v>1</v>
      </c>
      <c r="AT24" s="78"/>
      <c r="AU24" s="78">
        <v>380</v>
      </c>
      <c r="AV24" s="82" t="s">
        <v>1344</v>
      </c>
      <c r="AW24" s="78" t="b">
        <v>0</v>
      </c>
      <c r="AX24" s="78" t="s">
        <v>1415</v>
      </c>
      <c r="AY24" s="82" t="s">
        <v>1437</v>
      </c>
      <c r="AZ24" s="78" t="s">
        <v>66</v>
      </c>
      <c r="BA24" s="78" t="str">
        <f>REPLACE(INDEX(GroupVertices[Group],MATCH(Vertices[[#This Row],[Vertex]],GroupVertices[Vertex],0)),1,1,"")</f>
        <v>4</v>
      </c>
      <c r="BB24" s="48"/>
      <c r="BC24" s="48"/>
      <c r="BD24" s="48"/>
      <c r="BE24" s="48"/>
      <c r="BF24" s="48" t="s">
        <v>414</v>
      </c>
      <c r="BG24" s="48" t="s">
        <v>414</v>
      </c>
      <c r="BH24" s="118" t="s">
        <v>2039</v>
      </c>
      <c r="BI24" s="118" t="s">
        <v>2039</v>
      </c>
      <c r="BJ24" s="118" t="s">
        <v>2090</v>
      </c>
      <c r="BK24" s="118" t="s">
        <v>2090</v>
      </c>
      <c r="BL24" s="118">
        <v>1</v>
      </c>
      <c r="BM24" s="122">
        <v>6.25</v>
      </c>
      <c r="BN24" s="118">
        <v>0</v>
      </c>
      <c r="BO24" s="122">
        <v>0</v>
      </c>
      <c r="BP24" s="118">
        <v>0</v>
      </c>
      <c r="BQ24" s="122">
        <v>0</v>
      </c>
      <c r="BR24" s="118">
        <v>15</v>
      </c>
      <c r="BS24" s="122">
        <v>93.75</v>
      </c>
      <c r="BT24" s="118">
        <v>16</v>
      </c>
      <c r="BU24" s="2"/>
      <c r="BV24" s="3"/>
      <c r="BW24" s="3"/>
      <c r="BX24" s="3"/>
      <c r="BY24" s="3"/>
    </row>
    <row r="25" spans="1:77" ht="41.45" customHeight="1">
      <c r="A25" s="64" t="s">
        <v>231</v>
      </c>
      <c r="C25" s="65"/>
      <c r="D25" s="65" t="s">
        <v>64</v>
      </c>
      <c r="E25" s="66">
        <v>230.51104098790574</v>
      </c>
      <c r="F25" s="68">
        <v>99.97791670673227</v>
      </c>
      <c r="G25" s="102" t="s">
        <v>490</v>
      </c>
      <c r="H25" s="65"/>
      <c r="I25" s="69" t="s">
        <v>231</v>
      </c>
      <c r="J25" s="70"/>
      <c r="K25" s="70"/>
      <c r="L25" s="69" t="s">
        <v>1535</v>
      </c>
      <c r="M25" s="73">
        <v>8.359625536359259</v>
      </c>
      <c r="N25" s="74">
        <v>1711.775634765625</v>
      </c>
      <c r="O25" s="74">
        <v>3514.8232421875</v>
      </c>
      <c r="P25" s="75"/>
      <c r="Q25" s="76"/>
      <c r="R25" s="76"/>
      <c r="S25" s="88"/>
      <c r="T25" s="48">
        <v>0</v>
      </c>
      <c r="U25" s="48">
        <v>2</v>
      </c>
      <c r="V25" s="49">
        <v>0</v>
      </c>
      <c r="W25" s="49">
        <v>0.004425</v>
      </c>
      <c r="X25" s="49">
        <v>0.046072</v>
      </c>
      <c r="Y25" s="49">
        <v>0.634459</v>
      </c>
      <c r="Z25" s="49">
        <v>1</v>
      </c>
      <c r="AA25" s="49">
        <v>0</v>
      </c>
      <c r="AB25" s="71">
        <v>25</v>
      </c>
      <c r="AC25" s="71"/>
      <c r="AD25" s="72"/>
      <c r="AE25" s="78" t="s">
        <v>939</v>
      </c>
      <c r="AF25" s="78">
        <v>50652</v>
      </c>
      <c r="AG25" s="78">
        <v>47855</v>
      </c>
      <c r="AH25" s="78">
        <v>53389</v>
      </c>
      <c r="AI25" s="78">
        <v>43786</v>
      </c>
      <c r="AJ25" s="78"/>
      <c r="AK25" s="78" t="s">
        <v>1034</v>
      </c>
      <c r="AL25" s="78" t="s">
        <v>1120</v>
      </c>
      <c r="AM25" s="78"/>
      <c r="AN25" s="78"/>
      <c r="AO25" s="80">
        <v>41873.62611111111</v>
      </c>
      <c r="AP25" s="82" t="s">
        <v>1269</v>
      </c>
      <c r="AQ25" s="78" t="b">
        <v>0</v>
      </c>
      <c r="AR25" s="78" t="b">
        <v>0</v>
      </c>
      <c r="AS25" s="78" t="b">
        <v>0</v>
      </c>
      <c r="AT25" s="78"/>
      <c r="AU25" s="78">
        <v>1940</v>
      </c>
      <c r="AV25" s="82" t="s">
        <v>1340</v>
      </c>
      <c r="AW25" s="78" t="b">
        <v>0</v>
      </c>
      <c r="AX25" s="78" t="s">
        <v>1415</v>
      </c>
      <c r="AY25" s="82" t="s">
        <v>1438</v>
      </c>
      <c r="AZ25" s="78" t="s">
        <v>66</v>
      </c>
      <c r="BA25" s="78" t="str">
        <f>REPLACE(INDEX(GroupVertices[Group],MATCH(Vertices[[#This Row],[Vertex]],GroupVertices[Vertex],0)),1,1,"")</f>
        <v>2</v>
      </c>
      <c r="BB25" s="48"/>
      <c r="BC25" s="48"/>
      <c r="BD25" s="48"/>
      <c r="BE25" s="48"/>
      <c r="BF25" s="48" t="s">
        <v>414</v>
      </c>
      <c r="BG25" s="48" t="s">
        <v>414</v>
      </c>
      <c r="BH25" s="118" t="s">
        <v>2029</v>
      </c>
      <c r="BI25" s="118" t="s">
        <v>2029</v>
      </c>
      <c r="BJ25" s="118" t="s">
        <v>2083</v>
      </c>
      <c r="BK25" s="118" t="s">
        <v>2083</v>
      </c>
      <c r="BL25" s="118">
        <v>3</v>
      </c>
      <c r="BM25" s="122">
        <v>9.375</v>
      </c>
      <c r="BN25" s="118">
        <v>1</v>
      </c>
      <c r="BO25" s="122">
        <v>3.125</v>
      </c>
      <c r="BP25" s="118">
        <v>0</v>
      </c>
      <c r="BQ25" s="122">
        <v>0</v>
      </c>
      <c r="BR25" s="118">
        <v>28</v>
      </c>
      <c r="BS25" s="122">
        <v>87.5</v>
      </c>
      <c r="BT25" s="118">
        <v>32</v>
      </c>
      <c r="BU25" s="2"/>
      <c r="BV25" s="3"/>
      <c r="BW25" s="3"/>
      <c r="BX25" s="3"/>
      <c r="BY25" s="3"/>
    </row>
    <row r="26" spans="1:77" ht="41.45" customHeight="1">
      <c r="A26" s="64" t="s">
        <v>232</v>
      </c>
      <c r="C26" s="65"/>
      <c r="D26" s="65" t="s">
        <v>64</v>
      </c>
      <c r="E26" s="66">
        <v>191.0419924861486</v>
      </c>
      <c r="F26" s="68">
        <v>99.99063883969791</v>
      </c>
      <c r="G26" s="102" t="s">
        <v>491</v>
      </c>
      <c r="H26" s="65"/>
      <c r="I26" s="69" t="s">
        <v>232</v>
      </c>
      <c r="J26" s="70"/>
      <c r="K26" s="70"/>
      <c r="L26" s="69" t="s">
        <v>1536</v>
      </c>
      <c r="M26" s="73">
        <v>4.1197626900099795</v>
      </c>
      <c r="N26" s="74">
        <v>1135.2008056640625</v>
      </c>
      <c r="O26" s="74">
        <v>1818.12939453125</v>
      </c>
      <c r="P26" s="75"/>
      <c r="Q26" s="76"/>
      <c r="R26" s="76"/>
      <c r="S26" s="88"/>
      <c r="T26" s="48">
        <v>0</v>
      </c>
      <c r="U26" s="48">
        <v>2</v>
      </c>
      <c r="V26" s="49">
        <v>0</v>
      </c>
      <c r="W26" s="49">
        <v>0.004425</v>
      </c>
      <c r="X26" s="49">
        <v>0.046072</v>
      </c>
      <c r="Y26" s="49">
        <v>0.634459</v>
      </c>
      <c r="Z26" s="49">
        <v>1</v>
      </c>
      <c r="AA26" s="49">
        <v>0</v>
      </c>
      <c r="AB26" s="71">
        <v>26</v>
      </c>
      <c r="AC26" s="71"/>
      <c r="AD26" s="72"/>
      <c r="AE26" s="78" t="s">
        <v>940</v>
      </c>
      <c r="AF26" s="78">
        <v>19832</v>
      </c>
      <c r="AG26" s="78">
        <v>20287</v>
      </c>
      <c r="AH26" s="78">
        <v>132662</v>
      </c>
      <c r="AI26" s="78">
        <v>13993</v>
      </c>
      <c r="AJ26" s="78"/>
      <c r="AK26" s="78" t="s">
        <v>1035</v>
      </c>
      <c r="AL26" s="78" t="s">
        <v>1109</v>
      </c>
      <c r="AM26" s="82" t="s">
        <v>1188</v>
      </c>
      <c r="AN26" s="78"/>
      <c r="AO26" s="80">
        <v>39923.89745370371</v>
      </c>
      <c r="AP26" s="82" t="s">
        <v>1270</v>
      </c>
      <c r="AQ26" s="78" t="b">
        <v>0</v>
      </c>
      <c r="AR26" s="78" t="b">
        <v>0</v>
      </c>
      <c r="AS26" s="78" t="b">
        <v>1</v>
      </c>
      <c r="AT26" s="78"/>
      <c r="AU26" s="78">
        <v>677</v>
      </c>
      <c r="AV26" s="82" t="s">
        <v>1340</v>
      </c>
      <c r="AW26" s="78" t="b">
        <v>0</v>
      </c>
      <c r="AX26" s="78" t="s">
        <v>1415</v>
      </c>
      <c r="AY26" s="82" t="s">
        <v>1439</v>
      </c>
      <c r="AZ26" s="78" t="s">
        <v>66</v>
      </c>
      <c r="BA26" s="78" t="str">
        <f>REPLACE(INDEX(GroupVertices[Group],MATCH(Vertices[[#This Row],[Vertex]],GroupVertices[Vertex],0)),1,1,"")</f>
        <v>2</v>
      </c>
      <c r="BB26" s="48"/>
      <c r="BC26" s="48"/>
      <c r="BD26" s="48"/>
      <c r="BE26" s="48"/>
      <c r="BF26" s="48" t="s">
        <v>414</v>
      </c>
      <c r="BG26" s="48" t="s">
        <v>414</v>
      </c>
      <c r="BH26" s="118" t="s">
        <v>2029</v>
      </c>
      <c r="BI26" s="118" t="s">
        <v>2029</v>
      </c>
      <c r="BJ26" s="118" t="s">
        <v>2083</v>
      </c>
      <c r="BK26" s="118" t="s">
        <v>2083</v>
      </c>
      <c r="BL26" s="118">
        <v>3</v>
      </c>
      <c r="BM26" s="122">
        <v>9.375</v>
      </c>
      <c r="BN26" s="118">
        <v>1</v>
      </c>
      <c r="BO26" s="122">
        <v>3.125</v>
      </c>
      <c r="BP26" s="118">
        <v>0</v>
      </c>
      <c r="BQ26" s="122">
        <v>0</v>
      </c>
      <c r="BR26" s="118">
        <v>28</v>
      </c>
      <c r="BS26" s="122">
        <v>87.5</v>
      </c>
      <c r="BT26" s="118">
        <v>32</v>
      </c>
      <c r="BU26" s="2"/>
      <c r="BV26" s="3"/>
      <c r="BW26" s="3"/>
      <c r="BX26" s="3"/>
      <c r="BY26" s="3"/>
    </row>
    <row r="27" spans="1:77" ht="41.45" customHeight="1">
      <c r="A27" s="64" t="s">
        <v>233</v>
      </c>
      <c r="C27" s="65"/>
      <c r="D27" s="65" t="s">
        <v>64</v>
      </c>
      <c r="E27" s="66">
        <v>166.7646907071187</v>
      </c>
      <c r="F27" s="68">
        <v>99.99846418824326</v>
      </c>
      <c r="G27" s="102" t="s">
        <v>492</v>
      </c>
      <c r="H27" s="65"/>
      <c r="I27" s="69" t="s">
        <v>233</v>
      </c>
      <c r="J27" s="70"/>
      <c r="K27" s="70"/>
      <c r="L27" s="69" t="s">
        <v>1537</v>
      </c>
      <c r="M27" s="73">
        <v>1.5118348647943414</v>
      </c>
      <c r="N27" s="74">
        <v>7789.994140625</v>
      </c>
      <c r="O27" s="74">
        <v>1579.2537841796875</v>
      </c>
      <c r="P27" s="75"/>
      <c r="Q27" s="76"/>
      <c r="R27" s="76"/>
      <c r="S27" s="88"/>
      <c r="T27" s="48">
        <v>0</v>
      </c>
      <c r="U27" s="48">
        <v>1</v>
      </c>
      <c r="V27" s="49">
        <v>0</v>
      </c>
      <c r="W27" s="49">
        <v>0.003413</v>
      </c>
      <c r="X27" s="49">
        <v>0.000259</v>
      </c>
      <c r="Y27" s="49">
        <v>0.506841</v>
      </c>
      <c r="Z27" s="49">
        <v>0</v>
      </c>
      <c r="AA27" s="49">
        <v>0</v>
      </c>
      <c r="AB27" s="71">
        <v>27</v>
      </c>
      <c r="AC27" s="71"/>
      <c r="AD27" s="72"/>
      <c r="AE27" s="78" t="s">
        <v>941</v>
      </c>
      <c r="AF27" s="78">
        <v>5001</v>
      </c>
      <c r="AG27" s="78">
        <v>3330</v>
      </c>
      <c r="AH27" s="78">
        <v>269320</v>
      </c>
      <c r="AI27" s="78">
        <v>28005</v>
      </c>
      <c r="AJ27" s="78"/>
      <c r="AK27" s="78" t="s">
        <v>1036</v>
      </c>
      <c r="AL27" s="78" t="s">
        <v>1121</v>
      </c>
      <c r="AM27" s="78"/>
      <c r="AN27" s="78"/>
      <c r="AO27" s="80">
        <v>39886.015127314815</v>
      </c>
      <c r="AP27" s="82" t="s">
        <v>1271</v>
      </c>
      <c r="AQ27" s="78" t="b">
        <v>1</v>
      </c>
      <c r="AR27" s="78" t="b">
        <v>0</v>
      </c>
      <c r="AS27" s="78" t="b">
        <v>1</v>
      </c>
      <c r="AT27" s="78"/>
      <c r="AU27" s="78">
        <v>1046</v>
      </c>
      <c r="AV27" s="82" t="s">
        <v>1339</v>
      </c>
      <c r="AW27" s="78" t="b">
        <v>0</v>
      </c>
      <c r="AX27" s="78" t="s">
        <v>1415</v>
      </c>
      <c r="AY27" s="82" t="s">
        <v>1440</v>
      </c>
      <c r="AZ27" s="78" t="s">
        <v>66</v>
      </c>
      <c r="BA27" s="78" t="str">
        <f>REPLACE(INDEX(GroupVertices[Group],MATCH(Vertices[[#This Row],[Vertex]],GroupVertices[Vertex],0)),1,1,"")</f>
        <v>8</v>
      </c>
      <c r="BB27" s="48"/>
      <c r="BC27" s="48"/>
      <c r="BD27" s="48"/>
      <c r="BE27" s="48"/>
      <c r="BF27" s="48"/>
      <c r="BG27" s="48"/>
      <c r="BH27" s="118" t="s">
        <v>2040</v>
      </c>
      <c r="BI27" s="118" t="s">
        <v>2040</v>
      </c>
      <c r="BJ27" s="118" t="s">
        <v>2091</v>
      </c>
      <c r="BK27" s="118" t="s">
        <v>2091</v>
      </c>
      <c r="BL27" s="118">
        <v>0</v>
      </c>
      <c r="BM27" s="122">
        <v>0</v>
      </c>
      <c r="BN27" s="118">
        <v>1</v>
      </c>
      <c r="BO27" s="122">
        <v>4.166666666666667</v>
      </c>
      <c r="BP27" s="118">
        <v>0</v>
      </c>
      <c r="BQ27" s="122">
        <v>0</v>
      </c>
      <c r="BR27" s="118">
        <v>23</v>
      </c>
      <c r="BS27" s="122">
        <v>95.83333333333333</v>
      </c>
      <c r="BT27" s="118">
        <v>24</v>
      </c>
      <c r="BU27" s="2"/>
      <c r="BV27" s="3"/>
      <c r="BW27" s="3"/>
      <c r="BX27" s="3"/>
      <c r="BY27" s="3"/>
    </row>
    <row r="28" spans="1:77" ht="41.45" customHeight="1">
      <c r="A28" s="64" t="s">
        <v>234</v>
      </c>
      <c r="C28" s="65"/>
      <c r="D28" s="65" t="s">
        <v>64</v>
      </c>
      <c r="E28" s="66">
        <v>162.01718037514587</v>
      </c>
      <c r="F28" s="68">
        <v>99.99999446221722</v>
      </c>
      <c r="G28" s="102" t="s">
        <v>493</v>
      </c>
      <c r="H28" s="65"/>
      <c r="I28" s="69" t="s">
        <v>234</v>
      </c>
      <c r="J28" s="70"/>
      <c r="K28" s="70"/>
      <c r="L28" s="69" t="s">
        <v>1538</v>
      </c>
      <c r="M28" s="73">
        <v>1.0018455584067103</v>
      </c>
      <c r="N28" s="74">
        <v>5846.28515625</v>
      </c>
      <c r="O28" s="74">
        <v>3790.79736328125</v>
      </c>
      <c r="P28" s="75"/>
      <c r="Q28" s="76"/>
      <c r="R28" s="76"/>
      <c r="S28" s="88"/>
      <c r="T28" s="48">
        <v>1</v>
      </c>
      <c r="U28" s="48">
        <v>1</v>
      </c>
      <c r="V28" s="49">
        <v>0</v>
      </c>
      <c r="W28" s="49">
        <v>0</v>
      </c>
      <c r="X28" s="49">
        <v>0</v>
      </c>
      <c r="Y28" s="49">
        <v>0.999995</v>
      </c>
      <c r="Z28" s="49">
        <v>0</v>
      </c>
      <c r="AA28" s="49">
        <v>0</v>
      </c>
      <c r="AB28" s="71">
        <v>28</v>
      </c>
      <c r="AC28" s="71"/>
      <c r="AD28" s="72"/>
      <c r="AE28" s="78" t="s">
        <v>942</v>
      </c>
      <c r="AF28" s="78">
        <v>34</v>
      </c>
      <c r="AG28" s="78">
        <v>14</v>
      </c>
      <c r="AH28" s="78">
        <v>151</v>
      </c>
      <c r="AI28" s="78">
        <v>1</v>
      </c>
      <c r="AJ28" s="78"/>
      <c r="AK28" s="78"/>
      <c r="AL28" s="78"/>
      <c r="AM28" s="78"/>
      <c r="AN28" s="78"/>
      <c r="AO28" s="80">
        <v>40027.72688657408</v>
      </c>
      <c r="AP28" s="78"/>
      <c r="AQ28" s="78" t="b">
        <v>1</v>
      </c>
      <c r="AR28" s="78" t="b">
        <v>0</v>
      </c>
      <c r="AS28" s="78" t="b">
        <v>1</v>
      </c>
      <c r="AT28" s="78"/>
      <c r="AU28" s="78">
        <v>0</v>
      </c>
      <c r="AV28" s="82" t="s">
        <v>1339</v>
      </c>
      <c r="AW28" s="78" t="b">
        <v>0</v>
      </c>
      <c r="AX28" s="78" t="s">
        <v>1415</v>
      </c>
      <c r="AY28" s="82" t="s">
        <v>1441</v>
      </c>
      <c r="AZ28" s="78" t="s">
        <v>66</v>
      </c>
      <c r="BA28" s="78" t="str">
        <f>REPLACE(INDEX(GroupVertices[Group],MATCH(Vertices[[#This Row],[Vertex]],GroupVertices[Vertex],0)),1,1,"")</f>
        <v>4</v>
      </c>
      <c r="BB28" s="48"/>
      <c r="BC28" s="48"/>
      <c r="BD28" s="48"/>
      <c r="BE28" s="48"/>
      <c r="BF28" s="48" t="s">
        <v>414</v>
      </c>
      <c r="BG28" s="48" t="s">
        <v>414</v>
      </c>
      <c r="BH28" s="118" t="s">
        <v>2041</v>
      </c>
      <c r="BI28" s="118" t="s">
        <v>2041</v>
      </c>
      <c r="BJ28" s="118" t="s">
        <v>2092</v>
      </c>
      <c r="BK28" s="118" t="s">
        <v>2092</v>
      </c>
      <c r="BL28" s="118">
        <v>0</v>
      </c>
      <c r="BM28" s="122">
        <v>0</v>
      </c>
      <c r="BN28" s="118">
        <v>0</v>
      </c>
      <c r="BO28" s="122">
        <v>0</v>
      </c>
      <c r="BP28" s="118">
        <v>0</v>
      </c>
      <c r="BQ28" s="122">
        <v>0</v>
      </c>
      <c r="BR28" s="118">
        <v>30</v>
      </c>
      <c r="BS28" s="122">
        <v>100</v>
      </c>
      <c r="BT28" s="118">
        <v>30</v>
      </c>
      <c r="BU28" s="2"/>
      <c r="BV28" s="3"/>
      <c r="BW28" s="3"/>
      <c r="BX28" s="3"/>
      <c r="BY28" s="3"/>
    </row>
    <row r="29" spans="1:77" ht="41.45" customHeight="1">
      <c r="A29" s="64" t="s">
        <v>235</v>
      </c>
      <c r="C29" s="65"/>
      <c r="D29" s="65" t="s">
        <v>64</v>
      </c>
      <c r="E29" s="66">
        <v>162.13028451152277</v>
      </c>
      <c r="F29" s="68">
        <v>99.99995800514728</v>
      </c>
      <c r="G29" s="102" t="s">
        <v>494</v>
      </c>
      <c r="H29" s="65"/>
      <c r="I29" s="69" t="s">
        <v>235</v>
      </c>
      <c r="J29" s="70"/>
      <c r="K29" s="70"/>
      <c r="L29" s="69" t="s">
        <v>1539</v>
      </c>
      <c r="M29" s="73">
        <v>1.0139954845842203</v>
      </c>
      <c r="N29" s="74">
        <v>6548.603515625</v>
      </c>
      <c r="O29" s="74">
        <v>8402.091796875</v>
      </c>
      <c r="P29" s="75"/>
      <c r="Q29" s="76"/>
      <c r="R29" s="76"/>
      <c r="S29" s="88"/>
      <c r="T29" s="48">
        <v>1</v>
      </c>
      <c r="U29" s="48">
        <v>1</v>
      </c>
      <c r="V29" s="49">
        <v>0</v>
      </c>
      <c r="W29" s="49">
        <v>0.003597</v>
      </c>
      <c r="X29" s="49">
        <v>0.000691</v>
      </c>
      <c r="Y29" s="49">
        <v>0.823389</v>
      </c>
      <c r="Z29" s="49">
        <v>0.5</v>
      </c>
      <c r="AA29" s="49">
        <v>0</v>
      </c>
      <c r="AB29" s="71">
        <v>29</v>
      </c>
      <c r="AC29" s="71"/>
      <c r="AD29" s="72"/>
      <c r="AE29" s="78" t="s">
        <v>943</v>
      </c>
      <c r="AF29" s="78">
        <v>273</v>
      </c>
      <c r="AG29" s="78">
        <v>93</v>
      </c>
      <c r="AH29" s="78">
        <v>4456</v>
      </c>
      <c r="AI29" s="78">
        <v>233</v>
      </c>
      <c r="AJ29" s="78"/>
      <c r="AK29" s="78" t="s">
        <v>1037</v>
      </c>
      <c r="AL29" s="78" t="s">
        <v>1122</v>
      </c>
      <c r="AM29" s="82" t="s">
        <v>1189</v>
      </c>
      <c r="AN29" s="78"/>
      <c r="AO29" s="80">
        <v>40392.80395833333</v>
      </c>
      <c r="AP29" s="82" t="s">
        <v>1272</v>
      </c>
      <c r="AQ29" s="78" t="b">
        <v>0</v>
      </c>
      <c r="AR29" s="78" t="b">
        <v>0</v>
      </c>
      <c r="AS29" s="78" t="b">
        <v>0</v>
      </c>
      <c r="AT29" s="78"/>
      <c r="AU29" s="78">
        <v>12</v>
      </c>
      <c r="AV29" s="82" t="s">
        <v>1342</v>
      </c>
      <c r="AW29" s="78" t="b">
        <v>0</v>
      </c>
      <c r="AX29" s="78" t="s">
        <v>1415</v>
      </c>
      <c r="AY29" s="82" t="s">
        <v>1442</v>
      </c>
      <c r="AZ29" s="78" t="s">
        <v>66</v>
      </c>
      <c r="BA29" s="78" t="str">
        <f>REPLACE(INDEX(GroupVertices[Group],MATCH(Vertices[[#This Row],[Vertex]],GroupVertices[Vertex],0)),1,1,"")</f>
        <v>5</v>
      </c>
      <c r="BB29" s="48"/>
      <c r="BC29" s="48"/>
      <c r="BD29" s="48"/>
      <c r="BE29" s="48"/>
      <c r="BF29" s="48" t="s">
        <v>414</v>
      </c>
      <c r="BG29" s="48" t="s">
        <v>414</v>
      </c>
      <c r="BH29" s="118" t="s">
        <v>263</v>
      </c>
      <c r="BI29" s="118" t="s">
        <v>263</v>
      </c>
      <c r="BJ29" s="118" t="s">
        <v>2093</v>
      </c>
      <c r="BK29" s="118" t="s">
        <v>2093</v>
      </c>
      <c r="BL29" s="118">
        <v>0</v>
      </c>
      <c r="BM29" s="122">
        <v>0</v>
      </c>
      <c r="BN29" s="118">
        <v>0</v>
      </c>
      <c r="BO29" s="122">
        <v>0</v>
      </c>
      <c r="BP29" s="118">
        <v>0</v>
      </c>
      <c r="BQ29" s="122">
        <v>0</v>
      </c>
      <c r="BR29" s="118">
        <v>4</v>
      </c>
      <c r="BS29" s="122">
        <v>100</v>
      </c>
      <c r="BT29" s="118">
        <v>4</v>
      </c>
      <c r="BU29" s="2"/>
      <c r="BV29" s="3"/>
      <c r="BW29" s="3"/>
      <c r="BX29" s="3"/>
      <c r="BY29" s="3"/>
    </row>
    <row r="30" spans="1:77" ht="41.45" customHeight="1">
      <c r="A30" s="64" t="s">
        <v>263</v>
      </c>
      <c r="C30" s="65"/>
      <c r="D30" s="65" t="s">
        <v>64</v>
      </c>
      <c r="E30" s="66">
        <v>173.27032609568457</v>
      </c>
      <c r="F30" s="68">
        <v>99.99636721449849</v>
      </c>
      <c r="G30" s="102" t="s">
        <v>1363</v>
      </c>
      <c r="H30" s="65"/>
      <c r="I30" s="69" t="s">
        <v>263</v>
      </c>
      <c r="J30" s="70"/>
      <c r="K30" s="70"/>
      <c r="L30" s="69" t="s">
        <v>1540</v>
      </c>
      <c r="M30" s="73">
        <v>2.2106863148019995</v>
      </c>
      <c r="N30" s="74">
        <v>6464.5908203125</v>
      </c>
      <c r="O30" s="74">
        <v>7296.49462890625</v>
      </c>
      <c r="P30" s="75"/>
      <c r="Q30" s="76"/>
      <c r="R30" s="76"/>
      <c r="S30" s="88"/>
      <c r="T30" s="48">
        <v>2</v>
      </c>
      <c r="U30" s="48">
        <v>0</v>
      </c>
      <c r="V30" s="49">
        <v>0</v>
      </c>
      <c r="W30" s="49">
        <v>0.003597</v>
      </c>
      <c r="X30" s="49">
        <v>0.000691</v>
      </c>
      <c r="Y30" s="49">
        <v>0.823389</v>
      </c>
      <c r="Z30" s="49">
        <v>0.5</v>
      </c>
      <c r="AA30" s="49">
        <v>0</v>
      </c>
      <c r="AB30" s="71">
        <v>30</v>
      </c>
      <c r="AC30" s="71"/>
      <c r="AD30" s="72"/>
      <c r="AE30" s="78" t="s">
        <v>944</v>
      </c>
      <c r="AF30" s="78">
        <v>5674</v>
      </c>
      <c r="AG30" s="78">
        <v>7874</v>
      </c>
      <c r="AH30" s="78">
        <v>8074</v>
      </c>
      <c r="AI30" s="78">
        <v>7522</v>
      </c>
      <c r="AJ30" s="78"/>
      <c r="AK30" s="78" t="s">
        <v>1038</v>
      </c>
      <c r="AL30" s="78" t="s">
        <v>1123</v>
      </c>
      <c r="AM30" s="82" t="s">
        <v>1190</v>
      </c>
      <c r="AN30" s="78"/>
      <c r="AO30" s="80">
        <v>39958.86929398148</v>
      </c>
      <c r="AP30" s="82" t="s">
        <v>1273</v>
      </c>
      <c r="AQ30" s="78" t="b">
        <v>0</v>
      </c>
      <c r="AR30" s="78" t="b">
        <v>0</v>
      </c>
      <c r="AS30" s="78" t="b">
        <v>1</v>
      </c>
      <c r="AT30" s="78"/>
      <c r="AU30" s="78">
        <v>722</v>
      </c>
      <c r="AV30" s="82" t="s">
        <v>1341</v>
      </c>
      <c r="AW30" s="78" t="b">
        <v>0</v>
      </c>
      <c r="AX30" s="78" t="s">
        <v>1415</v>
      </c>
      <c r="AY30" s="82" t="s">
        <v>1443</v>
      </c>
      <c r="AZ30" s="78" t="s">
        <v>65</v>
      </c>
      <c r="BA30" s="78" t="str">
        <f>REPLACE(INDEX(GroupVertices[Group],MATCH(Vertices[[#This Row],[Vertex]],GroupVertices[Vertex],0)),1,1,"")</f>
        <v>5</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264</v>
      </c>
      <c r="C31" s="65"/>
      <c r="D31" s="65" t="s">
        <v>64</v>
      </c>
      <c r="E31" s="66">
        <v>162.1116724384481</v>
      </c>
      <c r="F31" s="68">
        <v>99.99996400441195</v>
      </c>
      <c r="G31" s="102" t="s">
        <v>1364</v>
      </c>
      <c r="H31" s="65"/>
      <c r="I31" s="69" t="s">
        <v>264</v>
      </c>
      <c r="J31" s="70"/>
      <c r="K31" s="70"/>
      <c r="L31" s="69" t="s">
        <v>1541</v>
      </c>
      <c r="M31" s="73">
        <v>1.0119961296436173</v>
      </c>
      <c r="N31" s="74">
        <v>6807.9326171875</v>
      </c>
      <c r="O31" s="74">
        <v>5633.34375</v>
      </c>
      <c r="P31" s="75"/>
      <c r="Q31" s="76"/>
      <c r="R31" s="76"/>
      <c r="S31" s="88"/>
      <c r="T31" s="48">
        <v>1</v>
      </c>
      <c r="U31" s="48">
        <v>0</v>
      </c>
      <c r="V31" s="49">
        <v>0</v>
      </c>
      <c r="W31" s="49">
        <v>0.003584</v>
      </c>
      <c r="X31" s="49">
        <v>0.000565</v>
      </c>
      <c r="Y31" s="49">
        <v>0.473449</v>
      </c>
      <c r="Z31" s="49">
        <v>0</v>
      </c>
      <c r="AA31" s="49">
        <v>0</v>
      </c>
      <c r="AB31" s="71">
        <v>31</v>
      </c>
      <c r="AC31" s="71"/>
      <c r="AD31" s="72"/>
      <c r="AE31" s="78" t="s">
        <v>945</v>
      </c>
      <c r="AF31" s="78">
        <v>85</v>
      </c>
      <c r="AG31" s="78">
        <v>80</v>
      </c>
      <c r="AH31" s="78">
        <v>375</v>
      </c>
      <c r="AI31" s="78">
        <v>614</v>
      </c>
      <c r="AJ31" s="78"/>
      <c r="AK31" s="78" t="s">
        <v>1039</v>
      </c>
      <c r="AL31" s="78" t="s">
        <v>1124</v>
      </c>
      <c r="AM31" s="82" t="s">
        <v>1191</v>
      </c>
      <c r="AN31" s="78"/>
      <c r="AO31" s="80">
        <v>42752.95527777778</v>
      </c>
      <c r="AP31" s="82" t="s">
        <v>1274</v>
      </c>
      <c r="AQ31" s="78" t="b">
        <v>0</v>
      </c>
      <c r="AR31" s="78" t="b">
        <v>0</v>
      </c>
      <c r="AS31" s="78" t="b">
        <v>0</v>
      </c>
      <c r="AT31" s="78"/>
      <c r="AU31" s="78">
        <v>5</v>
      </c>
      <c r="AV31" s="82" t="s">
        <v>1339</v>
      </c>
      <c r="AW31" s="78" t="b">
        <v>0</v>
      </c>
      <c r="AX31" s="78" t="s">
        <v>1415</v>
      </c>
      <c r="AY31" s="82" t="s">
        <v>1444</v>
      </c>
      <c r="AZ31" s="78" t="s">
        <v>65</v>
      </c>
      <c r="BA31" s="78" t="str">
        <f>REPLACE(INDEX(GroupVertices[Group],MATCH(Vertices[[#This Row],[Vertex]],GroupVertices[Vertex],0)),1,1,"")</f>
        <v>5</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265</v>
      </c>
      <c r="C32" s="65"/>
      <c r="D32" s="65" t="s">
        <v>64</v>
      </c>
      <c r="E32" s="66">
        <v>324.26577985679603</v>
      </c>
      <c r="F32" s="68">
        <v>99.947696564638</v>
      </c>
      <c r="G32" s="102" t="s">
        <v>1365</v>
      </c>
      <c r="H32" s="65"/>
      <c r="I32" s="69" t="s">
        <v>265</v>
      </c>
      <c r="J32" s="70"/>
      <c r="K32" s="70"/>
      <c r="L32" s="69" t="s">
        <v>1542</v>
      </c>
      <c r="M32" s="73">
        <v>18.430991558311614</v>
      </c>
      <c r="N32" s="74">
        <v>7112.8037109375</v>
      </c>
      <c r="O32" s="74">
        <v>9626.6845703125</v>
      </c>
      <c r="P32" s="75"/>
      <c r="Q32" s="76"/>
      <c r="R32" s="76"/>
      <c r="S32" s="88"/>
      <c r="T32" s="48">
        <v>1</v>
      </c>
      <c r="U32" s="48">
        <v>0</v>
      </c>
      <c r="V32" s="49">
        <v>0</v>
      </c>
      <c r="W32" s="49">
        <v>0.003584</v>
      </c>
      <c r="X32" s="49">
        <v>0.000565</v>
      </c>
      <c r="Y32" s="49">
        <v>0.473449</v>
      </c>
      <c r="Z32" s="49">
        <v>0</v>
      </c>
      <c r="AA32" s="49">
        <v>0</v>
      </c>
      <c r="AB32" s="71">
        <v>32</v>
      </c>
      <c r="AC32" s="71"/>
      <c r="AD32" s="72"/>
      <c r="AE32" s="78" t="s">
        <v>946</v>
      </c>
      <c r="AF32" s="78">
        <v>85884</v>
      </c>
      <c r="AG32" s="78">
        <v>113340</v>
      </c>
      <c r="AH32" s="78">
        <v>38497</v>
      </c>
      <c r="AI32" s="78">
        <v>14947</v>
      </c>
      <c r="AJ32" s="78"/>
      <c r="AK32" s="78" t="s">
        <v>1040</v>
      </c>
      <c r="AL32" s="78" t="s">
        <v>1125</v>
      </c>
      <c r="AM32" s="82" t="s">
        <v>1192</v>
      </c>
      <c r="AN32" s="78"/>
      <c r="AO32" s="80">
        <v>40240.82638888889</v>
      </c>
      <c r="AP32" s="82" t="s">
        <v>1275</v>
      </c>
      <c r="AQ32" s="78" t="b">
        <v>0</v>
      </c>
      <c r="AR32" s="78" t="b">
        <v>0</v>
      </c>
      <c r="AS32" s="78" t="b">
        <v>1</v>
      </c>
      <c r="AT32" s="78"/>
      <c r="AU32" s="78">
        <v>2316</v>
      </c>
      <c r="AV32" s="82" t="s">
        <v>1347</v>
      </c>
      <c r="AW32" s="78" t="b">
        <v>0</v>
      </c>
      <c r="AX32" s="78" t="s">
        <v>1415</v>
      </c>
      <c r="AY32" s="82" t="s">
        <v>1445</v>
      </c>
      <c r="AZ32" s="78" t="s">
        <v>65</v>
      </c>
      <c r="BA32" s="78" t="str">
        <f>REPLACE(INDEX(GroupVertices[Group],MATCH(Vertices[[#This Row],[Vertex]],GroupVertices[Vertex],0)),1,1,"")</f>
        <v>5</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266</v>
      </c>
      <c r="C33" s="65"/>
      <c r="D33" s="65" t="s">
        <v>64</v>
      </c>
      <c r="E33" s="66">
        <v>166.20060172316292</v>
      </c>
      <c r="F33" s="68">
        <v>99.9986460121111</v>
      </c>
      <c r="G33" s="102" t="s">
        <v>1366</v>
      </c>
      <c r="H33" s="65"/>
      <c r="I33" s="69" t="s">
        <v>266</v>
      </c>
      <c r="J33" s="70"/>
      <c r="K33" s="70"/>
      <c r="L33" s="69" t="s">
        <v>1543</v>
      </c>
      <c r="M33" s="73">
        <v>1.4512390304406844</v>
      </c>
      <c r="N33" s="74">
        <v>7797.4951171875</v>
      </c>
      <c r="O33" s="74">
        <v>9329.8447265625</v>
      </c>
      <c r="P33" s="75"/>
      <c r="Q33" s="76"/>
      <c r="R33" s="76"/>
      <c r="S33" s="88"/>
      <c r="T33" s="48">
        <v>1</v>
      </c>
      <c r="U33" s="48">
        <v>0</v>
      </c>
      <c r="V33" s="49">
        <v>0</v>
      </c>
      <c r="W33" s="49">
        <v>0.003584</v>
      </c>
      <c r="X33" s="49">
        <v>0.000565</v>
      </c>
      <c r="Y33" s="49">
        <v>0.473449</v>
      </c>
      <c r="Z33" s="49">
        <v>0</v>
      </c>
      <c r="AA33" s="49">
        <v>0</v>
      </c>
      <c r="AB33" s="71">
        <v>33</v>
      </c>
      <c r="AC33" s="71"/>
      <c r="AD33" s="72"/>
      <c r="AE33" s="78" t="s">
        <v>947</v>
      </c>
      <c r="AF33" s="78">
        <v>972</v>
      </c>
      <c r="AG33" s="78">
        <v>2936</v>
      </c>
      <c r="AH33" s="78">
        <v>21631</v>
      </c>
      <c r="AI33" s="78">
        <v>7678</v>
      </c>
      <c r="AJ33" s="78"/>
      <c r="AK33" s="78" t="s">
        <v>1041</v>
      </c>
      <c r="AL33" s="78" t="s">
        <v>1126</v>
      </c>
      <c r="AM33" s="82" t="s">
        <v>1193</v>
      </c>
      <c r="AN33" s="78"/>
      <c r="AO33" s="80">
        <v>40080.58482638889</v>
      </c>
      <c r="AP33" s="82" t="s">
        <v>1276</v>
      </c>
      <c r="AQ33" s="78" t="b">
        <v>0</v>
      </c>
      <c r="AR33" s="78" t="b">
        <v>0</v>
      </c>
      <c r="AS33" s="78" t="b">
        <v>1</v>
      </c>
      <c r="AT33" s="78"/>
      <c r="AU33" s="78">
        <v>296</v>
      </c>
      <c r="AV33" s="82" t="s">
        <v>1340</v>
      </c>
      <c r="AW33" s="78" t="b">
        <v>0</v>
      </c>
      <c r="AX33" s="78" t="s">
        <v>1415</v>
      </c>
      <c r="AY33" s="82" t="s">
        <v>1446</v>
      </c>
      <c r="AZ33" s="78" t="s">
        <v>65</v>
      </c>
      <c r="BA33" s="78" t="str">
        <f>REPLACE(INDEX(GroupVertices[Group],MATCH(Vertices[[#This Row],[Vertex]],GroupVertices[Vertex],0)),1,1,"")</f>
        <v>5</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237</v>
      </c>
      <c r="C34" s="65"/>
      <c r="D34" s="65" t="s">
        <v>64</v>
      </c>
      <c r="E34" s="66">
        <v>162.59558633838984</v>
      </c>
      <c r="F34" s="68">
        <v>99.9998080235304</v>
      </c>
      <c r="G34" s="102" t="s">
        <v>496</v>
      </c>
      <c r="H34" s="65"/>
      <c r="I34" s="69" t="s">
        <v>237</v>
      </c>
      <c r="J34" s="70"/>
      <c r="K34" s="70"/>
      <c r="L34" s="69" t="s">
        <v>1544</v>
      </c>
      <c r="M34" s="73">
        <v>1.0639793580992927</v>
      </c>
      <c r="N34" s="74">
        <v>8140.83642578125</v>
      </c>
      <c r="O34" s="74">
        <v>7666.6943359375</v>
      </c>
      <c r="P34" s="75"/>
      <c r="Q34" s="76"/>
      <c r="R34" s="76"/>
      <c r="S34" s="88"/>
      <c r="T34" s="48">
        <v>0</v>
      </c>
      <c r="U34" s="48">
        <v>2</v>
      </c>
      <c r="V34" s="49">
        <v>0</v>
      </c>
      <c r="W34" s="49">
        <v>0.004274</v>
      </c>
      <c r="X34" s="49">
        <v>0.00132</v>
      </c>
      <c r="Y34" s="49">
        <v>0.796294</v>
      </c>
      <c r="Z34" s="49">
        <v>0.5</v>
      </c>
      <c r="AA34" s="49">
        <v>0</v>
      </c>
      <c r="AB34" s="71">
        <v>34</v>
      </c>
      <c r="AC34" s="71"/>
      <c r="AD34" s="72"/>
      <c r="AE34" s="78" t="s">
        <v>948</v>
      </c>
      <c r="AF34" s="78">
        <v>47</v>
      </c>
      <c r="AG34" s="78">
        <v>418</v>
      </c>
      <c r="AH34" s="78">
        <v>6512</v>
      </c>
      <c r="AI34" s="78">
        <v>25478</v>
      </c>
      <c r="AJ34" s="78"/>
      <c r="AK34" s="78" t="s">
        <v>1042</v>
      </c>
      <c r="AL34" s="78"/>
      <c r="AM34" s="78"/>
      <c r="AN34" s="78"/>
      <c r="AO34" s="80">
        <v>42817.9209375</v>
      </c>
      <c r="AP34" s="82" t="s">
        <v>1277</v>
      </c>
      <c r="AQ34" s="78" t="b">
        <v>1</v>
      </c>
      <c r="AR34" s="78" t="b">
        <v>0</v>
      </c>
      <c r="AS34" s="78" t="b">
        <v>0</v>
      </c>
      <c r="AT34" s="78"/>
      <c r="AU34" s="78">
        <v>9</v>
      </c>
      <c r="AV34" s="78"/>
      <c r="AW34" s="78" t="b">
        <v>0</v>
      </c>
      <c r="AX34" s="78" t="s">
        <v>1415</v>
      </c>
      <c r="AY34" s="82" t="s">
        <v>1447</v>
      </c>
      <c r="AZ34" s="78" t="s">
        <v>66</v>
      </c>
      <c r="BA34" s="78" t="str">
        <f>REPLACE(INDEX(GroupVertices[Group],MATCH(Vertices[[#This Row],[Vertex]],GroupVertices[Vertex],0)),1,1,"")</f>
        <v>5</v>
      </c>
      <c r="BB34" s="48"/>
      <c r="BC34" s="48"/>
      <c r="BD34" s="48"/>
      <c r="BE34" s="48"/>
      <c r="BF34" s="48"/>
      <c r="BG34" s="48"/>
      <c r="BH34" s="118" t="s">
        <v>2042</v>
      </c>
      <c r="BI34" s="118" t="s">
        <v>2042</v>
      </c>
      <c r="BJ34" s="118" t="s">
        <v>2094</v>
      </c>
      <c r="BK34" s="118" t="s">
        <v>2094</v>
      </c>
      <c r="BL34" s="118">
        <v>0</v>
      </c>
      <c r="BM34" s="122">
        <v>0</v>
      </c>
      <c r="BN34" s="118">
        <v>0</v>
      </c>
      <c r="BO34" s="122">
        <v>0</v>
      </c>
      <c r="BP34" s="118">
        <v>0</v>
      </c>
      <c r="BQ34" s="122">
        <v>0</v>
      </c>
      <c r="BR34" s="118">
        <v>17</v>
      </c>
      <c r="BS34" s="122">
        <v>100</v>
      </c>
      <c r="BT34" s="118">
        <v>17</v>
      </c>
      <c r="BU34" s="2"/>
      <c r="BV34" s="3"/>
      <c r="BW34" s="3"/>
      <c r="BX34" s="3"/>
      <c r="BY34" s="3"/>
    </row>
    <row r="35" spans="1:77" ht="41.45" customHeight="1">
      <c r="A35" s="64" t="s">
        <v>267</v>
      </c>
      <c r="C35" s="65"/>
      <c r="D35" s="65" t="s">
        <v>64</v>
      </c>
      <c r="E35" s="66">
        <v>168.71609498410268</v>
      </c>
      <c r="F35" s="68">
        <v>99.99783518841622</v>
      </c>
      <c r="G35" s="102" t="s">
        <v>1367</v>
      </c>
      <c r="H35" s="65"/>
      <c r="I35" s="69" t="s">
        <v>267</v>
      </c>
      <c r="J35" s="70"/>
      <c r="K35" s="70"/>
      <c r="L35" s="69" t="s">
        <v>1545</v>
      </c>
      <c r="M35" s="73">
        <v>1.7214595404898603</v>
      </c>
      <c r="N35" s="74">
        <v>8056.82763671875</v>
      </c>
      <c r="O35" s="74">
        <v>6561.10400390625</v>
      </c>
      <c r="P35" s="75"/>
      <c r="Q35" s="76"/>
      <c r="R35" s="76"/>
      <c r="S35" s="88"/>
      <c r="T35" s="48">
        <v>3</v>
      </c>
      <c r="U35" s="48">
        <v>0</v>
      </c>
      <c r="V35" s="49">
        <v>396</v>
      </c>
      <c r="W35" s="49">
        <v>0.005263</v>
      </c>
      <c r="X35" s="49">
        <v>0.004125</v>
      </c>
      <c r="Y35" s="49">
        <v>1.139457</v>
      </c>
      <c r="Z35" s="49">
        <v>0.16666666666666666</v>
      </c>
      <c r="AA35" s="49">
        <v>0</v>
      </c>
      <c r="AB35" s="71">
        <v>35</v>
      </c>
      <c r="AC35" s="71"/>
      <c r="AD35" s="72"/>
      <c r="AE35" s="78" t="s">
        <v>949</v>
      </c>
      <c r="AF35" s="78">
        <v>4375</v>
      </c>
      <c r="AG35" s="78">
        <v>4693</v>
      </c>
      <c r="AH35" s="78">
        <v>7620</v>
      </c>
      <c r="AI35" s="78">
        <v>6086</v>
      </c>
      <c r="AJ35" s="78"/>
      <c r="AK35" s="78" t="s">
        <v>1043</v>
      </c>
      <c r="AL35" s="78" t="s">
        <v>1127</v>
      </c>
      <c r="AM35" s="82" t="s">
        <v>1194</v>
      </c>
      <c r="AN35" s="78"/>
      <c r="AO35" s="80">
        <v>42239.701875</v>
      </c>
      <c r="AP35" s="82" t="s">
        <v>1278</v>
      </c>
      <c r="AQ35" s="78" t="b">
        <v>0</v>
      </c>
      <c r="AR35" s="78" t="b">
        <v>0</v>
      </c>
      <c r="AS35" s="78" t="b">
        <v>1</v>
      </c>
      <c r="AT35" s="78"/>
      <c r="AU35" s="78">
        <v>462</v>
      </c>
      <c r="AV35" s="82" t="s">
        <v>1340</v>
      </c>
      <c r="AW35" s="78" t="b">
        <v>0</v>
      </c>
      <c r="AX35" s="78" t="s">
        <v>1415</v>
      </c>
      <c r="AY35" s="82" t="s">
        <v>1448</v>
      </c>
      <c r="AZ35" s="78" t="s">
        <v>65</v>
      </c>
      <c r="BA35" s="78" t="str">
        <f>REPLACE(INDEX(GroupVertices[Group],MATCH(Vertices[[#This Row],[Vertex]],GroupVertices[Vertex],0)),1,1,"")</f>
        <v>5</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238</v>
      </c>
      <c r="C36" s="65"/>
      <c r="D36" s="65" t="s">
        <v>64</v>
      </c>
      <c r="E36" s="66">
        <v>164.27210461304006</v>
      </c>
      <c r="F36" s="68">
        <v>99.99926762822778</v>
      </c>
      <c r="G36" s="102" t="s">
        <v>497</v>
      </c>
      <c r="H36" s="65"/>
      <c r="I36" s="69" t="s">
        <v>238</v>
      </c>
      <c r="J36" s="70"/>
      <c r="K36" s="70"/>
      <c r="L36" s="69" t="s">
        <v>1546</v>
      </c>
      <c r="M36" s="73">
        <v>1.2440750992874459</v>
      </c>
      <c r="N36" s="74">
        <v>4152.71435546875</v>
      </c>
      <c r="O36" s="74">
        <v>1826.2879638671875</v>
      </c>
      <c r="P36" s="75"/>
      <c r="Q36" s="76"/>
      <c r="R36" s="76"/>
      <c r="S36" s="88"/>
      <c r="T36" s="48">
        <v>1</v>
      </c>
      <c r="U36" s="48">
        <v>1</v>
      </c>
      <c r="V36" s="49">
        <v>0</v>
      </c>
      <c r="W36" s="49">
        <v>0</v>
      </c>
      <c r="X36" s="49">
        <v>0</v>
      </c>
      <c r="Y36" s="49">
        <v>0.999995</v>
      </c>
      <c r="Z36" s="49">
        <v>0</v>
      </c>
      <c r="AA36" s="49">
        <v>0</v>
      </c>
      <c r="AB36" s="71">
        <v>36</v>
      </c>
      <c r="AC36" s="71"/>
      <c r="AD36" s="72"/>
      <c r="AE36" s="78" t="s">
        <v>950</v>
      </c>
      <c r="AF36" s="78">
        <v>997</v>
      </c>
      <c r="AG36" s="78">
        <v>1589</v>
      </c>
      <c r="AH36" s="78">
        <v>4997</v>
      </c>
      <c r="AI36" s="78">
        <v>1553</v>
      </c>
      <c r="AJ36" s="78"/>
      <c r="AK36" s="78" t="s">
        <v>1044</v>
      </c>
      <c r="AL36" s="78" t="s">
        <v>1128</v>
      </c>
      <c r="AM36" s="82" t="s">
        <v>1195</v>
      </c>
      <c r="AN36" s="78"/>
      <c r="AO36" s="80">
        <v>40639.012083333335</v>
      </c>
      <c r="AP36" s="82" t="s">
        <v>1279</v>
      </c>
      <c r="AQ36" s="78" t="b">
        <v>0</v>
      </c>
      <c r="AR36" s="78" t="b">
        <v>0</v>
      </c>
      <c r="AS36" s="78" t="b">
        <v>1</v>
      </c>
      <c r="AT36" s="78"/>
      <c r="AU36" s="78">
        <v>135</v>
      </c>
      <c r="AV36" s="82" t="s">
        <v>1348</v>
      </c>
      <c r="AW36" s="78" t="b">
        <v>0</v>
      </c>
      <c r="AX36" s="78" t="s">
        <v>1415</v>
      </c>
      <c r="AY36" s="82" t="s">
        <v>1449</v>
      </c>
      <c r="AZ36" s="78" t="s">
        <v>66</v>
      </c>
      <c r="BA36" s="78" t="str">
        <f>REPLACE(INDEX(GroupVertices[Group],MATCH(Vertices[[#This Row],[Vertex]],GroupVertices[Vertex],0)),1,1,"")</f>
        <v>4</v>
      </c>
      <c r="BB36" s="48"/>
      <c r="BC36" s="48"/>
      <c r="BD36" s="48"/>
      <c r="BE36" s="48"/>
      <c r="BF36" s="48" t="s">
        <v>414</v>
      </c>
      <c r="BG36" s="48" t="s">
        <v>414</v>
      </c>
      <c r="BH36" s="118" t="s">
        <v>2043</v>
      </c>
      <c r="BI36" s="118" t="s">
        <v>2043</v>
      </c>
      <c r="BJ36" s="118" t="s">
        <v>2095</v>
      </c>
      <c r="BK36" s="118" t="s">
        <v>2095</v>
      </c>
      <c r="BL36" s="118">
        <v>0</v>
      </c>
      <c r="BM36" s="122">
        <v>0</v>
      </c>
      <c r="BN36" s="118">
        <v>2</v>
      </c>
      <c r="BO36" s="122">
        <v>5.555555555555555</v>
      </c>
      <c r="BP36" s="118">
        <v>0</v>
      </c>
      <c r="BQ36" s="122">
        <v>0</v>
      </c>
      <c r="BR36" s="118">
        <v>34</v>
      </c>
      <c r="BS36" s="122">
        <v>94.44444444444444</v>
      </c>
      <c r="BT36" s="118">
        <v>36</v>
      </c>
      <c r="BU36" s="2"/>
      <c r="BV36" s="3"/>
      <c r="BW36" s="3"/>
      <c r="BX36" s="3"/>
      <c r="BY36" s="3"/>
    </row>
    <row r="37" spans="1:77" ht="41.45" customHeight="1">
      <c r="A37" s="64" t="s">
        <v>239</v>
      </c>
      <c r="C37" s="65"/>
      <c r="D37" s="65" t="s">
        <v>64</v>
      </c>
      <c r="E37" s="66">
        <v>166.63726959145356</v>
      </c>
      <c r="F37" s="68">
        <v>99.99850526013219</v>
      </c>
      <c r="G37" s="102" t="s">
        <v>498</v>
      </c>
      <c r="H37" s="65"/>
      <c r="I37" s="69" t="s">
        <v>239</v>
      </c>
      <c r="J37" s="70"/>
      <c r="K37" s="70"/>
      <c r="L37" s="69" t="s">
        <v>1547</v>
      </c>
      <c r="M37" s="73">
        <v>1.498146973277906</v>
      </c>
      <c r="N37" s="74">
        <v>9133.2666015625</v>
      </c>
      <c r="O37" s="74">
        <v>7630.71484375</v>
      </c>
      <c r="P37" s="75"/>
      <c r="Q37" s="76"/>
      <c r="R37" s="76"/>
      <c r="S37" s="88"/>
      <c r="T37" s="48">
        <v>2</v>
      </c>
      <c r="U37" s="48">
        <v>5</v>
      </c>
      <c r="V37" s="49">
        <v>634</v>
      </c>
      <c r="W37" s="49">
        <v>0.003876</v>
      </c>
      <c r="X37" s="49">
        <v>0.008876</v>
      </c>
      <c r="Y37" s="49">
        <v>2.033243</v>
      </c>
      <c r="Z37" s="49">
        <v>0.11904761904761904</v>
      </c>
      <c r="AA37" s="49">
        <v>0</v>
      </c>
      <c r="AB37" s="71">
        <v>37</v>
      </c>
      <c r="AC37" s="71"/>
      <c r="AD37" s="72"/>
      <c r="AE37" s="78" t="s">
        <v>951</v>
      </c>
      <c r="AF37" s="78">
        <v>691</v>
      </c>
      <c r="AG37" s="78">
        <v>3241</v>
      </c>
      <c r="AH37" s="78">
        <v>583</v>
      </c>
      <c r="AI37" s="78">
        <v>737</v>
      </c>
      <c r="AJ37" s="78"/>
      <c r="AK37" s="78" t="s">
        <v>1014</v>
      </c>
      <c r="AL37" s="78" t="s">
        <v>1112</v>
      </c>
      <c r="AM37" s="82" t="s">
        <v>1196</v>
      </c>
      <c r="AN37" s="78"/>
      <c r="AO37" s="80">
        <v>43108.68730324074</v>
      </c>
      <c r="AP37" s="82" t="s">
        <v>1280</v>
      </c>
      <c r="AQ37" s="78" t="b">
        <v>0</v>
      </c>
      <c r="AR37" s="78" t="b">
        <v>0</v>
      </c>
      <c r="AS37" s="78" t="b">
        <v>1</v>
      </c>
      <c r="AT37" s="78"/>
      <c r="AU37" s="78">
        <v>87</v>
      </c>
      <c r="AV37" s="82" t="s">
        <v>1339</v>
      </c>
      <c r="AW37" s="78" t="b">
        <v>0</v>
      </c>
      <c r="AX37" s="78" t="s">
        <v>1415</v>
      </c>
      <c r="AY37" s="82" t="s">
        <v>1450</v>
      </c>
      <c r="AZ37" s="78" t="s">
        <v>66</v>
      </c>
      <c r="BA37" s="78" t="str">
        <f>REPLACE(INDEX(GroupVertices[Group],MATCH(Vertices[[#This Row],[Vertex]],GroupVertices[Vertex],0)),1,1,"")</f>
        <v>6</v>
      </c>
      <c r="BB37" s="48"/>
      <c r="BC37" s="48"/>
      <c r="BD37" s="48"/>
      <c r="BE37" s="48"/>
      <c r="BF37" s="48" t="s">
        <v>414</v>
      </c>
      <c r="BG37" s="48" t="s">
        <v>414</v>
      </c>
      <c r="BH37" s="118" t="s">
        <v>2044</v>
      </c>
      <c r="BI37" s="118" t="s">
        <v>2044</v>
      </c>
      <c r="BJ37" s="118" t="s">
        <v>2096</v>
      </c>
      <c r="BK37" s="118" t="s">
        <v>2096</v>
      </c>
      <c r="BL37" s="118">
        <v>1</v>
      </c>
      <c r="BM37" s="122">
        <v>4.761904761904762</v>
      </c>
      <c r="BN37" s="118">
        <v>0</v>
      </c>
      <c r="BO37" s="122">
        <v>0</v>
      </c>
      <c r="BP37" s="118">
        <v>0</v>
      </c>
      <c r="BQ37" s="122">
        <v>0</v>
      </c>
      <c r="BR37" s="118">
        <v>20</v>
      </c>
      <c r="BS37" s="122">
        <v>95.23809523809524</v>
      </c>
      <c r="BT37" s="118">
        <v>21</v>
      </c>
      <c r="BU37" s="2"/>
      <c r="BV37" s="3"/>
      <c r="BW37" s="3"/>
      <c r="BX37" s="3"/>
      <c r="BY37" s="3"/>
    </row>
    <row r="38" spans="1:77" ht="41.45" customHeight="1">
      <c r="A38" s="64" t="s">
        <v>268</v>
      </c>
      <c r="C38" s="65"/>
      <c r="D38" s="65" t="s">
        <v>64</v>
      </c>
      <c r="E38" s="66">
        <v>174.71634100379453</v>
      </c>
      <c r="F38" s="68">
        <v>99.99590111778146</v>
      </c>
      <c r="G38" s="102" t="s">
        <v>1368</v>
      </c>
      <c r="H38" s="65"/>
      <c r="I38" s="69" t="s">
        <v>268</v>
      </c>
      <c r="J38" s="70"/>
      <c r="K38" s="70"/>
      <c r="L38" s="69" t="s">
        <v>1548</v>
      </c>
      <c r="M38" s="73">
        <v>2.3660208140334555</v>
      </c>
      <c r="N38" s="74">
        <v>8607.990234375</v>
      </c>
      <c r="O38" s="74">
        <v>8737.296875</v>
      </c>
      <c r="P38" s="75"/>
      <c r="Q38" s="76"/>
      <c r="R38" s="76"/>
      <c r="S38" s="88"/>
      <c r="T38" s="48">
        <v>2</v>
      </c>
      <c r="U38" s="48">
        <v>0</v>
      </c>
      <c r="V38" s="49">
        <v>0</v>
      </c>
      <c r="W38" s="49">
        <v>0.003185</v>
      </c>
      <c r="X38" s="49">
        <v>0.002311</v>
      </c>
      <c r="Y38" s="49">
        <v>0.648279</v>
      </c>
      <c r="Z38" s="49">
        <v>0.5</v>
      </c>
      <c r="AA38" s="49">
        <v>0</v>
      </c>
      <c r="AB38" s="71">
        <v>38</v>
      </c>
      <c r="AC38" s="71"/>
      <c r="AD38" s="72"/>
      <c r="AE38" s="78" t="s">
        <v>952</v>
      </c>
      <c r="AF38" s="78">
        <v>4377</v>
      </c>
      <c r="AG38" s="78">
        <v>8884</v>
      </c>
      <c r="AH38" s="78">
        <v>4059</v>
      </c>
      <c r="AI38" s="78">
        <v>7225</v>
      </c>
      <c r="AJ38" s="78"/>
      <c r="AK38" s="78" t="s">
        <v>1045</v>
      </c>
      <c r="AL38" s="78" t="s">
        <v>1105</v>
      </c>
      <c r="AM38" s="82" t="s">
        <v>1197</v>
      </c>
      <c r="AN38" s="78"/>
      <c r="AO38" s="80">
        <v>39547.681122685186</v>
      </c>
      <c r="AP38" s="82" t="s">
        <v>1281</v>
      </c>
      <c r="AQ38" s="78" t="b">
        <v>1</v>
      </c>
      <c r="AR38" s="78" t="b">
        <v>0</v>
      </c>
      <c r="AS38" s="78" t="b">
        <v>1</v>
      </c>
      <c r="AT38" s="78"/>
      <c r="AU38" s="78">
        <v>125</v>
      </c>
      <c r="AV38" s="82" t="s">
        <v>1339</v>
      </c>
      <c r="AW38" s="78" t="b">
        <v>0</v>
      </c>
      <c r="AX38" s="78" t="s">
        <v>1415</v>
      </c>
      <c r="AY38" s="82" t="s">
        <v>1451</v>
      </c>
      <c r="AZ38" s="78" t="s">
        <v>65</v>
      </c>
      <c r="BA38" s="78" t="str">
        <f>REPLACE(INDEX(GroupVertices[Group],MATCH(Vertices[[#This Row],[Vertex]],GroupVertices[Vertex],0)),1,1,"")</f>
        <v>6</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240</v>
      </c>
      <c r="C39" s="65"/>
      <c r="D39" s="65" t="s">
        <v>64</v>
      </c>
      <c r="E39" s="66">
        <v>164.75172341919534</v>
      </c>
      <c r="F39" s="68">
        <v>99.99911303179194</v>
      </c>
      <c r="G39" s="102" t="s">
        <v>499</v>
      </c>
      <c r="H39" s="65"/>
      <c r="I39" s="69" t="s">
        <v>240</v>
      </c>
      <c r="J39" s="70"/>
      <c r="K39" s="70"/>
      <c r="L39" s="69" t="s">
        <v>1549</v>
      </c>
      <c r="M39" s="73">
        <v>1.2955969381414434</v>
      </c>
      <c r="N39" s="74">
        <v>9014.00390625</v>
      </c>
      <c r="O39" s="74">
        <v>6700.5205078125</v>
      </c>
      <c r="P39" s="75"/>
      <c r="Q39" s="76"/>
      <c r="R39" s="76"/>
      <c r="S39" s="88"/>
      <c r="T39" s="48">
        <v>0</v>
      </c>
      <c r="U39" s="48">
        <v>6</v>
      </c>
      <c r="V39" s="49">
        <v>10</v>
      </c>
      <c r="W39" s="49">
        <v>0.003226</v>
      </c>
      <c r="X39" s="49">
        <v>0.003741</v>
      </c>
      <c r="Y39" s="49">
        <v>1.774484</v>
      </c>
      <c r="Z39" s="49">
        <v>0.16666666666666666</v>
      </c>
      <c r="AA39" s="49">
        <v>0</v>
      </c>
      <c r="AB39" s="71">
        <v>39</v>
      </c>
      <c r="AC39" s="71"/>
      <c r="AD39" s="72"/>
      <c r="AE39" s="78" t="s">
        <v>953</v>
      </c>
      <c r="AF39" s="78">
        <v>1416</v>
      </c>
      <c r="AG39" s="78">
        <v>1924</v>
      </c>
      <c r="AH39" s="78">
        <v>2200</v>
      </c>
      <c r="AI39" s="78">
        <v>49</v>
      </c>
      <c r="AJ39" s="78"/>
      <c r="AK39" s="78" t="s">
        <v>1046</v>
      </c>
      <c r="AL39" s="78" t="s">
        <v>1129</v>
      </c>
      <c r="AM39" s="78"/>
      <c r="AN39" s="78"/>
      <c r="AO39" s="80">
        <v>39967.91443287037</v>
      </c>
      <c r="AP39" s="82" t="s">
        <v>1282</v>
      </c>
      <c r="AQ39" s="78" t="b">
        <v>0</v>
      </c>
      <c r="AR39" s="78" t="b">
        <v>0</v>
      </c>
      <c r="AS39" s="78" t="b">
        <v>1</v>
      </c>
      <c r="AT39" s="78"/>
      <c r="AU39" s="78">
        <v>152</v>
      </c>
      <c r="AV39" s="82" t="s">
        <v>1349</v>
      </c>
      <c r="AW39" s="78" t="b">
        <v>0</v>
      </c>
      <c r="AX39" s="78" t="s">
        <v>1415</v>
      </c>
      <c r="AY39" s="82" t="s">
        <v>1452</v>
      </c>
      <c r="AZ39" s="78" t="s">
        <v>66</v>
      </c>
      <c r="BA39" s="78" t="str">
        <f>REPLACE(INDEX(GroupVertices[Group],MATCH(Vertices[[#This Row],[Vertex]],GroupVertices[Vertex],0)),1,1,"")</f>
        <v>6</v>
      </c>
      <c r="BB39" s="48"/>
      <c r="BC39" s="48"/>
      <c r="BD39" s="48"/>
      <c r="BE39" s="48"/>
      <c r="BF39" s="48" t="s">
        <v>414</v>
      </c>
      <c r="BG39" s="48" t="s">
        <v>414</v>
      </c>
      <c r="BH39" s="118" t="s">
        <v>2045</v>
      </c>
      <c r="BI39" s="118" t="s">
        <v>2045</v>
      </c>
      <c r="BJ39" s="118" t="s">
        <v>2097</v>
      </c>
      <c r="BK39" s="118" t="s">
        <v>2097</v>
      </c>
      <c r="BL39" s="118">
        <v>1</v>
      </c>
      <c r="BM39" s="122">
        <v>6.25</v>
      </c>
      <c r="BN39" s="118">
        <v>0</v>
      </c>
      <c r="BO39" s="122">
        <v>0</v>
      </c>
      <c r="BP39" s="118">
        <v>0</v>
      </c>
      <c r="BQ39" s="122">
        <v>0</v>
      </c>
      <c r="BR39" s="118">
        <v>15</v>
      </c>
      <c r="BS39" s="122">
        <v>93.75</v>
      </c>
      <c r="BT39" s="118">
        <v>16</v>
      </c>
      <c r="BU39" s="2"/>
      <c r="BV39" s="3"/>
      <c r="BW39" s="3"/>
      <c r="BX39" s="3"/>
      <c r="BY39" s="3"/>
    </row>
    <row r="40" spans="1:77" ht="41.45" customHeight="1">
      <c r="A40" s="64" t="s">
        <v>269</v>
      </c>
      <c r="C40" s="65"/>
      <c r="D40" s="65" t="s">
        <v>64</v>
      </c>
      <c r="E40" s="66">
        <v>261.54738868890297</v>
      </c>
      <c r="F40" s="68">
        <v>99.96791270214618</v>
      </c>
      <c r="G40" s="102" t="s">
        <v>1369</v>
      </c>
      <c r="H40" s="65"/>
      <c r="I40" s="69" t="s">
        <v>269</v>
      </c>
      <c r="J40" s="70"/>
      <c r="K40" s="70"/>
      <c r="L40" s="69" t="s">
        <v>1550</v>
      </c>
      <c r="M40" s="73">
        <v>11.693626798081533</v>
      </c>
      <c r="N40" s="74">
        <v>8335.7490234375</v>
      </c>
      <c r="O40" s="74">
        <v>7016.8466796875</v>
      </c>
      <c r="P40" s="75"/>
      <c r="Q40" s="76"/>
      <c r="R40" s="76"/>
      <c r="S40" s="88"/>
      <c r="T40" s="48">
        <v>2</v>
      </c>
      <c r="U40" s="48">
        <v>0</v>
      </c>
      <c r="V40" s="49">
        <v>0</v>
      </c>
      <c r="W40" s="49">
        <v>0.003185</v>
      </c>
      <c r="X40" s="49">
        <v>0.002311</v>
      </c>
      <c r="Y40" s="49">
        <v>0.648279</v>
      </c>
      <c r="Z40" s="49">
        <v>0.5</v>
      </c>
      <c r="AA40" s="49">
        <v>0</v>
      </c>
      <c r="AB40" s="71">
        <v>40</v>
      </c>
      <c r="AC40" s="71"/>
      <c r="AD40" s="72"/>
      <c r="AE40" s="78" t="s">
        <v>954</v>
      </c>
      <c r="AF40" s="78">
        <v>255</v>
      </c>
      <c r="AG40" s="78">
        <v>69533</v>
      </c>
      <c r="AH40" s="78">
        <v>29364</v>
      </c>
      <c r="AI40" s="78">
        <v>3445</v>
      </c>
      <c r="AJ40" s="78"/>
      <c r="AK40" s="78" t="s">
        <v>1047</v>
      </c>
      <c r="AL40" s="78" t="s">
        <v>1130</v>
      </c>
      <c r="AM40" s="82" t="s">
        <v>1198</v>
      </c>
      <c r="AN40" s="78"/>
      <c r="AO40" s="80">
        <v>39828.710381944446</v>
      </c>
      <c r="AP40" s="82" t="s">
        <v>1283</v>
      </c>
      <c r="AQ40" s="78" t="b">
        <v>0</v>
      </c>
      <c r="AR40" s="78" t="b">
        <v>0</v>
      </c>
      <c r="AS40" s="78" t="b">
        <v>1</v>
      </c>
      <c r="AT40" s="78"/>
      <c r="AU40" s="78">
        <v>3481</v>
      </c>
      <c r="AV40" s="82" t="s">
        <v>1339</v>
      </c>
      <c r="AW40" s="78" t="b">
        <v>0</v>
      </c>
      <c r="AX40" s="78" t="s">
        <v>1415</v>
      </c>
      <c r="AY40" s="82" t="s">
        <v>1453</v>
      </c>
      <c r="AZ40" s="78" t="s">
        <v>65</v>
      </c>
      <c r="BA40" s="78" t="str">
        <f>REPLACE(INDEX(GroupVertices[Group],MATCH(Vertices[[#This Row],[Vertex]],GroupVertices[Vertex],0)),1,1,"")</f>
        <v>6</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270</v>
      </c>
      <c r="C41" s="65"/>
      <c r="D41" s="65" t="s">
        <v>64</v>
      </c>
      <c r="E41" s="66">
        <v>1000</v>
      </c>
      <c r="F41" s="68">
        <v>70</v>
      </c>
      <c r="G41" s="102" t="s">
        <v>1370</v>
      </c>
      <c r="H41" s="65"/>
      <c r="I41" s="69" t="s">
        <v>270</v>
      </c>
      <c r="J41" s="70"/>
      <c r="K41" s="70"/>
      <c r="L41" s="69" t="s">
        <v>1551</v>
      </c>
      <c r="M41" s="73">
        <v>9999</v>
      </c>
      <c r="N41" s="74">
        <v>9711.6337890625</v>
      </c>
      <c r="O41" s="74">
        <v>7659.46337890625</v>
      </c>
      <c r="P41" s="75"/>
      <c r="Q41" s="76"/>
      <c r="R41" s="76"/>
      <c r="S41" s="88"/>
      <c r="T41" s="48">
        <v>2</v>
      </c>
      <c r="U41" s="48">
        <v>0</v>
      </c>
      <c r="V41" s="49">
        <v>0</v>
      </c>
      <c r="W41" s="49">
        <v>0.003185</v>
      </c>
      <c r="X41" s="49">
        <v>0.002311</v>
      </c>
      <c r="Y41" s="49">
        <v>0.648279</v>
      </c>
      <c r="Z41" s="49">
        <v>0.5</v>
      </c>
      <c r="AA41" s="49">
        <v>0</v>
      </c>
      <c r="AB41" s="71">
        <v>41</v>
      </c>
      <c r="AC41" s="71"/>
      <c r="AD41" s="72"/>
      <c r="AE41" s="78" t="s">
        <v>955</v>
      </c>
      <c r="AF41" s="78">
        <v>290</v>
      </c>
      <c r="AG41" s="78">
        <v>65007969</v>
      </c>
      <c r="AH41" s="78">
        <v>4122</v>
      </c>
      <c r="AI41" s="78">
        <v>478</v>
      </c>
      <c r="AJ41" s="78"/>
      <c r="AK41" s="78"/>
      <c r="AL41" s="78" t="s">
        <v>1131</v>
      </c>
      <c r="AM41" s="82" t="s">
        <v>1199</v>
      </c>
      <c r="AN41" s="78"/>
      <c r="AO41" s="80">
        <v>39897.79918981482</v>
      </c>
      <c r="AP41" s="82" t="s">
        <v>1284</v>
      </c>
      <c r="AQ41" s="78" t="b">
        <v>0</v>
      </c>
      <c r="AR41" s="78" t="b">
        <v>0</v>
      </c>
      <c r="AS41" s="78" t="b">
        <v>1</v>
      </c>
      <c r="AT41" s="78"/>
      <c r="AU41" s="78">
        <v>73250</v>
      </c>
      <c r="AV41" s="82" t="s">
        <v>1340</v>
      </c>
      <c r="AW41" s="78" t="b">
        <v>1</v>
      </c>
      <c r="AX41" s="78" t="s">
        <v>1415</v>
      </c>
      <c r="AY41" s="82" t="s">
        <v>1454</v>
      </c>
      <c r="AZ41" s="78" t="s">
        <v>65</v>
      </c>
      <c r="BA41" s="78" t="str">
        <f>REPLACE(INDEX(GroupVertices[Group],MATCH(Vertices[[#This Row],[Vertex]],GroupVertices[Vertex],0)),1,1,"")</f>
        <v>6</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271</v>
      </c>
      <c r="C42" s="65"/>
      <c r="D42" s="65" t="s">
        <v>64</v>
      </c>
      <c r="E42" s="66">
        <v>165.4346433312433</v>
      </c>
      <c r="F42" s="68">
        <v>99.99889290492656</v>
      </c>
      <c r="G42" s="102" t="s">
        <v>1371</v>
      </c>
      <c r="H42" s="65"/>
      <c r="I42" s="69" t="s">
        <v>271</v>
      </c>
      <c r="J42" s="70"/>
      <c r="K42" s="70"/>
      <c r="L42" s="69" t="s">
        <v>1552</v>
      </c>
      <c r="M42" s="73">
        <v>1.3689578848081805</v>
      </c>
      <c r="N42" s="74">
        <v>9624.5</v>
      </c>
      <c r="O42" s="74">
        <v>5855.54541015625</v>
      </c>
      <c r="P42" s="75"/>
      <c r="Q42" s="76"/>
      <c r="R42" s="76"/>
      <c r="S42" s="88"/>
      <c r="T42" s="48">
        <v>2</v>
      </c>
      <c r="U42" s="48">
        <v>0</v>
      </c>
      <c r="V42" s="49">
        <v>0</v>
      </c>
      <c r="W42" s="49">
        <v>0.003185</v>
      </c>
      <c r="X42" s="49">
        <v>0.002311</v>
      </c>
      <c r="Y42" s="49">
        <v>0.648279</v>
      </c>
      <c r="Z42" s="49">
        <v>0.5</v>
      </c>
      <c r="AA42" s="49">
        <v>0</v>
      </c>
      <c r="AB42" s="71">
        <v>42</v>
      </c>
      <c r="AC42" s="71"/>
      <c r="AD42" s="72"/>
      <c r="AE42" s="78" t="s">
        <v>956</v>
      </c>
      <c r="AF42" s="78">
        <v>1296</v>
      </c>
      <c r="AG42" s="78">
        <v>2401</v>
      </c>
      <c r="AH42" s="78">
        <v>9244</v>
      </c>
      <c r="AI42" s="78">
        <v>3180</v>
      </c>
      <c r="AJ42" s="78"/>
      <c r="AK42" s="78" t="s">
        <v>1048</v>
      </c>
      <c r="AL42" s="78" t="s">
        <v>1118</v>
      </c>
      <c r="AM42" s="82" t="s">
        <v>1200</v>
      </c>
      <c r="AN42" s="78"/>
      <c r="AO42" s="80">
        <v>42549.63023148148</v>
      </c>
      <c r="AP42" s="82" t="s">
        <v>1285</v>
      </c>
      <c r="AQ42" s="78" t="b">
        <v>1</v>
      </c>
      <c r="AR42" s="78" t="b">
        <v>0</v>
      </c>
      <c r="AS42" s="78" t="b">
        <v>1</v>
      </c>
      <c r="AT42" s="78"/>
      <c r="AU42" s="78">
        <v>95</v>
      </c>
      <c r="AV42" s="78"/>
      <c r="AW42" s="78" t="b">
        <v>0</v>
      </c>
      <c r="AX42" s="78" t="s">
        <v>1415</v>
      </c>
      <c r="AY42" s="82" t="s">
        <v>1455</v>
      </c>
      <c r="AZ42" s="78" t="s">
        <v>65</v>
      </c>
      <c r="BA42" s="78" t="str">
        <f>REPLACE(INDEX(GroupVertices[Group],MATCH(Vertices[[#This Row],[Vertex]],GroupVertices[Vertex],0)),1,1,"")</f>
        <v>6</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272</v>
      </c>
      <c r="C43" s="65"/>
      <c r="D43" s="65" t="s">
        <v>64</v>
      </c>
      <c r="E43" s="66">
        <v>196.96063172389756</v>
      </c>
      <c r="F43" s="68">
        <v>99.98873107353134</v>
      </c>
      <c r="G43" s="102" t="s">
        <v>1372</v>
      </c>
      <c r="H43" s="65"/>
      <c r="I43" s="69" t="s">
        <v>272</v>
      </c>
      <c r="J43" s="70"/>
      <c r="K43" s="70"/>
      <c r="L43" s="69" t="s">
        <v>1553</v>
      </c>
      <c r="M43" s="73">
        <v>4.755557561121701</v>
      </c>
      <c r="N43" s="74">
        <v>8836.6669921875</v>
      </c>
      <c r="O43" s="74">
        <v>5317.115234375</v>
      </c>
      <c r="P43" s="75"/>
      <c r="Q43" s="76"/>
      <c r="R43" s="76"/>
      <c r="S43" s="88"/>
      <c r="T43" s="48">
        <v>2</v>
      </c>
      <c r="U43" s="48">
        <v>0</v>
      </c>
      <c r="V43" s="49">
        <v>0</v>
      </c>
      <c r="W43" s="49">
        <v>0.003185</v>
      </c>
      <c r="X43" s="49">
        <v>0.002311</v>
      </c>
      <c r="Y43" s="49">
        <v>0.648279</v>
      </c>
      <c r="Z43" s="49">
        <v>0.5</v>
      </c>
      <c r="AA43" s="49">
        <v>0</v>
      </c>
      <c r="AB43" s="71">
        <v>43</v>
      </c>
      <c r="AC43" s="71"/>
      <c r="AD43" s="72"/>
      <c r="AE43" s="78" t="s">
        <v>957</v>
      </c>
      <c r="AF43" s="78">
        <v>1186</v>
      </c>
      <c r="AG43" s="78">
        <v>24421</v>
      </c>
      <c r="AH43" s="78">
        <v>25050</v>
      </c>
      <c r="AI43" s="78">
        <v>17601</v>
      </c>
      <c r="AJ43" s="78"/>
      <c r="AK43" s="78" t="s">
        <v>1049</v>
      </c>
      <c r="AL43" s="78" t="s">
        <v>1132</v>
      </c>
      <c r="AM43" s="82" t="s">
        <v>1201</v>
      </c>
      <c r="AN43" s="78"/>
      <c r="AO43" s="80">
        <v>40371.56140046296</v>
      </c>
      <c r="AP43" s="82" t="s">
        <v>1286</v>
      </c>
      <c r="AQ43" s="78" t="b">
        <v>0</v>
      </c>
      <c r="AR43" s="78" t="b">
        <v>0</v>
      </c>
      <c r="AS43" s="78" t="b">
        <v>1</v>
      </c>
      <c r="AT43" s="78"/>
      <c r="AU43" s="78">
        <v>213</v>
      </c>
      <c r="AV43" s="82" t="s">
        <v>1350</v>
      </c>
      <c r="AW43" s="78" t="b">
        <v>1</v>
      </c>
      <c r="AX43" s="78" t="s">
        <v>1415</v>
      </c>
      <c r="AY43" s="82" t="s">
        <v>1456</v>
      </c>
      <c r="AZ43" s="78" t="s">
        <v>65</v>
      </c>
      <c r="BA43" s="78" t="str">
        <f>REPLACE(INDEX(GroupVertices[Group],MATCH(Vertices[[#This Row],[Vertex]],GroupVertices[Vertex],0)),1,1,"")</f>
        <v>6</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241</v>
      </c>
      <c r="C44" s="65"/>
      <c r="D44" s="65" t="s">
        <v>64</v>
      </c>
      <c r="E44" s="66">
        <v>169.11553870624394</v>
      </c>
      <c r="F44" s="68">
        <v>99.99770643496666</v>
      </c>
      <c r="G44" s="102" t="s">
        <v>500</v>
      </c>
      <c r="H44" s="65"/>
      <c r="I44" s="69" t="s">
        <v>241</v>
      </c>
      <c r="J44" s="70"/>
      <c r="K44" s="70"/>
      <c r="L44" s="69" t="s">
        <v>1554</v>
      </c>
      <c r="M44" s="73">
        <v>1.7643687734458764</v>
      </c>
      <c r="N44" s="74">
        <v>7292.12548828125</v>
      </c>
      <c r="O44" s="74">
        <v>3710.797607421875</v>
      </c>
      <c r="P44" s="75"/>
      <c r="Q44" s="76"/>
      <c r="R44" s="76"/>
      <c r="S44" s="88"/>
      <c r="T44" s="48">
        <v>1</v>
      </c>
      <c r="U44" s="48">
        <v>6</v>
      </c>
      <c r="V44" s="49">
        <v>858</v>
      </c>
      <c r="W44" s="49">
        <v>0.005525</v>
      </c>
      <c r="X44" s="49">
        <v>0.004666</v>
      </c>
      <c r="Y44" s="49">
        <v>2.972606</v>
      </c>
      <c r="Z44" s="49">
        <v>0</v>
      </c>
      <c r="AA44" s="49">
        <v>0</v>
      </c>
      <c r="AB44" s="71">
        <v>44</v>
      </c>
      <c r="AC44" s="71"/>
      <c r="AD44" s="72"/>
      <c r="AE44" s="78" t="s">
        <v>958</v>
      </c>
      <c r="AF44" s="78">
        <v>4488</v>
      </c>
      <c r="AG44" s="78">
        <v>4972</v>
      </c>
      <c r="AH44" s="78">
        <v>22687</v>
      </c>
      <c r="AI44" s="78">
        <v>72701</v>
      </c>
      <c r="AJ44" s="78"/>
      <c r="AK44" s="78" t="s">
        <v>1050</v>
      </c>
      <c r="AL44" s="78" t="s">
        <v>873</v>
      </c>
      <c r="AM44" s="82" t="s">
        <v>1202</v>
      </c>
      <c r="AN44" s="78"/>
      <c r="AO44" s="80">
        <v>42045.684652777774</v>
      </c>
      <c r="AP44" s="82" t="s">
        <v>1287</v>
      </c>
      <c r="AQ44" s="78" t="b">
        <v>0</v>
      </c>
      <c r="AR44" s="78" t="b">
        <v>0</v>
      </c>
      <c r="AS44" s="78" t="b">
        <v>1</v>
      </c>
      <c r="AT44" s="78"/>
      <c r="AU44" s="78">
        <v>286</v>
      </c>
      <c r="AV44" s="82" t="s">
        <v>1339</v>
      </c>
      <c r="AW44" s="78" t="b">
        <v>1</v>
      </c>
      <c r="AX44" s="78" t="s">
        <v>1415</v>
      </c>
      <c r="AY44" s="82" t="s">
        <v>1457</v>
      </c>
      <c r="AZ44" s="78" t="s">
        <v>66</v>
      </c>
      <c r="BA44" s="78" t="str">
        <f>REPLACE(INDEX(GroupVertices[Group],MATCH(Vertices[[#This Row],[Vertex]],GroupVertices[Vertex],0)),1,1,"")</f>
        <v>7</v>
      </c>
      <c r="BB44" s="48"/>
      <c r="BC44" s="48"/>
      <c r="BD44" s="48"/>
      <c r="BE44" s="48"/>
      <c r="BF44" s="48" t="s">
        <v>414</v>
      </c>
      <c r="BG44" s="48" t="s">
        <v>414</v>
      </c>
      <c r="BH44" s="118" t="s">
        <v>2046</v>
      </c>
      <c r="BI44" s="118" t="s">
        <v>2071</v>
      </c>
      <c r="BJ44" s="118" t="s">
        <v>2098</v>
      </c>
      <c r="BK44" s="118" t="s">
        <v>2098</v>
      </c>
      <c r="BL44" s="118">
        <v>1</v>
      </c>
      <c r="BM44" s="122">
        <v>1.0869565217391304</v>
      </c>
      <c r="BN44" s="118">
        <v>1</v>
      </c>
      <c r="BO44" s="122">
        <v>1.0869565217391304</v>
      </c>
      <c r="BP44" s="118">
        <v>0</v>
      </c>
      <c r="BQ44" s="122">
        <v>0</v>
      </c>
      <c r="BR44" s="118">
        <v>90</v>
      </c>
      <c r="BS44" s="122">
        <v>97.82608695652173</v>
      </c>
      <c r="BT44" s="118">
        <v>92</v>
      </c>
      <c r="BU44" s="2"/>
      <c r="BV44" s="3"/>
      <c r="BW44" s="3"/>
      <c r="BX44" s="3"/>
      <c r="BY44" s="3"/>
    </row>
    <row r="45" spans="1:77" ht="41.45" customHeight="1">
      <c r="A45" s="64" t="s">
        <v>273</v>
      </c>
      <c r="C45" s="65"/>
      <c r="D45" s="65" t="s">
        <v>64</v>
      </c>
      <c r="E45" s="66">
        <v>163.92133862047874</v>
      </c>
      <c r="F45" s="68">
        <v>99.99938069129281</v>
      </c>
      <c r="G45" s="102" t="s">
        <v>1373</v>
      </c>
      <c r="H45" s="65"/>
      <c r="I45" s="69" t="s">
        <v>273</v>
      </c>
      <c r="J45" s="70"/>
      <c r="K45" s="70"/>
      <c r="L45" s="69" t="s">
        <v>1555</v>
      </c>
      <c r="M45" s="73">
        <v>1.206394948483776</v>
      </c>
      <c r="N45" s="74">
        <v>7478.43603515625</v>
      </c>
      <c r="O45" s="74">
        <v>2340.9423828125</v>
      </c>
      <c r="P45" s="75"/>
      <c r="Q45" s="76"/>
      <c r="R45" s="76"/>
      <c r="S45" s="88"/>
      <c r="T45" s="48">
        <v>1</v>
      </c>
      <c r="U45" s="48">
        <v>0</v>
      </c>
      <c r="V45" s="49">
        <v>0</v>
      </c>
      <c r="W45" s="49">
        <v>0.004202</v>
      </c>
      <c r="X45" s="49">
        <v>0.000854</v>
      </c>
      <c r="Y45" s="49">
        <v>0.510959</v>
      </c>
      <c r="Z45" s="49">
        <v>0</v>
      </c>
      <c r="AA45" s="49">
        <v>0</v>
      </c>
      <c r="AB45" s="71">
        <v>45</v>
      </c>
      <c r="AC45" s="71"/>
      <c r="AD45" s="72"/>
      <c r="AE45" s="78" t="s">
        <v>959</v>
      </c>
      <c r="AF45" s="78">
        <v>1089</v>
      </c>
      <c r="AG45" s="78">
        <v>1344</v>
      </c>
      <c r="AH45" s="78">
        <v>2217</v>
      </c>
      <c r="AI45" s="78">
        <v>542</v>
      </c>
      <c r="AJ45" s="78"/>
      <c r="AK45" s="78" t="s">
        <v>1051</v>
      </c>
      <c r="AL45" s="78" t="s">
        <v>1133</v>
      </c>
      <c r="AM45" s="82" t="s">
        <v>1203</v>
      </c>
      <c r="AN45" s="78"/>
      <c r="AO45" s="80">
        <v>41004.777083333334</v>
      </c>
      <c r="AP45" s="82" t="s">
        <v>1288</v>
      </c>
      <c r="AQ45" s="78" t="b">
        <v>1</v>
      </c>
      <c r="AR45" s="78" t="b">
        <v>0</v>
      </c>
      <c r="AS45" s="78" t="b">
        <v>0</v>
      </c>
      <c r="AT45" s="78"/>
      <c r="AU45" s="78">
        <v>27</v>
      </c>
      <c r="AV45" s="82" t="s">
        <v>1339</v>
      </c>
      <c r="AW45" s="78" t="b">
        <v>0</v>
      </c>
      <c r="AX45" s="78" t="s">
        <v>1415</v>
      </c>
      <c r="AY45" s="82" t="s">
        <v>1458</v>
      </c>
      <c r="AZ45" s="78" t="s">
        <v>65</v>
      </c>
      <c r="BA45" s="78" t="str">
        <f>REPLACE(INDEX(GroupVertices[Group],MATCH(Vertices[[#This Row],[Vertex]],GroupVertices[Vertex],0)),1,1,"")</f>
        <v>7</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274</v>
      </c>
      <c r="C46" s="65"/>
      <c r="D46" s="65" t="s">
        <v>64</v>
      </c>
      <c r="E46" s="66">
        <v>164.05878162164564</v>
      </c>
      <c r="F46" s="68">
        <v>99.99933638903059</v>
      </c>
      <c r="G46" s="102" t="s">
        <v>1374</v>
      </c>
      <c r="H46" s="65"/>
      <c r="I46" s="69" t="s">
        <v>274</v>
      </c>
      <c r="J46" s="70"/>
      <c r="K46" s="70"/>
      <c r="L46" s="69" t="s">
        <v>1556</v>
      </c>
      <c r="M46" s="73">
        <v>1.2211594157374588</v>
      </c>
      <c r="N46" s="74">
        <v>6598.84619140625</v>
      </c>
      <c r="O46" s="74">
        <v>4670.45458984375</v>
      </c>
      <c r="P46" s="75"/>
      <c r="Q46" s="76"/>
      <c r="R46" s="76"/>
      <c r="S46" s="88"/>
      <c r="T46" s="48">
        <v>1</v>
      </c>
      <c r="U46" s="48">
        <v>0</v>
      </c>
      <c r="V46" s="49">
        <v>0</v>
      </c>
      <c r="W46" s="49">
        <v>0.004202</v>
      </c>
      <c r="X46" s="49">
        <v>0.000854</v>
      </c>
      <c r="Y46" s="49">
        <v>0.510959</v>
      </c>
      <c r="Z46" s="49">
        <v>0</v>
      </c>
      <c r="AA46" s="49">
        <v>0</v>
      </c>
      <c r="AB46" s="71">
        <v>46</v>
      </c>
      <c r="AC46" s="71"/>
      <c r="AD46" s="72"/>
      <c r="AE46" s="78" t="s">
        <v>960</v>
      </c>
      <c r="AF46" s="78">
        <v>2238</v>
      </c>
      <c r="AG46" s="78">
        <v>1440</v>
      </c>
      <c r="AH46" s="78">
        <v>416</v>
      </c>
      <c r="AI46" s="78">
        <v>328</v>
      </c>
      <c r="AJ46" s="78"/>
      <c r="AK46" s="78" t="s">
        <v>1052</v>
      </c>
      <c r="AL46" s="78" t="s">
        <v>1134</v>
      </c>
      <c r="AM46" s="82" t="s">
        <v>1204</v>
      </c>
      <c r="AN46" s="78"/>
      <c r="AO46" s="80">
        <v>43357.67361111111</v>
      </c>
      <c r="AP46" s="82" t="s">
        <v>1289</v>
      </c>
      <c r="AQ46" s="78" t="b">
        <v>1</v>
      </c>
      <c r="AR46" s="78" t="b">
        <v>0</v>
      </c>
      <c r="AS46" s="78" t="b">
        <v>0</v>
      </c>
      <c r="AT46" s="78"/>
      <c r="AU46" s="78">
        <v>4</v>
      </c>
      <c r="AV46" s="78"/>
      <c r="AW46" s="78" t="b">
        <v>0</v>
      </c>
      <c r="AX46" s="78" t="s">
        <v>1415</v>
      </c>
      <c r="AY46" s="82" t="s">
        <v>1459</v>
      </c>
      <c r="AZ46" s="78" t="s">
        <v>65</v>
      </c>
      <c r="BA46" s="78" t="str">
        <f>REPLACE(INDEX(GroupVertices[Group],MATCH(Vertices[[#This Row],[Vertex]],GroupVertices[Vertex],0)),1,1,"")</f>
        <v>7</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275</v>
      </c>
      <c r="C47" s="65"/>
      <c r="D47" s="65" t="s">
        <v>64</v>
      </c>
      <c r="E47" s="66">
        <v>694.6517608346901</v>
      </c>
      <c r="F47" s="68">
        <v>99.828309351683</v>
      </c>
      <c r="G47" s="102" t="s">
        <v>1375</v>
      </c>
      <c r="H47" s="65"/>
      <c r="I47" s="69" t="s">
        <v>275</v>
      </c>
      <c r="J47" s="70"/>
      <c r="K47" s="70"/>
      <c r="L47" s="69" t="s">
        <v>1557</v>
      </c>
      <c r="M47" s="73">
        <v>58.21877006244481</v>
      </c>
      <c r="N47" s="74">
        <v>6464.5908203125</v>
      </c>
      <c r="O47" s="74">
        <v>3037.827880859375</v>
      </c>
      <c r="P47" s="75"/>
      <c r="Q47" s="76"/>
      <c r="R47" s="76"/>
      <c r="S47" s="88"/>
      <c r="T47" s="48">
        <v>1</v>
      </c>
      <c r="U47" s="48">
        <v>0</v>
      </c>
      <c r="V47" s="49">
        <v>0</v>
      </c>
      <c r="W47" s="49">
        <v>0.004202</v>
      </c>
      <c r="X47" s="49">
        <v>0.000854</v>
      </c>
      <c r="Y47" s="49">
        <v>0.510959</v>
      </c>
      <c r="Z47" s="49">
        <v>0</v>
      </c>
      <c r="AA47" s="49">
        <v>0</v>
      </c>
      <c r="AB47" s="71">
        <v>47</v>
      </c>
      <c r="AC47" s="71"/>
      <c r="AD47" s="72"/>
      <c r="AE47" s="78" t="s">
        <v>961</v>
      </c>
      <c r="AF47" s="78">
        <v>263639</v>
      </c>
      <c r="AG47" s="78">
        <v>372044</v>
      </c>
      <c r="AH47" s="78">
        <v>43443</v>
      </c>
      <c r="AI47" s="78">
        <v>76199</v>
      </c>
      <c r="AJ47" s="78"/>
      <c r="AK47" s="78" t="s">
        <v>1053</v>
      </c>
      <c r="AL47" s="78" t="s">
        <v>1135</v>
      </c>
      <c r="AM47" s="82" t="s">
        <v>1205</v>
      </c>
      <c r="AN47" s="78"/>
      <c r="AO47" s="80">
        <v>39650.73983796296</v>
      </c>
      <c r="AP47" s="82" t="s">
        <v>1290</v>
      </c>
      <c r="AQ47" s="78" t="b">
        <v>0</v>
      </c>
      <c r="AR47" s="78" t="b">
        <v>0</v>
      </c>
      <c r="AS47" s="78" t="b">
        <v>1</v>
      </c>
      <c r="AT47" s="78"/>
      <c r="AU47" s="78">
        <v>2120</v>
      </c>
      <c r="AV47" s="82" t="s">
        <v>1339</v>
      </c>
      <c r="AW47" s="78" t="b">
        <v>1</v>
      </c>
      <c r="AX47" s="78" t="s">
        <v>1415</v>
      </c>
      <c r="AY47" s="82" t="s">
        <v>1460</v>
      </c>
      <c r="AZ47" s="78" t="s">
        <v>65</v>
      </c>
      <c r="BA47" s="78" t="str">
        <f>REPLACE(INDEX(GroupVertices[Group],MATCH(Vertices[[#This Row],[Vertex]],GroupVertices[Vertex],0)),1,1,"")</f>
        <v>7</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276</v>
      </c>
      <c r="C48" s="65"/>
      <c r="D48" s="65" t="s">
        <v>64</v>
      </c>
      <c r="E48" s="66">
        <v>172.10349228369486</v>
      </c>
      <c r="F48" s="68">
        <v>99.99674332224541</v>
      </c>
      <c r="G48" s="102" t="s">
        <v>1376</v>
      </c>
      <c r="H48" s="65"/>
      <c r="I48" s="69" t="s">
        <v>276</v>
      </c>
      <c r="J48" s="70"/>
      <c r="K48" s="70"/>
      <c r="L48" s="69" t="s">
        <v>1558</v>
      </c>
      <c r="M48" s="73">
        <v>2.0853421396795873</v>
      </c>
      <c r="N48" s="74">
        <v>8231.794921875</v>
      </c>
      <c r="O48" s="74">
        <v>3538.597412109375</v>
      </c>
      <c r="P48" s="75"/>
      <c r="Q48" s="76"/>
      <c r="R48" s="76"/>
      <c r="S48" s="88"/>
      <c r="T48" s="48">
        <v>1</v>
      </c>
      <c r="U48" s="48">
        <v>0</v>
      </c>
      <c r="V48" s="49">
        <v>0</v>
      </c>
      <c r="W48" s="49">
        <v>0.004202</v>
      </c>
      <c r="X48" s="49">
        <v>0.000854</v>
      </c>
      <c r="Y48" s="49">
        <v>0.510959</v>
      </c>
      <c r="Z48" s="49">
        <v>0</v>
      </c>
      <c r="AA48" s="49">
        <v>0</v>
      </c>
      <c r="AB48" s="71">
        <v>48</v>
      </c>
      <c r="AC48" s="71"/>
      <c r="AD48" s="72"/>
      <c r="AE48" s="78" t="s">
        <v>962</v>
      </c>
      <c r="AF48" s="78">
        <v>7362</v>
      </c>
      <c r="AG48" s="78">
        <v>7059</v>
      </c>
      <c r="AH48" s="78">
        <v>31417</v>
      </c>
      <c r="AI48" s="78">
        <v>6954</v>
      </c>
      <c r="AJ48" s="78"/>
      <c r="AK48" s="78" t="s">
        <v>1054</v>
      </c>
      <c r="AL48" s="78" t="s">
        <v>1136</v>
      </c>
      <c r="AM48" s="82" t="s">
        <v>1206</v>
      </c>
      <c r="AN48" s="78"/>
      <c r="AO48" s="80">
        <v>39761.96125</v>
      </c>
      <c r="AP48" s="82" t="s">
        <v>1291</v>
      </c>
      <c r="AQ48" s="78" t="b">
        <v>0</v>
      </c>
      <c r="AR48" s="78" t="b">
        <v>0</v>
      </c>
      <c r="AS48" s="78" t="b">
        <v>1</v>
      </c>
      <c r="AT48" s="78"/>
      <c r="AU48" s="78">
        <v>1018</v>
      </c>
      <c r="AV48" s="82" t="s">
        <v>1349</v>
      </c>
      <c r="AW48" s="78" t="b">
        <v>0</v>
      </c>
      <c r="AX48" s="78" t="s">
        <v>1415</v>
      </c>
      <c r="AY48" s="82" t="s">
        <v>1461</v>
      </c>
      <c r="AZ48" s="78" t="s">
        <v>65</v>
      </c>
      <c r="BA48" s="78" t="str">
        <f>REPLACE(INDEX(GroupVertices[Group],MATCH(Vertices[[#This Row],[Vertex]],GroupVertices[Vertex],0)),1,1,"")</f>
        <v>7</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277</v>
      </c>
      <c r="C49" s="65"/>
      <c r="D49" s="65" t="s">
        <v>64</v>
      </c>
      <c r="E49" s="66">
        <v>165.3759437161616</v>
      </c>
      <c r="F49" s="68">
        <v>99.99891182568439</v>
      </c>
      <c r="G49" s="102" t="s">
        <v>1377</v>
      </c>
      <c r="H49" s="65"/>
      <c r="I49" s="69" t="s">
        <v>277</v>
      </c>
      <c r="J49" s="70"/>
      <c r="K49" s="70"/>
      <c r="L49" s="69" t="s">
        <v>1559</v>
      </c>
      <c r="M49" s="73">
        <v>1.3626522269185868</v>
      </c>
      <c r="N49" s="74">
        <v>7702.2001953125</v>
      </c>
      <c r="O49" s="74">
        <v>4964.20947265625</v>
      </c>
      <c r="P49" s="75"/>
      <c r="Q49" s="76"/>
      <c r="R49" s="76"/>
      <c r="S49" s="88"/>
      <c r="T49" s="48">
        <v>1</v>
      </c>
      <c r="U49" s="48">
        <v>0</v>
      </c>
      <c r="V49" s="49">
        <v>0</v>
      </c>
      <c r="W49" s="49">
        <v>0.004202</v>
      </c>
      <c r="X49" s="49">
        <v>0.000854</v>
      </c>
      <c r="Y49" s="49">
        <v>0.510959</v>
      </c>
      <c r="Z49" s="49">
        <v>0</v>
      </c>
      <c r="AA49" s="49">
        <v>0</v>
      </c>
      <c r="AB49" s="71">
        <v>49</v>
      </c>
      <c r="AC49" s="71"/>
      <c r="AD49" s="72"/>
      <c r="AE49" s="78" t="s">
        <v>963</v>
      </c>
      <c r="AF49" s="78">
        <v>2174</v>
      </c>
      <c r="AG49" s="78">
        <v>2360</v>
      </c>
      <c r="AH49" s="78">
        <v>1857</v>
      </c>
      <c r="AI49" s="78">
        <v>2616</v>
      </c>
      <c r="AJ49" s="78"/>
      <c r="AK49" s="86" t="s">
        <v>1055</v>
      </c>
      <c r="AL49" s="78" t="s">
        <v>869</v>
      </c>
      <c r="AM49" s="82" t="s">
        <v>1207</v>
      </c>
      <c r="AN49" s="78"/>
      <c r="AO49" s="80">
        <v>42801.066145833334</v>
      </c>
      <c r="AP49" s="78"/>
      <c r="AQ49" s="78" t="b">
        <v>1</v>
      </c>
      <c r="AR49" s="78" t="b">
        <v>0</v>
      </c>
      <c r="AS49" s="78" t="b">
        <v>0</v>
      </c>
      <c r="AT49" s="78"/>
      <c r="AU49" s="78">
        <v>25</v>
      </c>
      <c r="AV49" s="78"/>
      <c r="AW49" s="78" t="b">
        <v>0</v>
      </c>
      <c r="AX49" s="78" t="s">
        <v>1415</v>
      </c>
      <c r="AY49" s="82" t="s">
        <v>1462</v>
      </c>
      <c r="AZ49" s="78" t="s">
        <v>65</v>
      </c>
      <c r="BA49" s="78" t="str">
        <f>REPLACE(INDEX(GroupVertices[Group],MATCH(Vertices[[#This Row],[Vertex]],GroupVertices[Vertex],0)),1,1,"")</f>
        <v>7</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242</v>
      </c>
      <c r="C50" s="65"/>
      <c r="D50" s="65" t="s">
        <v>64</v>
      </c>
      <c r="E50" s="66">
        <v>162</v>
      </c>
      <c r="F50" s="68">
        <v>100</v>
      </c>
      <c r="G50" s="102" t="s">
        <v>1378</v>
      </c>
      <c r="H50" s="65"/>
      <c r="I50" s="69" t="s">
        <v>242</v>
      </c>
      <c r="J50" s="70"/>
      <c r="K50" s="70"/>
      <c r="L50" s="69" t="s">
        <v>1560</v>
      </c>
      <c r="M50" s="73">
        <v>1</v>
      </c>
      <c r="N50" s="74">
        <v>4152.71435546875</v>
      </c>
      <c r="O50" s="74">
        <v>3790.79736328125</v>
      </c>
      <c r="P50" s="75"/>
      <c r="Q50" s="76"/>
      <c r="R50" s="76"/>
      <c r="S50" s="88"/>
      <c r="T50" s="48">
        <v>1</v>
      </c>
      <c r="U50" s="48">
        <v>1</v>
      </c>
      <c r="V50" s="49">
        <v>0</v>
      </c>
      <c r="W50" s="49">
        <v>0</v>
      </c>
      <c r="X50" s="49">
        <v>0</v>
      </c>
      <c r="Y50" s="49">
        <v>0.999995</v>
      </c>
      <c r="Z50" s="49">
        <v>0</v>
      </c>
      <c r="AA50" s="49">
        <v>0</v>
      </c>
      <c r="AB50" s="71">
        <v>50</v>
      </c>
      <c r="AC50" s="71"/>
      <c r="AD50" s="72"/>
      <c r="AE50" s="78" t="s">
        <v>964</v>
      </c>
      <c r="AF50" s="78">
        <v>7</v>
      </c>
      <c r="AG50" s="78">
        <v>2</v>
      </c>
      <c r="AH50" s="78">
        <v>35</v>
      </c>
      <c r="AI50" s="78">
        <v>14</v>
      </c>
      <c r="AJ50" s="78"/>
      <c r="AK50" s="78" t="s">
        <v>1056</v>
      </c>
      <c r="AL50" s="78"/>
      <c r="AM50" s="78"/>
      <c r="AN50" s="78"/>
      <c r="AO50" s="80">
        <v>43497.92539351852</v>
      </c>
      <c r="AP50" s="82" t="s">
        <v>1292</v>
      </c>
      <c r="AQ50" s="78" t="b">
        <v>1</v>
      </c>
      <c r="AR50" s="78" t="b">
        <v>0</v>
      </c>
      <c r="AS50" s="78" t="b">
        <v>0</v>
      </c>
      <c r="AT50" s="78"/>
      <c r="AU50" s="78">
        <v>0</v>
      </c>
      <c r="AV50" s="78"/>
      <c r="AW50" s="78" t="b">
        <v>0</v>
      </c>
      <c r="AX50" s="78" t="s">
        <v>1415</v>
      </c>
      <c r="AY50" s="82" t="s">
        <v>1463</v>
      </c>
      <c r="AZ50" s="78" t="s">
        <v>66</v>
      </c>
      <c r="BA50" s="78" t="str">
        <f>REPLACE(INDEX(GroupVertices[Group],MATCH(Vertices[[#This Row],[Vertex]],GroupVertices[Vertex],0)),1,1,"")</f>
        <v>4</v>
      </c>
      <c r="BB50" s="48" t="s">
        <v>395</v>
      </c>
      <c r="BC50" s="48" t="s">
        <v>395</v>
      </c>
      <c r="BD50" s="48" t="s">
        <v>405</v>
      </c>
      <c r="BE50" s="48" t="s">
        <v>405</v>
      </c>
      <c r="BF50" s="48" t="s">
        <v>414</v>
      </c>
      <c r="BG50" s="48" t="s">
        <v>414</v>
      </c>
      <c r="BH50" s="118" t="s">
        <v>2047</v>
      </c>
      <c r="BI50" s="118" t="s">
        <v>2047</v>
      </c>
      <c r="BJ50" s="118" t="s">
        <v>2099</v>
      </c>
      <c r="BK50" s="118" t="s">
        <v>2099</v>
      </c>
      <c r="BL50" s="118">
        <v>0</v>
      </c>
      <c r="BM50" s="122">
        <v>0</v>
      </c>
      <c r="BN50" s="118">
        <v>0</v>
      </c>
      <c r="BO50" s="122">
        <v>0</v>
      </c>
      <c r="BP50" s="118">
        <v>0</v>
      </c>
      <c r="BQ50" s="122">
        <v>0</v>
      </c>
      <c r="BR50" s="118">
        <v>17</v>
      </c>
      <c r="BS50" s="122">
        <v>100</v>
      </c>
      <c r="BT50" s="118">
        <v>17</v>
      </c>
      <c r="BU50" s="2"/>
      <c r="BV50" s="3"/>
      <c r="BW50" s="3"/>
      <c r="BX50" s="3"/>
      <c r="BY50" s="3"/>
    </row>
    <row r="51" spans="1:77" ht="41.45" customHeight="1">
      <c r="A51" s="64" t="s">
        <v>243</v>
      </c>
      <c r="C51" s="65"/>
      <c r="D51" s="65" t="s">
        <v>64</v>
      </c>
      <c r="E51" s="66">
        <v>163.0480028838975</v>
      </c>
      <c r="F51" s="68">
        <v>99.99966219525062</v>
      </c>
      <c r="G51" s="102" t="s">
        <v>501</v>
      </c>
      <c r="H51" s="65"/>
      <c r="I51" s="69" t="s">
        <v>243</v>
      </c>
      <c r="J51" s="70"/>
      <c r="K51" s="70"/>
      <c r="L51" s="69" t="s">
        <v>1561</v>
      </c>
      <c r="M51" s="73">
        <v>1.1125790628093322</v>
      </c>
      <c r="N51" s="74">
        <v>5846.28515625</v>
      </c>
      <c r="O51" s="74">
        <v>2808.542724609375</v>
      </c>
      <c r="P51" s="75"/>
      <c r="Q51" s="76"/>
      <c r="R51" s="76"/>
      <c r="S51" s="88"/>
      <c r="T51" s="48">
        <v>1</v>
      </c>
      <c r="U51" s="48">
        <v>1</v>
      </c>
      <c r="V51" s="49">
        <v>0</v>
      </c>
      <c r="W51" s="49">
        <v>0</v>
      </c>
      <c r="X51" s="49">
        <v>0</v>
      </c>
      <c r="Y51" s="49">
        <v>0.999995</v>
      </c>
      <c r="Z51" s="49">
        <v>0</v>
      </c>
      <c r="AA51" s="49">
        <v>0</v>
      </c>
      <c r="AB51" s="71">
        <v>51</v>
      </c>
      <c r="AC51" s="71"/>
      <c r="AD51" s="72"/>
      <c r="AE51" s="78" t="s">
        <v>965</v>
      </c>
      <c r="AF51" s="78">
        <v>2135</v>
      </c>
      <c r="AG51" s="78">
        <v>734</v>
      </c>
      <c r="AH51" s="78">
        <v>875</v>
      </c>
      <c r="AI51" s="78">
        <v>83</v>
      </c>
      <c r="AJ51" s="78"/>
      <c r="AK51" s="78" t="s">
        <v>1057</v>
      </c>
      <c r="AL51" s="78" t="s">
        <v>1106</v>
      </c>
      <c r="AM51" s="82" t="s">
        <v>1208</v>
      </c>
      <c r="AN51" s="78"/>
      <c r="AO51" s="80">
        <v>40810.140810185185</v>
      </c>
      <c r="AP51" s="82" t="s">
        <v>1293</v>
      </c>
      <c r="AQ51" s="78" t="b">
        <v>0</v>
      </c>
      <c r="AR51" s="78" t="b">
        <v>0</v>
      </c>
      <c r="AS51" s="78" t="b">
        <v>0</v>
      </c>
      <c r="AT51" s="78"/>
      <c r="AU51" s="78">
        <v>45</v>
      </c>
      <c r="AV51" s="82" t="s">
        <v>1339</v>
      </c>
      <c r="AW51" s="78" t="b">
        <v>0</v>
      </c>
      <c r="AX51" s="78" t="s">
        <v>1415</v>
      </c>
      <c r="AY51" s="82" t="s">
        <v>1464</v>
      </c>
      <c r="AZ51" s="78" t="s">
        <v>66</v>
      </c>
      <c r="BA51" s="78" t="str">
        <f>REPLACE(INDEX(GroupVertices[Group],MATCH(Vertices[[#This Row],[Vertex]],GroupVertices[Vertex],0)),1,1,"")</f>
        <v>4</v>
      </c>
      <c r="BB51" s="48" t="s">
        <v>387</v>
      </c>
      <c r="BC51" s="48" t="s">
        <v>387</v>
      </c>
      <c r="BD51" s="48" t="s">
        <v>405</v>
      </c>
      <c r="BE51" s="48" t="s">
        <v>405</v>
      </c>
      <c r="BF51" s="48" t="s">
        <v>425</v>
      </c>
      <c r="BG51" s="48" t="s">
        <v>425</v>
      </c>
      <c r="BH51" s="118" t="s">
        <v>2048</v>
      </c>
      <c r="BI51" s="118" t="s">
        <v>2048</v>
      </c>
      <c r="BJ51" s="118" t="s">
        <v>2100</v>
      </c>
      <c r="BK51" s="118" t="s">
        <v>2100</v>
      </c>
      <c r="BL51" s="118">
        <v>1</v>
      </c>
      <c r="BM51" s="122">
        <v>3.4482758620689653</v>
      </c>
      <c r="BN51" s="118">
        <v>0</v>
      </c>
      <c r="BO51" s="122">
        <v>0</v>
      </c>
      <c r="BP51" s="118">
        <v>0</v>
      </c>
      <c r="BQ51" s="122">
        <v>0</v>
      </c>
      <c r="BR51" s="118">
        <v>28</v>
      </c>
      <c r="BS51" s="122">
        <v>96.55172413793103</v>
      </c>
      <c r="BT51" s="118">
        <v>29</v>
      </c>
      <c r="BU51" s="2"/>
      <c r="BV51" s="3"/>
      <c r="BW51" s="3"/>
      <c r="BX51" s="3"/>
      <c r="BY51" s="3"/>
    </row>
    <row r="52" spans="1:77" ht="41.45" customHeight="1">
      <c r="A52" s="64" t="s">
        <v>244</v>
      </c>
      <c r="C52" s="65"/>
      <c r="D52" s="65" t="s">
        <v>64</v>
      </c>
      <c r="E52" s="66">
        <v>232.5197131820426</v>
      </c>
      <c r="F52" s="68">
        <v>99.9772692476293</v>
      </c>
      <c r="G52" s="102" t="s">
        <v>502</v>
      </c>
      <c r="H52" s="65"/>
      <c r="I52" s="69" t="s">
        <v>244</v>
      </c>
      <c r="J52" s="70"/>
      <c r="K52" s="70"/>
      <c r="L52" s="69" t="s">
        <v>1562</v>
      </c>
      <c r="M52" s="73">
        <v>8.57540207341048</v>
      </c>
      <c r="N52" s="74">
        <v>5846.28515625</v>
      </c>
      <c r="O52" s="74">
        <v>844.0332641601562</v>
      </c>
      <c r="P52" s="75"/>
      <c r="Q52" s="76"/>
      <c r="R52" s="76"/>
      <c r="S52" s="88"/>
      <c r="T52" s="48">
        <v>1</v>
      </c>
      <c r="U52" s="48">
        <v>1</v>
      </c>
      <c r="V52" s="49">
        <v>0</v>
      </c>
      <c r="W52" s="49">
        <v>0</v>
      </c>
      <c r="X52" s="49">
        <v>0</v>
      </c>
      <c r="Y52" s="49">
        <v>0.999995</v>
      </c>
      <c r="Z52" s="49">
        <v>0</v>
      </c>
      <c r="AA52" s="49">
        <v>0</v>
      </c>
      <c r="AB52" s="71">
        <v>52</v>
      </c>
      <c r="AC52" s="71"/>
      <c r="AD52" s="72"/>
      <c r="AE52" s="78" t="s">
        <v>966</v>
      </c>
      <c r="AF52" s="78">
        <v>28443</v>
      </c>
      <c r="AG52" s="78">
        <v>49258</v>
      </c>
      <c r="AH52" s="78">
        <v>73472</v>
      </c>
      <c r="AI52" s="78">
        <v>1665</v>
      </c>
      <c r="AJ52" s="78"/>
      <c r="AK52" s="78" t="s">
        <v>1058</v>
      </c>
      <c r="AL52" s="78" t="s">
        <v>1137</v>
      </c>
      <c r="AM52" s="82" t="s">
        <v>1209</v>
      </c>
      <c r="AN52" s="78"/>
      <c r="AO52" s="80">
        <v>40477.99859953704</v>
      </c>
      <c r="AP52" s="82" t="s">
        <v>1294</v>
      </c>
      <c r="AQ52" s="78" t="b">
        <v>0</v>
      </c>
      <c r="AR52" s="78" t="b">
        <v>0</v>
      </c>
      <c r="AS52" s="78" t="b">
        <v>1</v>
      </c>
      <c r="AT52" s="78"/>
      <c r="AU52" s="78">
        <v>3614</v>
      </c>
      <c r="AV52" s="82" t="s">
        <v>1341</v>
      </c>
      <c r="AW52" s="78" t="b">
        <v>0</v>
      </c>
      <c r="AX52" s="78" t="s">
        <v>1415</v>
      </c>
      <c r="AY52" s="82" t="s">
        <v>1465</v>
      </c>
      <c r="AZ52" s="78" t="s">
        <v>66</v>
      </c>
      <c r="BA52" s="78" t="str">
        <f>REPLACE(INDEX(GroupVertices[Group],MATCH(Vertices[[#This Row],[Vertex]],GroupVertices[Vertex],0)),1,1,"")</f>
        <v>4</v>
      </c>
      <c r="BB52" s="48" t="s">
        <v>1999</v>
      </c>
      <c r="BC52" s="48" t="s">
        <v>2002</v>
      </c>
      <c r="BD52" s="48" t="s">
        <v>2005</v>
      </c>
      <c r="BE52" s="48" t="s">
        <v>2007</v>
      </c>
      <c r="BF52" s="48" t="s">
        <v>414</v>
      </c>
      <c r="BG52" s="48" t="s">
        <v>414</v>
      </c>
      <c r="BH52" s="118" t="s">
        <v>2049</v>
      </c>
      <c r="BI52" s="118" t="s">
        <v>2072</v>
      </c>
      <c r="BJ52" s="118" t="s">
        <v>2101</v>
      </c>
      <c r="BK52" s="118" t="s">
        <v>2120</v>
      </c>
      <c r="BL52" s="118">
        <v>3</v>
      </c>
      <c r="BM52" s="122">
        <v>1.0452961672473868</v>
      </c>
      <c r="BN52" s="118">
        <v>1</v>
      </c>
      <c r="BO52" s="122">
        <v>0.34843205574912894</v>
      </c>
      <c r="BP52" s="118">
        <v>0</v>
      </c>
      <c r="BQ52" s="122">
        <v>0</v>
      </c>
      <c r="BR52" s="118">
        <v>283</v>
      </c>
      <c r="BS52" s="122">
        <v>98.60627177700349</v>
      </c>
      <c r="BT52" s="118">
        <v>287</v>
      </c>
      <c r="BU52" s="2"/>
      <c r="BV52" s="3"/>
      <c r="BW52" s="3"/>
      <c r="BX52" s="3"/>
      <c r="BY52" s="3"/>
    </row>
    <row r="53" spans="1:77" ht="41.45" customHeight="1">
      <c r="A53" s="64" t="s">
        <v>245</v>
      </c>
      <c r="C53" s="65"/>
      <c r="D53" s="65" t="s">
        <v>64</v>
      </c>
      <c r="E53" s="66">
        <v>177.58403195522442</v>
      </c>
      <c r="F53" s="68">
        <v>99.99497676953965</v>
      </c>
      <c r="G53" s="102" t="s">
        <v>503</v>
      </c>
      <c r="H53" s="65"/>
      <c r="I53" s="69" t="s">
        <v>245</v>
      </c>
      <c r="J53" s="70"/>
      <c r="K53" s="70"/>
      <c r="L53" s="69" t="s">
        <v>1563</v>
      </c>
      <c r="M53" s="73">
        <v>2.674075271420194</v>
      </c>
      <c r="N53" s="74">
        <v>4999.5</v>
      </c>
      <c r="O53" s="74">
        <v>844.0332641601562</v>
      </c>
      <c r="P53" s="75"/>
      <c r="Q53" s="76"/>
      <c r="R53" s="76"/>
      <c r="S53" s="88"/>
      <c r="T53" s="48">
        <v>1</v>
      </c>
      <c r="U53" s="48">
        <v>1</v>
      </c>
      <c r="V53" s="49">
        <v>0</v>
      </c>
      <c r="W53" s="49">
        <v>0</v>
      </c>
      <c r="X53" s="49">
        <v>0</v>
      </c>
      <c r="Y53" s="49">
        <v>0.999995</v>
      </c>
      <c r="Z53" s="49">
        <v>0</v>
      </c>
      <c r="AA53" s="49">
        <v>0</v>
      </c>
      <c r="AB53" s="71">
        <v>53</v>
      </c>
      <c r="AC53" s="71"/>
      <c r="AD53" s="72"/>
      <c r="AE53" s="78" t="s">
        <v>967</v>
      </c>
      <c r="AF53" s="78">
        <v>9218</v>
      </c>
      <c r="AG53" s="78">
        <v>10887</v>
      </c>
      <c r="AH53" s="78">
        <v>30638</v>
      </c>
      <c r="AI53" s="78">
        <v>24798</v>
      </c>
      <c r="AJ53" s="78"/>
      <c r="AK53" s="78" t="s">
        <v>1059</v>
      </c>
      <c r="AL53" s="78" t="s">
        <v>1138</v>
      </c>
      <c r="AM53" s="82" t="s">
        <v>1210</v>
      </c>
      <c r="AN53" s="78"/>
      <c r="AO53" s="80">
        <v>40653.63995370371</v>
      </c>
      <c r="AP53" s="82" t="s">
        <v>1295</v>
      </c>
      <c r="AQ53" s="78" t="b">
        <v>0</v>
      </c>
      <c r="AR53" s="78" t="b">
        <v>0</v>
      </c>
      <c r="AS53" s="78" t="b">
        <v>1</v>
      </c>
      <c r="AT53" s="78"/>
      <c r="AU53" s="78">
        <v>449</v>
      </c>
      <c r="AV53" s="82" t="s">
        <v>1347</v>
      </c>
      <c r="AW53" s="78" t="b">
        <v>0</v>
      </c>
      <c r="AX53" s="78" t="s">
        <v>1415</v>
      </c>
      <c r="AY53" s="82" t="s">
        <v>1466</v>
      </c>
      <c r="AZ53" s="78" t="s">
        <v>66</v>
      </c>
      <c r="BA53" s="78" t="str">
        <f>REPLACE(INDEX(GroupVertices[Group],MATCH(Vertices[[#This Row],[Vertex]],GroupVertices[Vertex],0)),1,1,"")</f>
        <v>4</v>
      </c>
      <c r="BB53" s="48" t="s">
        <v>387</v>
      </c>
      <c r="BC53" s="48" t="s">
        <v>387</v>
      </c>
      <c r="BD53" s="48" t="s">
        <v>405</v>
      </c>
      <c r="BE53" s="48" t="s">
        <v>405</v>
      </c>
      <c r="BF53" s="48" t="s">
        <v>426</v>
      </c>
      <c r="BG53" s="48" t="s">
        <v>426</v>
      </c>
      <c r="BH53" s="118" t="s">
        <v>2050</v>
      </c>
      <c r="BI53" s="118" t="s">
        <v>2050</v>
      </c>
      <c r="BJ53" s="118" t="s">
        <v>2102</v>
      </c>
      <c r="BK53" s="118" t="s">
        <v>2102</v>
      </c>
      <c r="BL53" s="118">
        <v>0</v>
      </c>
      <c r="BM53" s="122">
        <v>0</v>
      </c>
      <c r="BN53" s="118">
        <v>0</v>
      </c>
      <c r="BO53" s="122">
        <v>0</v>
      </c>
      <c r="BP53" s="118">
        <v>0</v>
      </c>
      <c r="BQ53" s="122">
        <v>0</v>
      </c>
      <c r="BR53" s="118">
        <v>25</v>
      </c>
      <c r="BS53" s="122">
        <v>100</v>
      </c>
      <c r="BT53" s="118">
        <v>25</v>
      </c>
      <c r="BU53" s="2"/>
      <c r="BV53" s="3"/>
      <c r="BW53" s="3"/>
      <c r="BX53" s="3"/>
      <c r="BY53" s="3"/>
    </row>
    <row r="54" spans="1:77" ht="41.45" customHeight="1">
      <c r="A54" s="64" t="s">
        <v>246</v>
      </c>
      <c r="C54" s="65"/>
      <c r="D54" s="65" t="s">
        <v>64</v>
      </c>
      <c r="E54" s="66">
        <v>172.6060182567113</v>
      </c>
      <c r="F54" s="68">
        <v>99.99658134209919</v>
      </c>
      <c r="G54" s="102" t="s">
        <v>1379</v>
      </c>
      <c r="H54" s="65"/>
      <c r="I54" s="69" t="s">
        <v>246</v>
      </c>
      <c r="J54" s="70"/>
      <c r="K54" s="70"/>
      <c r="L54" s="69" t="s">
        <v>1564</v>
      </c>
      <c r="M54" s="73">
        <v>2.139324723075865</v>
      </c>
      <c r="N54" s="74">
        <v>8722.3251953125</v>
      </c>
      <c r="O54" s="74">
        <v>4431.90966796875</v>
      </c>
      <c r="P54" s="75"/>
      <c r="Q54" s="76"/>
      <c r="R54" s="76"/>
      <c r="S54" s="88"/>
      <c r="T54" s="48">
        <v>0</v>
      </c>
      <c r="U54" s="48">
        <v>1</v>
      </c>
      <c r="V54" s="49">
        <v>0</v>
      </c>
      <c r="W54" s="49">
        <v>1</v>
      </c>
      <c r="X54" s="49">
        <v>0</v>
      </c>
      <c r="Y54" s="49">
        <v>0.999995</v>
      </c>
      <c r="Z54" s="49">
        <v>0</v>
      </c>
      <c r="AA54" s="49">
        <v>0</v>
      </c>
      <c r="AB54" s="71">
        <v>54</v>
      </c>
      <c r="AC54" s="71"/>
      <c r="AD54" s="72"/>
      <c r="AE54" s="78" t="s">
        <v>968</v>
      </c>
      <c r="AF54" s="78">
        <v>1905</v>
      </c>
      <c r="AG54" s="78">
        <v>7410</v>
      </c>
      <c r="AH54" s="78">
        <v>22107</v>
      </c>
      <c r="AI54" s="78">
        <v>27551</v>
      </c>
      <c r="AJ54" s="78"/>
      <c r="AK54" s="78" t="s">
        <v>1060</v>
      </c>
      <c r="AL54" s="78" t="s">
        <v>1139</v>
      </c>
      <c r="AM54" s="82" t="s">
        <v>1211</v>
      </c>
      <c r="AN54" s="78"/>
      <c r="AO54" s="80">
        <v>41225.767175925925</v>
      </c>
      <c r="AP54" s="82" t="s">
        <v>1296</v>
      </c>
      <c r="AQ54" s="78" t="b">
        <v>0</v>
      </c>
      <c r="AR54" s="78" t="b">
        <v>0</v>
      </c>
      <c r="AS54" s="78" t="b">
        <v>1</v>
      </c>
      <c r="AT54" s="78"/>
      <c r="AU54" s="78">
        <v>143</v>
      </c>
      <c r="AV54" s="82" t="s">
        <v>1339</v>
      </c>
      <c r="AW54" s="78" t="b">
        <v>0</v>
      </c>
      <c r="AX54" s="78" t="s">
        <v>1415</v>
      </c>
      <c r="AY54" s="82" t="s">
        <v>1467</v>
      </c>
      <c r="AZ54" s="78" t="s">
        <v>66</v>
      </c>
      <c r="BA54" s="78" t="str">
        <f>REPLACE(INDEX(GroupVertices[Group],MATCH(Vertices[[#This Row],[Vertex]],GroupVertices[Vertex],0)),1,1,"")</f>
        <v>11</v>
      </c>
      <c r="BB54" s="48"/>
      <c r="BC54" s="48"/>
      <c r="BD54" s="48"/>
      <c r="BE54" s="48"/>
      <c r="BF54" s="48" t="s">
        <v>427</v>
      </c>
      <c r="BG54" s="48" t="s">
        <v>427</v>
      </c>
      <c r="BH54" s="118" t="s">
        <v>2051</v>
      </c>
      <c r="BI54" s="118" t="s">
        <v>2051</v>
      </c>
      <c r="BJ54" s="118" t="s">
        <v>2103</v>
      </c>
      <c r="BK54" s="118" t="s">
        <v>2103</v>
      </c>
      <c r="BL54" s="118">
        <v>0</v>
      </c>
      <c r="BM54" s="122">
        <v>0</v>
      </c>
      <c r="BN54" s="118">
        <v>0</v>
      </c>
      <c r="BO54" s="122">
        <v>0</v>
      </c>
      <c r="BP54" s="118">
        <v>0</v>
      </c>
      <c r="BQ54" s="122">
        <v>0</v>
      </c>
      <c r="BR54" s="118">
        <v>33</v>
      </c>
      <c r="BS54" s="122">
        <v>100</v>
      </c>
      <c r="BT54" s="118">
        <v>33</v>
      </c>
      <c r="BU54" s="2"/>
      <c r="BV54" s="3"/>
      <c r="BW54" s="3"/>
      <c r="BX54" s="3"/>
      <c r="BY54" s="3"/>
    </row>
    <row r="55" spans="1:77" ht="41.45" customHeight="1">
      <c r="A55" s="64" t="s">
        <v>278</v>
      </c>
      <c r="C55" s="65"/>
      <c r="D55" s="65" t="s">
        <v>64</v>
      </c>
      <c r="E55" s="66">
        <v>180.2326731235446</v>
      </c>
      <c r="F55" s="68">
        <v>99.99412302802824</v>
      </c>
      <c r="G55" s="102" t="s">
        <v>1380</v>
      </c>
      <c r="H55" s="65"/>
      <c r="I55" s="69" t="s">
        <v>278</v>
      </c>
      <c r="J55" s="70"/>
      <c r="K55" s="70"/>
      <c r="L55" s="69" t="s">
        <v>1565</v>
      </c>
      <c r="M55" s="73">
        <v>2.958598859121375</v>
      </c>
      <c r="N55" s="74">
        <v>8722.3251953125</v>
      </c>
      <c r="O55" s="74">
        <v>3367.310302734375</v>
      </c>
      <c r="P55" s="75"/>
      <c r="Q55" s="76"/>
      <c r="R55" s="76"/>
      <c r="S55" s="88"/>
      <c r="T55" s="48">
        <v>1</v>
      </c>
      <c r="U55" s="48">
        <v>0</v>
      </c>
      <c r="V55" s="49">
        <v>0</v>
      </c>
      <c r="W55" s="49">
        <v>1</v>
      </c>
      <c r="X55" s="49">
        <v>0</v>
      </c>
      <c r="Y55" s="49">
        <v>0.999995</v>
      </c>
      <c r="Z55" s="49">
        <v>0</v>
      </c>
      <c r="AA55" s="49">
        <v>0</v>
      </c>
      <c r="AB55" s="71">
        <v>55</v>
      </c>
      <c r="AC55" s="71"/>
      <c r="AD55" s="72"/>
      <c r="AE55" s="78" t="s">
        <v>969</v>
      </c>
      <c r="AF55" s="78">
        <v>1227</v>
      </c>
      <c r="AG55" s="78">
        <v>12737</v>
      </c>
      <c r="AH55" s="78">
        <v>20363</v>
      </c>
      <c r="AI55" s="78">
        <v>19128</v>
      </c>
      <c r="AJ55" s="78"/>
      <c r="AK55" s="78" t="s">
        <v>1061</v>
      </c>
      <c r="AL55" s="78" t="s">
        <v>1130</v>
      </c>
      <c r="AM55" s="82" t="s">
        <v>1212</v>
      </c>
      <c r="AN55" s="78"/>
      <c r="AO55" s="80">
        <v>41859.84644675926</v>
      </c>
      <c r="AP55" s="82" t="s">
        <v>1297</v>
      </c>
      <c r="AQ55" s="78" t="b">
        <v>0</v>
      </c>
      <c r="AR55" s="78" t="b">
        <v>0</v>
      </c>
      <c r="AS55" s="78" t="b">
        <v>1</v>
      </c>
      <c r="AT55" s="78"/>
      <c r="AU55" s="78">
        <v>913</v>
      </c>
      <c r="AV55" s="82" t="s">
        <v>1340</v>
      </c>
      <c r="AW55" s="78" t="b">
        <v>0</v>
      </c>
      <c r="AX55" s="78" t="s">
        <v>1415</v>
      </c>
      <c r="AY55" s="82" t="s">
        <v>1468</v>
      </c>
      <c r="AZ55" s="78" t="s">
        <v>65</v>
      </c>
      <c r="BA55" s="78" t="str">
        <f>REPLACE(INDEX(GroupVertices[Group],MATCH(Vertices[[#This Row],[Vertex]],GroupVertices[Vertex],0)),1,1,"")</f>
        <v>11</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247</v>
      </c>
      <c r="C56" s="65"/>
      <c r="D56" s="65" t="s">
        <v>64</v>
      </c>
      <c r="E56" s="66">
        <v>173.29466496047453</v>
      </c>
      <c r="F56" s="68">
        <v>99.99635936930623</v>
      </c>
      <c r="G56" s="102" t="s">
        <v>504</v>
      </c>
      <c r="H56" s="65"/>
      <c r="I56" s="69" t="s">
        <v>247</v>
      </c>
      <c r="J56" s="70"/>
      <c r="K56" s="70"/>
      <c r="L56" s="69" t="s">
        <v>1566</v>
      </c>
      <c r="M56" s="73">
        <v>2.2133008558781726</v>
      </c>
      <c r="N56" s="74">
        <v>1880.627685546875</v>
      </c>
      <c r="O56" s="74">
        <v>7292.890625</v>
      </c>
      <c r="P56" s="75"/>
      <c r="Q56" s="76"/>
      <c r="R56" s="76"/>
      <c r="S56" s="88"/>
      <c r="T56" s="48">
        <v>0</v>
      </c>
      <c r="U56" s="48">
        <v>17</v>
      </c>
      <c r="V56" s="49">
        <v>272</v>
      </c>
      <c r="W56" s="49">
        <v>0.058824</v>
      </c>
      <c r="X56" s="49">
        <v>0</v>
      </c>
      <c r="Y56" s="49">
        <v>8.351303</v>
      </c>
      <c r="Z56" s="49">
        <v>0</v>
      </c>
      <c r="AA56" s="49">
        <v>0</v>
      </c>
      <c r="AB56" s="71">
        <v>56</v>
      </c>
      <c r="AC56" s="71"/>
      <c r="AD56" s="72"/>
      <c r="AE56" s="78" t="s">
        <v>970</v>
      </c>
      <c r="AF56" s="78">
        <v>8293</v>
      </c>
      <c r="AG56" s="78">
        <v>7891</v>
      </c>
      <c r="AH56" s="78">
        <v>14350</v>
      </c>
      <c r="AI56" s="78">
        <v>22675</v>
      </c>
      <c r="AJ56" s="78"/>
      <c r="AK56" s="78" t="s">
        <v>1062</v>
      </c>
      <c r="AL56" s="78" t="s">
        <v>1140</v>
      </c>
      <c r="AM56" s="82" t="s">
        <v>1213</v>
      </c>
      <c r="AN56" s="78"/>
      <c r="AO56" s="80">
        <v>40520.14336805556</v>
      </c>
      <c r="AP56" s="82" t="s">
        <v>1298</v>
      </c>
      <c r="AQ56" s="78" t="b">
        <v>0</v>
      </c>
      <c r="AR56" s="78" t="b">
        <v>0</v>
      </c>
      <c r="AS56" s="78" t="b">
        <v>1</v>
      </c>
      <c r="AT56" s="78"/>
      <c r="AU56" s="78">
        <v>414</v>
      </c>
      <c r="AV56" s="82" t="s">
        <v>1351</v>
      </c>
      <c r="AW56" s="78" t="b">
        <v>0</v>
      </c>
      <c r="AX56" s="78" t="s">
        <v>1415</v>
      </c>
      <c r="AY56" s="82" t="s">
        <v>1469</v>
      </c>
      <c r="AZ56" s="78" t="s">
        <v>66</v>
      </c>
      <c r="BA56" s="78" t="str">
        <f>REPLACE(INDEX(GroupVertices[Group],MATCH(Vertices[[#This Row],[Vertex]],GroupVertices[Vertex],0)),1,1,"")</f>
        <v>1</v>
      </c>
      <c r="BB56" s="48"/>
      <c r="BC56" s="48"/>
      <c r="BD56" s="48"/>
      <c r="BE56" s="48"/>
      <c r="BF56" s="48" t="s">
        <v>428</v>
      </c>
      <c r="BG56" s="48" t="s">
        <v>428</v>
      </c>
      <c r="BH56" s="118" t="s">
        <v>2052</v>
      </c>
      <c r="BI56" s="118" t="s">
        <v>2052</v>
      </c>
      <c r="BJ56" s="118" t="s">
        <v>2104</v>
      </c>
      <c r="BK56" s="118" t="s">
        <v>2104</v>
      </c>
      <c r="BL56" s="118">
        <v>0</v>
      </c>
      <c r="BM56" s="122">
        <v>0</v>
      </c>
      <c r="BN56" s="118">
        <v>0</v>
      </c>
      <c r="BO56" s="122">
        <v>0</v>
      </c>
      <c r="BP56" s="118">
        <v>0</v>
      </c>
      <c r="BQ56" s="122">
        <v>0</v>
      </c>
      <c r="BR56" s="118">
        <v>38</v>
      </c>
      <c r="BS56" s="122">
        <v>100</v>
      </c>
      <c r="BT56" s="118">
        <v>38</v>
      </c>
      <c r="BU56" s="2"/>
      <c r="BV56" s="3"/>
      <c r="BW56" s="3"/>
      <c r="BX56" s="3"/>
      <c r="BY56" s="3"/>
    </row>
    <row r="57" spans="1:77" ht="41.45" customHeight="1">
      <c r="A57" s="64" t="s">
        <v>279</v>
      </c>
      <c r="C57" s="65"/>
      <c r="D57" s="65" t="s">
        <v>64</v>
      </c>
      <c r="E57" s="66">
        <v>164.87484944107402</v>
      </c>
      <c r="F57" s="68">
        <v>99.9990733443487</v>
      </c>
      <c r="G57" s="102" t="s">
        <v>1381</v>
      </c>
      <c r="H57" s="65"/>
      <c r="I57" s="69" t="s">
        <v>279</v>
      </c>
      <c r="J57" s="70"/>
      <c r="K57" s="70"/>
      <c r="L57" s="69" t="s">
        <v>1567</v>
      </c>
      <c r="M57" s="73">
        <v>1.308823440056201</v>
      </c>
      <c r="N57" s="74">
        <v>3071.447265625</v>
      </c>
      <c r="O57" s="74">
        <v>5771.7470703125</v>
      </c>
      <c r="P57" s="75"/>
      <c r="Q57" s="76"/>
      <c r="R57" s="76"/>
      <c r="S57" s="88"/>
      <c r="T57" s="48">
        <v>1</v>
      </c>
      <c r="U57" s="48">
        <v>0</v>
      </c>
      <c r="V57" s="49">
        <v>0</v>
      </c>
      <c r="W57" s="49">
        <v>0.030303</v>
      </c>
      <c r="X57" s="49">
        <v>0</v>
      </c>
      <c r="Y57" s="49">
        <v>0.567565</v>
      </c>
      <c r="Z57" s="49">
        <v>0</v>
      </c>
      <c r="AA57" s="49">
        <v>0</v>
      </c>
      <c r="AB57" s="71">
        <v>57</v>
      </c>
      <c r="AC57" s="71"/>
      <c r="AD57" s="72"/>
      <c r="AE57" s="78" t="s">
        <v>971</v>
      </c>
      <c r="AF57" s="78">
        <v>1531</v>
      </c>
      <c r="AG57" s="78">
        <v>2010</v>
      </c>
      <c r="AH57" s="78">
        <v>121987</v>
      </c>
      <c r="AI57" s="78">
        <v>210046</v>
      </c>
      <c r="AJ57" s="78"/>
      <c r="AK57" s="78" t="s">
        <v>1063</v>
      </c>
      <c r="AL57" s="78" t="s">
        <v>1141</v>
      </c>
      <c r="AM57" s="78"/>
      <c r="AN57" s="78"/>
      <c r="AO57" s="80">
        <v>40756.69998842593</v>
      </c>
      <c r="AP57" s="78"/>
      <c r="AQ57" s="78" t="b">
        <v>1</v>
      </c>
      <c r="AR57" s="78" t="b">
        <v>0</v>
      </c>
      <c r="AS57" s="78" t="b">
        <v>0</v>
      </c>
      <c r="AT57" s="78"/>
      <c r="AU57" s="78">
        <v>506</v>
      </c>
      <c r="AV57" s="82" t="s">
        <v>1339</v>
      </c>
      <c r="AW57" s="78" t="b">
        <v>0</v>
      </c>
      <c r="AX57" s="78" t="s">
        <v>1415</v>
      </c>
      <c r="AY57" s="82" t="s">
        <v>1470</v>
      </c>
      <c r="AZ57" s="78" t="s">
        <v>65</v>
      </c>
      <c r="BA57" s="78" t="str">
        <f>REPLACE(INDEX(GroupVertices[Group],MATCH(Vertices[[#This Row],[Vertex]],GroupVertices[Vertex],0)),1,1,"")</f>
        <v>1</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280</v>
      </c>
      <c r="C58" s="65"/>
      <c r="D58" s="65" t="s">
        <v>64</v>
      </c>
      <c r="E58" s="66">
        <v>164.80612794049057</v>
      </c>
      <c r="F58" s="68">
        <v>99.9990954954798</v>
      </c>
      <c r="G58" s="102" t="s">
        <v>1382</v>
      </c>
      <c r="H58" s="65"/>
      <c r="I58" s="69" t="s">
        <v>280</v>
      </c>
      <c r="J58" s="70"/>
      <c r="K58" s="70"/>
      <c r="L58" s="69" t="s">
        <v>1568</v>
      </c>
      <c r="M58" s="73">
        <v>1.3014412064293597</v>
      </c>
      <c r="N58" s="74">
        <v>1800.76904296875</v>
      </c>
      <c r="O58" s="74">
        <v>9646.09375</v>
      </c>
      <c r="P58" s="75"/>
      <c r="Q58" s="76"/>
      <c r="R58" s="76"/>
      <c r="S58" s="88"/>
      <c r="T58" s="48">
        <v>1</v>
      </c>
      <c r="U58" s="48">
        <v>0</v>
      </c>
      <c r="V58" s="49">
        <v>0</v>
      </c>
      <c r="W58" s="49">
        <v>0.030303</v>
      </c>
      <c r="X58" s="49">
        <v>0</v>
      </c>
      <c r="Y58" s="49">
        <v>0.567565</v>
      </c>
      <c r="Z58" s="49">
        <v>0</v>
      </c>
      <c r="AA58" s="49">
        <v>0</v>
      </c>
      <c r="AB58" s="71">
        <v>58</v>
      </c>
      <c r="AC58" s="71"/>
      <c r="AD58" s="72"/>
      <c r="AE58" s="78" t="s">
        <v>972</v>
      </c>
      <c r="AF58" s="78">
        <v>4692</v>
      </c>
      <c r="AG58" s="78">
        <v>1962</v>
      </c>
      <c r="AH58" s="78">
        <v>9315</v>
      </c>
      <c r="AI58" s="78">
        <v>1124</v>
      </c>
      <c r="AJ58" s="78"/>
      <c r="AK58" s="78" t="s">
        <v>1064</v>
      </c>
      <c r="AL58" s="78" t="s">
        <v>1142</v>
      </c>
      <c r="AM58" s="82" t="s">
        <v>1214</v>
      </c>
      <c r="AN58" s="78"/>
      <c r="AO58" s="80">
        <v>40611.82833333333</v>
      </c>
      <c r="AP58" s="82" t="s">
        <v>1299</v>
      </c>
      <c r="AQ58" s="78" t="b">
        <v>1</v>
      </c>
      <c r="AR58" s="78" t="b">
        <v>0</v>
      </c>
      <c r="AS58" s="78" t="b">
        <v>0</v>
      </c>
      <c r="AT58" s="78"/>
      <c r="AU58" s="78">
        <v>249</v>
      </c>
      <c r="AV58" s="82" t="s">
        <v>1339</v>
      </c>
      <c r="AW58" s="78" t="b">
        <v>0</v>
      </c>
      <c r="AX58" s="78" t="s">
        <v>1415</v>
      </c>
      <c r="AY58" s="82" t="s">
        <v>1471</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281</v>
      </c>
      <c r="C59" s="65"/>
      <c r="D59" s="65" t="s">
        <v>64</v>
      </c>
      <c r="E59" s="66">
        <v>163.31429869865835</v>
      </c>
      <c r="F59" s="68">
        <v>99.99957635961758</v>
      </c>
      <c r="G59" s="102" t="s">
        <v>1383</v>
      </c>
      <c r="H59" s="65"/>
      <c r="I59" s="69" t="s">
        <v>281</v>
      </c>
      <c r="J59" s="70"/>
      <c r="K59" s="70"/>
      <c r="L59" s="69" t="s">
        <v>1569</v>
      </c>
      <c r="M59" s="73">
        <v>1.141185218113343</v>
      </c>
      <c r="N59" s="74">
        <v>955.3855590820312</v>
      </c>
      <c r="O59" s="74">
        <v>7137.66357421875</v>
      </c>
      <c r="P59" s="75"/>
      <c r="Q59" s="76"/>
      <c r="R59" s="76"/>
      <c r="S59" s="88"/>
      <c r="T59" s="48">
        <v>1</v>
      </c>
      <c r="U59" s="48">
        <v>0</v>
      </c>
      <c r="V59" s="49">
        <v>0</v>
      </c>
      <c r="W59" s="49">
        <v>0.030303</v>
      </c>
      <c r="X59" s="49">
        <v>0</v>
      </c>
      <c r="Y59" s="49">
        <v>0.567565</v>
      </c>
      <c r="Z59" s="49">
        <v>0</v>
      </c>
      <c r="AA59" s="49">
        <v>0</v>
      </c>
      <c r="AB59" s="71">
        <v>59</v>
      </c>
      <c r="AC59" s="71"/>
      <c r="AD59" s="72"/>
      <c r="AE59" s="78" t="s">
        <v>281</v>
      </c>
      <c r="AF59" s="78">
        <v>328</v>
      </c>
      <c r="AG59" s="78">
        <v>920</v>
      </c>
      <c r="AH59" s="78">
        <v>4287</v>
      </c>
      <c r="AI59" s="78">
        <v>165</v>
      </c>
      <c r="AJ59" s="78"/>
      <c r="AK59" s="78" t="s">
        <v>1065</v>
      </c>
      <c r="AL59" s="78" t="s">
        <v>1143</v>
      </c>
      <c r="AM59" s="82" t="s">
        <v>1215</v>
      </c>
      <c r="AN59" s="78"/>
      <c r="AO59" s="80">
        <v>39797.95680555556</v>
      </c>
      <c r="AP59" s="82" t="s">
        <v>1300</v>
      </c>
      <c r="AQ59" s="78" t="b">
        <v>0</v>
      </c>
      <c r="AR59" s="78" t="b">
        <v>0</v>
      </c>
      <c r="AS59" s="78" t="b">
        <v>1</v>
      </c>
      <c r="AT59" s="78"/>
      <c r="AU59" s="78">
        <v>62</v>
      </c>
      <c r="AV59" s="82" t="s">
        <v>1339</v>
      </c>
      <c r="AW59" s="78" t="b">
        <v>0</v>
      </c>
      <c r="AX59" s="78" t="s">
        <v>1415</v>
      </c>
      <c r="AY59" s="82" t="s">
        <v>1472</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282</v>
      </c>
      <c r="C60" s="65"/>
      <c r="D60" s="65" t="s">
        <v>64</v>
      </c>
      <c r="E60" s="66">
        <v>162.42521428486006</v>
      </c>
      <c r="F60" s="68">
        <v>99.99986293987628</v>
      </c>
      <c r="G60" s="102" t="s">
        <v>1384</v>
      </c>
      <c r="H60" s="65"/>
      <c r="I60" s="69" t="s">
        <v>282</v>
      </c>
      <c r="J60" s="70"/>
      <c r="K60" s="70"/>
      <c r="L60" s="69" t="s">
        <v>1570</v>
      </c>
      <c r="M60" s="73">
        <v>1.0456775705660815</v>
      </c>
      <c r="N60" s="74">
        <v>2746.327880859375</v>
      </c>
      <c r="O60" s="74">
        <v>7742.71630859375</v>
      </c>
      <c r="P60" s="75"/>
      <c r="Q60" s="76"/>
      <c r="R60" s="76"/>
      <c r="S60" s="88"/>
      <c r="T60" s="48">
        <v>1</v>
      </c>
      <c r="U60" s="48">
        <v>0</v>
      </c>
      <c r="V60" s="49">
        <v>0</v>
      </c>
      <c r="W60" s="49">
        <v>0.030303</v>
      </c>
      <c r="X60" s="49">
        <v>0</v>
      </c>
      <c r="Y60" s="49">
        <v>0.567565</v>
      </c>
      <c r="Z60" s="49">
        <v>0</v>
      </c>
      <c r="AA60" s="49">
        <v>0</v>
      </c>
      <c r="AB60" s="71">
        <v>60</v>
      </c>
      <c r="AC60" s="71"/>
      <c r="AD60" s="72"/>
      <c r="AE60" s="78" t="s">
        <v>973</v>
      </c>
      <c r="AF60" s="78">
        <v>265</v>
      </c>
      <c r="AG60" s="78">
        <v>299</v>
      </c>
      <c r="AH60" s="78">
        <v>442</v>
      </c>
      <c r="AI60" s="78">
        <v>309</v>
      </c>
      <c r="AJ60" s="78"/>
      <c r="AK60" s="78" t="s">
        <v>1066</v>
      </c>
      <c r="AL60" s="78" t="s">
        <v>1144</v>
      </c>
      <c r="AM60" s="78"/>
      <c r="AN60" s="78"/>
      <c r="AO60" s="80">
        <v>40412.750243055554</v>
      </c>
      <c r="AP60" s="82" t="s">
        <v>1301</v>
      </c>
      <c r="AQ60" s="78" t="b">
        <v>1</v>
      </c>
      <c r="AR60" s="78" t="b">
        <v>0</v>
      </c>
      <c r="AS60" s="78" t="b">
        <v>0</v>
      </c>
      <c r="AT60" s="78"/>
      <c r="AU60" s="78">
        <v>7</v>
      </c>
      <c r="AV60" s="82" t="s">
        <v>1339</v>
      </c>
      <c r="AW60" s="78" t="b">
        <v>0</v>
      </c>
      <c r="AX60" s="78" t="s">
        <v>1415</v>
      </c>
      <c r="AY60" s="82" t="s">
        <v>1473</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283</v>
      </c>
      <c r="C61" s="65"/>
      <c r="D61" s="65" t="s">
        <v>64</v>
      </c>
      <c r="E61" s="66">
        <v>162.20186940796387</v>
      </c>
      <c r="F61" s="68">
        <v>99.99993493105238</v>
      </c>
      <c r="G61" s="102" t="s">
        <v>1385</v>
      </c>
      <c r="H61" s="65"/>
      <c r="I61" s="69" t="s">
        <v>283</v>
      </c>
      <c r="J61" s="70"/>
      <c r="K61" s="70"/>
      <c r="L61" s="69" t="s">
        <v>1571</v>
      </c>
      <c r="M61" s="73">
        <v>1.0216853112788469</v>
      </c>
      <c r="N61" s="74">
        <v>3170.07080078125</v>
      </c>
      <c r="O61" s="74">
        <v>8757.7109375</v>
      </c>
      <c r="P61" s="75"/>
      <c r="Q61" s="76"/>
      <c r="R61" s="76"/>
      <c r="S61" s="88"/>
      <c r="T61" s="48">
        <v>1</v>
      </c>
      <c r="U61" s="48">
        <v>0</v>
      </c>
      <c r="V61" s="49">
        <v>0</v>
      </c>
      <c r="W61" s="49">
        <v>0.030303</v>
      </c>
      <c r="X61" s="49">
        <v>0</v>
      </c>
      <c r="Y61" s="49">
        <v>0.567565</v>
      </c>
      <c r="Z61" s="49">
        <v>0</v>
      </c>
      <c r="AA61" s="49">
        <v>0</v>
      </c>
      <c r="AB61" s="71">
        <v>61</v>
      </c>
      <c r="AC61" s="71"/>
      <c r="AD61" s="72"/>
      <c r="AE61" s="78" t="s">
        <v>974</v>
      </c>
      <c r="AF61" s="78">
        <v>261</v>
      </c>
      <c r="AG61" s="78">
        <v>143</v>
      </c>
      <c r="AH61" s="78">
        <v>190</v>
      </c>
      <c r="AI61" s="78">
        <v>1442</v>
      </c>
      <c r="AJ61" s="78"/>
      <c r="AK61" s="78" t="s">
        <v>1067</v>
      </c>
      <c r="AL61" s="78" t="s">
        <v>1145</v>
      </c>
      <c r="AM61" s="82" t="s">
        <v>1216</v>
      </c>
      <c r="AN61" s="78"/>
      <c r="AO61" s="80">
        <v>43692.645474537036</v>
      </c>
      <c r="AP61" s="82" t="s">
        <v>1302</v>
      </c>
      <c r="AQ61" s="78" t="b">
        <v>1</v>
      </c>
      <c r="AR61" s="78" t="b">
        <v>0</v>
      </c>
      <c r="AS61" s="78" t="b">
        <v>0</v>
      </c>
      <c r="AT61" s="78"/>
      <c r="AU61" s="78">
        <v>0</v>
      </c>
      <c r="AV61" s="78"/>
      <c r="AW61" s="78" t="b">
        <v>0</v>
      </c>
      <c r="AX61" s="78" t="s">
        <v>1415</v>
      </c>
      <c r="AY61" s="82" t="s">
        <v>1474</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284</v>
      </c>
      <c r="C62" s="65"/>
      <c r="D62" s="65" t="s">
        <v>64</v>
      </c>
      <c r="E62" s="66">
        <v>183.54562213083807</v>
      </c>
      <c r="F62" s="68">
        <v>99.99305515891614</v>
      </c>
      <c r="G62" s="102" t="s">
        <v>1386</v>
      </c>
      <c r="H62" s="65"/>
      <c r="I62" s="69" t="s">
        <v>284</v>
      </c>
      <c r="J62" s="70"/>
      <c r="K62" s="70"/>
      <c r="L62" s="69" t="s">
        <v>1572</v>
      </c>
      <c r="M62" s="73">
        <v>3.3144840385486907</v>
      </c>
      <c r="N62" s="74">
        <v>1607.3173828125</v>
      </c>
      <c r="O62" s="74">
        <v>8658.6025390625</v>
      </c>
      <c r="P62" s="75"/>
      <c r="Q62" s="76"/>
      <c r="R62" s="76"/>
      <c r="S62" s="88"/>
      <c r="T62" s="48">
        <v>1</v>
      </c>
      <c r="U62" s="48">
        <v>0</v>
      </c>
      <c r="V62" s="49">
        <v>0</v>
      </c>
      <c r="W62" s="49">
        <v>0.030303</v>
      </c>
      <c r="X62" s="49">
        <v>0</v>
      </c>
      <c r="Y62" s="49">
        <v>0.567565</v>
      </c>
      <c r="Z62" s="49">
        <v>0</v>
      </c>
      <c r="AA62" s="49">
        <v>0</v>
      </c>
      <c r="AB62" s="71">
        <v>62</v>
      </c>
      <c r="AC62" s="71"/>
      <c r="AD62" s="72"/>
      <c r="AE62" s="78" t="s">
        <v>975</v>
      </c>
      <c r="AF62" s="78">
        <v>1570</v>
      </c>
      <c r="AG62" s="78">
        <v>15051</v>
      </c>
      <c r="AH62" s="78">
        <v>17008</v>
      </c>
      <c r="AI62" s="78">
        <v>1359</v>
      </c>
      <c r="AJ62" s="78"/>
      <c r="AK62" s="78" t="s">
        <v>1068</v>
      </c>
      <c r="AL62" s="78" t="s">
        <v>1120</v>
      </c>
      <c r="AM62" s="82" t="s">
        <v>1217</v>
      </c>
      <c r="AN62" s="78"/>
      <c r="AO62" s="80">
        <v>39315.990798611114</v>
      </c>
      <c r="AP62" s="82" t="s">
        <v>1303</v>
      </c>
      <c r="AQ62" s="78" t="b">
        <v>0</v>
      </c>
      <c r="AR62" s="78" t="b">
        <v>0</v>
      </c>
      <c r="AS62" s="78" t="b">
        <v>1</v>
      </c>
      <c r="AT62" s="78"/>
      <c r="AU62" s="78">
        <v>384</v>
      </c>
      <c r="AV62" s="82" t="s">
        <v>1350</v>
      </c>
      <c r="AW62" s="78" t="b">
        <v>0</v>
      </c>
      <c r="AX62" s="78" t="s">
        <v>1415</v>
      </c>
      <c r="AY62" s="82" t="s">
        <v>1475</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285</v>
      </c>
      <c r="C63" s="65"/>
      <c r="D63" s="65" t="s">
        <v>64</v>
      </c>
      <c r="E63" s="66">
        <v>163.59491149270738</v>
      </c>
      <c r="F63" s="68">
        <v>99.99948590916557</v>
      </c>
      <c r="G63" s="102" t="s">
        <v>1387</v>
      </c>
      <c r="H63" s="65"/>
      <c r="I63" s="69" t="s">
        <v>285</v>
      </c>
      <c r="J63" s="70"/>
      <c r="K63" s="70"/>
      <c r="L63" s="69" t="s">
        <v>1573</v>
      </c>
      <c r="M63" s="73">
        <v>1.1713293387562789</v>
      </c>
      <c r="N63" s="74">
        <v>2551.78759765625</v>
      </c>
      <c r="O63" s="74">
        <v>9325.513671875</v>
      </c>
      <c r="P63" s="75"/>
      <c r="Q63" s="76"/>
      <c r="R63" s="76"/>
      <c r="S63" s="88"/>
      <c r="T63" s="48">
        <v>1</v>
      </c>
      <c r="U63" s="48">
        <v>0</v>
      </c>
      <c r="V63" s="49">
        <v>0</v>
      </c>
      <c r="W63" s="49">
        <v>0.030303</v>
      </c>
      <c r="X63" s="49">
        <v>0</v>
      </c>
      <c r="Y63" s="49">
        <v>0.567565</v>
      </c>
      <c r="Z63" s="49">
        <v>0</v>
      </c>
      <c r="AA63" s="49">
        <v>0</v>
      </c>
      <c r="AB63" s="71">
        <v>63</v>
      </c>
      <c r="AC63" s="71"/>
      <c r="AD63" s="72"/>
      <c r="AE63" s="78" t="s">
        <v>976</v>
      </c>
      <c r="AF63" s="78">
        <v>718</v>
      </c>
      <c r="AG63" s="78">
        <v>1116</v>
      </c>
      <c r="AH63" s="78">
        <v>9500</v>
      </c>
      <c r="AI63" s="78">
        <v>8568</v>
      </c>
      <c r="AJ63" s="78"/>
      <c r="AK63" s="78" t="s">
        <v>1069</v>
      </c>
      <c r="AL63" s="78" t="s">
        <v>1146</v>
      </c>
      <c r="AM63" s="82" t="s">
        <v>1218</v>
      </c>
      <c r="AN63" s="78"/>
      <c r="AO63" s="80">
        <v>39683.13329861111</v>
      </c>
      <c r="AP63" s="82" t="s">
        <v>1304</v>
      </c>
      <c r="AQ63" s="78" t="b">
        <v>0</v>
      </c>
      <c r="AR63" s="78" t="b">
        <v>0</v>
      </c>
      <c r="AS63" s="78" t="b">
        <v>1</v>
      </c>
      <c r="AT63" s="78"/>
      <c r="AU63" s="78">
        <v>139</v>
      </c>
      <c r="AV63" s="82" t="s">
        <v>1350</v>
      </c>
      <c r="AW63" s="78" t="b">
        <v>0</v>
      </c>
      <c r="AX63" s="78" t="s">
        <v>1415</v>
      </c>
      <c r="AY63" s="82" t="s">
        <v>1476</v>
      </c>
      <c r="AZ63" s="78" t="s">
        <v>65</v>
      </c>
      <c r="BA63" s="78" t="str">
        <f>REPLACE(INDEX(GroupVertices[Group],MATCH(Vertices[[#This Row],[Vertex]],GroupVertices[Vertex],0)),1,1,"")</f>
        <v>1</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286</v>
      </c>
      <c r="C64" s="65"/>
      <c r="D64" s="65" t="s">
        <v>64</v>
      </c>
      <c r="E64" s="66">
        <v>162.22620827275384</v>
      </c>
      <c r="F64" s="68">
        <v>99.99992708586011</v>
      </c>
      <c r="G64" s="102" t="s">
        <v>1388</v>
      </c>
      <c r="H64" s="65"/>
      <c r="I64" s="69" t="s">
        <v>286</v>
      </c>
      <c r="J64" s="70"/>
      <c r="K64" s="70"/>
      <c r="L64" s="69" t="s">
        <v>1574</v>
      </c>
      <c r="M64" s="73">
        <v>1.0242998523550197</v>
      </c>
      <c r="N64" s="74">
        <v>454.3749694824219</v>
      </c>
      <c r="O64" s="74">
        <v>8360.751953125</v>
      </c>
      <c r="P64" s="75"/>
      <c r="Q64" s="76"/>
      <c r="R64" s="76"/>
      <c r="S64" s="88"/>
      <c r="T64" s="48">
        <v>1</v>
      </c>
      <c r="U64" s="48">
        <v>0</v>
      </c>
      <c r="V64" s="49">
        <v>0</v>
      </c>
      <c r="W64" s="49">
        <v>0.030303</v>
      </c>
      <c r="X64" s="49">
        <v>0</v>
      </c>
      <c r="Y64" s="49">
        <v>0.567565</v>
      </c>
      <c r="Z64" s="49">
        <v>0</v>
      </c>
      <c r="AA64" s="49">
        <v>0</v>
      </c>
      <c r="AB64" s="71">
        <v>64</v>
      </c>
      <c r="AC64" s="71"/>
      <c r="AD64" s="72"/>
      <c r="AE64" s="78" t="s">
        <v>977</v>
      </c>
      <c r="AF64" s="78">
        <v>150</v>
      </c>
      <c r="AG64" s="78">
        <v>160</v>
      </c>
      <c r="AH64" s="78">
        <v>223</v>
      </c>
      <c r="AI64" s="78">
        <v>101</v>
      </c>
      <c r="AJ64" s="78"/>
      <c r="AK64" s="78" t="s">
        <v>1070</v>
      </c>
      <c r="AL64" s="78" t="s">
        <v>1147</v>
      </c>
      <c r="AM64" s="82" t="s">
        <v>1219</v>
      </c>
      <c r="AN64" s="78"/>
      <c r="AO64" s="80">
        <v>39878.47043981482</v>
      </c>
      <c r="AP64" s="78"/>
      <c r="AQ64" s="78" t="b">
        <v>0</v>
      </c>
      <c r="AR64" s="78" t="b">
        <v>0</v>
      </c>
      <c r="AS64" s="78" t="b">
        <v>1</v>
      </c>
      <c r="AT64" s="78"/>
      <c r="AU64" s="78">
        <v>7</v>
      </c>
      <c r="AV64" s="82" t="s">
        <v>1339</v>
      </c>
      <c r="AW64" s="78" t="b">
        <v>0</v>
      </c>
      <c r="AX64" s="78" t="s">
        <v>1415</v>
      </c>
      <c r="AY64" s="82" t="s">
        <v>1477</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287</v>
      </c>
      <c r="C65" s="65"/>
      <c r="D65" s="65" t="s">
        <v>64</v>
      </c>
      <c r="E65" s="66">
        <v>163.21694323949845</v>
      </c>
      <c r="F65" s="68">
        <v>99.99960774038665</v>
      </c>
      <c r="G65" s="102" t="s">
        <v>1389</v>
      </c>
      <c r="H65" s="65"/>
      <c r="I65" s="69" t="s">
        <v>287</v>
      </c>
      <c r="J65" s="70"/>
      <c r="K65" s="70"/>
      <c r="L65" s="69" t="s">
        <v>1575</v>
      </c>
      <c r="M65" s="73">
        <v>1.130727053808651</v>
      </c>
      <c r="N65" s="74">
        <v>2132.460205078125</v>
      </c>
      <c r="O65" s="74">
        <v>6059.61376953125</v>
      </c>
      <c r="P65" s="75"/>
      <c r="Q65" s="76"/>
      <c r="R65" s="76"/>
      <c r="S65" s="88"/>
      <c r="T65" s="48">
        <v>1</v>
      </c>
      <c r="U65" s="48">
        <v>0</v>
      </c>
      <c r="V65" s="49">
        <v>0</v>
      </c>
      <c r="W65" s="49">
        <v>0.030303</v>
      </c>
      <c r="X65" s="49">
        <v>0</v>
      </c>
      <c r="Y65" s="49">
        <v>0.567565</v>
      </c>
      <c r="Z65" s="49">
        <v>0</v>
      </c>
      <c r="AA65" s="49">
        <v>0</v>
      </c>
      <c r="AB65" s="71">
        <v>65</v>
      </c>
      <c r="AC65" s="71"/>
      <c r="AD65" s="72"/>
      <c r="AE65" s="78" t="s">
        <v>978</v>
      </c>
      <c r="AF65" s="78">
        <v>1063</v>
      </c>
      <c r="AG65" s="78">
        <v>852</v>
      </c>
      <c r="AH65" s="78">
        <v>4689</v>
      </c>
      <c r="AI65" s="78">
        <v>3848</v>
      </c>
      <c r="AJ65" s="78"/>
      <c r="AK65" s="78" t="s">
        <v>1071</v>
      </c>
      <c r="AL65" s="78" t="s">
        <v>1148</v>
      </c>
      <c r="AM65" s="82" t="s">
        <v>1220</v>
      </c>
      <c r="AN65" s="78"/>
      <c r="AO65" s="80">
        <v>40546.738912037035</v>
      </c>
      <c r="AP65" s="82" t="s">
        <v>1305</v>
      </c>
      <c r="AQ65" s="78" t="b">
        <v>0</v>
      </c>
      <c r="AR65" s="78" t="b">
        <v>0</v>
      </c>
      <c r="AS65" s="78" t="b">
        <v>1</v>
      </c>
      <c r="AT65" s="78"/>
      <c r="AU65" s="78">
        <v>57</v>
      </c>
      <c r="AV65" s="82" t="s">
        <v>1339</v>
      </c>
      <c r="AW65" s="78" t="b">
        <v>0</v>
      </c>
      <c r="AX65" s="78" t="s">
        <v>1415</v>
      </c>
      <c r="AY65" s="82" t="s">
        <v>1478</v>
      </c>
      <c r="AZ65" s="78" t="s">
        <v>65</v>
      </c>
      <c r="BA65" s="78" t="str">
        <f>REPLACE(INDEX(GroupVertices[Group],MATCH(Vertices[[#This Row],[Vertex]],GroupVertices[Vertex],0)),1,1,"")</f>
        <v>1</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288</v>
      </c>
      <c r="C66" s="65"/>
      <c r="D66" s="65" t="s">
        <v>64</v>
      </c>
      <c r="E66" s="66">
        <v>162.02004377100351</v>
      </c>
      <c r="F66" s="68">
        <v>99.99999353925342</v>
      </c>
      <c r="G66" s="102" t="s">
        <v>1390</v>
      </c>
      <c r="H66" s="65"/>
      <c r="I66" s="69" t="s">
        <v>288</v>
      </c>
      <c r="J66" s="70"/>
      <c r="K66" s="70"/>
      <c r="L66" s="69" t="s">
        <v>1576</v>
      </c>
      <c r="M66" s="73">
        <v>1.0021531514744955</v>
      </c>
      <c r="N66" s="74">
        <v>3414.614990234375</v>
      </c>
      <c r="O66" s="74">
        <v>6608.89404296875</v>
      </c>
      <c r="P66" s="75"/>
      <c r="Q66" s="76"/>
      <c r="R66" s="76"/>
      <c r="S66" s="88"/>
      <c r="T66" s="48">
        <v>1</v>
      </c>
      <c r="U66" s="48">
        <v>0</v>
      </c>
      <c r="V66" s="49">
        <v>0</v>
      </c>
      <c r="W66" s="49">
        <v>0.030303</v>
      </c>
      <c r="X66" s="49">
        <v>0</v>
      </c>
      <c r="Y66" s="49">
        <v>0.567565</v>
      </c>
      <c r="Z66" s="49">
        <v>0</v>
      </c>
      <c r="AA66" s="49">
        <v>0</v>
      </c>
      <c r="AB66" s="71">
        <v>66</v>
      </c>
      <c r="AC66" s="71"/>
      <c r="AD66" s="72"/>
      <c r="AE66" s="78" t="s">
        <v>979</v>
      </c>
      <c r="AF66" s="78">
        <v>134</v>
      </c>
      <c r="AG66" s="78">
        <v>16</v>
      </c>
      <c r="AH66" s="78">
        <v>222</v>
      </c>
      <c r="AI66" s="78">
        <v>18</v>
      </c>
      <c r="AJ66" s="78"/>
      <c r="AK66" s="78"/>
      <c r="AL66" s="78"/>
      <c r="AM66" s="78"/>
      <c r="AN66" s="78"/>
      <c r="AO66" s="80">
        <v>43626.771631944444</v>
      </c>
      <c r="AP66" s="82" t="s">
        <v>1306</v>
      </c>
      <c r="AQ66" s="78" t="b">
        <v>1</v>
      </c>
      <c r="AR66" s="78" t="b">
        <v>0</v>
      </c>
      <c r="AS66" s="78" t="b">
        <v>0</v>
      </c>
      <c r="AT66" s="78"/>
      <c r="AU66" s="78">
        <v>0</v>
      </c>
      <c r="AV66" s="78"/>
      <c r="AW66" s="78" t="b">
        <v>0</v>
      </c>
      <c r="AX66" s="78" t="s">
        <v>1415</v>
      </c>
      <c r="AY66" s="82" t="s">
        <v>1479</v>
      </c>
      <c r="AZ66" s="78" t="s">
        <v>65</v>
      </c>
      <c r="BA66" s="78" t="str">
        <f>REPLACE(INDEX(GroupVertices[Group],MATCH(Vertices[[#This Row],[Vertex]],GroupVertices[Vertex],0)),1,1,"")</f>
        <v>1</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289</v>
      </c>
      <c r="C67" s="65"/>
      <c r="D67" s="65" t="s">
        <v>64</v>
      </c>
      <c r="E67" s="66">
        <v>164.3723234680576</v>
      </c>
      <c r="F67" s="68">
        <v>99.99923532449492</v>
      </c>
      <c r="G67" s="102" t="s">
        <v>1391</v>
      </c>
      <c r="H67" s="65"/>
      <c r="I67" s="69" t="s">
        <v>289</v>
      </c>
      <c r="J67" s="70"/>
      <c r="K67" s="70"/>
      <c r="L67" s="69" t="s">
        <v>1577</v>
      </c>
      <c r="M67" s="73">
        <v>1.254840856659923</v>
      </c>
      <c r="N67" s="74">
        <v>1592.15478515625</v>
      </c>
      <c r="O67" s="74">
        <v>5034.79052734375</v>
      </c>
      <c r="P67" s="75"/>
      <c r="Q67" s="76"/>
      <c r="R67" s="76"/>
      <c r="S67" s="88"/>
      <c r="T67" s="48">
        <v>1</v>
      </c>
      <c r="U67" s="48">
        <v>0</v>
      </c>
      <c r="V67" s="49">
        <v>0</v>
      </c>
      <c r="W67" s="49">
        <v>0.030303</v>
      </c>
      <c r="X67" s="49">
        <v>0</v>
      </c>
      <c r="Y67" s="49">
        <v>0.567565</v>
      </c>
      <c r="Z67" s="49">
        <v>0</v>
      </c>
      <c r="AA67" s="49">
        <v>0</v>
      </c>
      <c r="AB67" s="71">
        <v>67</v>
      </c>
      <c r="AC67" s="71"/>
      <c r="AD67" s="72"/>
      <c r="AE67" s="78" t="s">
        <v>980</v>
      </c>
      <c r="AF67" s="78">
        <v>460</v>
      </c>
      <c r="AG67" s="78">
        <v>1659</v>
      </c>
      <c r="AH67" s="78">
        <v>2857</v>
      </c>
      <c r="AI67" s="78">
        <v>9427</v>
      </c>
      <c r="AJ67" s="78"/>
      <c r="AK67" s="78" t="s">
        <v>1072</v>
      </c>
      <c r="AL67" s="78" t="s">
        <v>1145</v>
      </c>
      <c r="AM67" s="82" t="s">
        <v>1216</v>
      </c>
      <c r="AN67" s="78"/>
      <c r="AO67" s="80">
        <v>39924.62236111111</v>
      </c>
      <c r="AP67" s="82" t="s">
        <v>1307</v>
      </c>
      <c r="AQ67" s="78" t="b">
        <v>0</v>
      </c>
      <c r="AR67" s="78" t="b">
        <v>0</v>
      </c>
      <c r="AS67" s="78" t="b">
        <v>1</v>
      </c>
      <c r="AT67" s="78"/>
      <c r="AU67" s="78">
        <v>39</v>
      </c>
      <c r="AV67" s="82" t="s">
        <v>1339</v>
      </c>
      <c r="AW67" s="78" t="b">
        <v>0</v>
      </c>
      <c r="AX67" s="78" t="s">
        <v>1415</v>
      </c>
      <c r="AY67" s="82" t="s">
        <v>1480</v>
      </c>
      <c r="AZ67" s="78" t="s">
        <v>65</v>
      </c>
      <c r="BA67" s="78" t="str">
        <f>REPLACE(INDEX(GroupVertices[Group],MATCH(Vertices[[#This Row],[Vertex]],GroupVertices[Vertex],0)),1,1,"")</f>
        <v>1</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290</v>
      </c>
      <c r="C68" s="65"/>
      <c r="D68" s="65" t="s">
        <v>64</v>
      </c>
      <c r="E68" s="66">
        <v>162.35935618013426</v>
      </c>
      <c r="F68" s="68">
        <v>99.9998841680436</v>
      </c>
      <c r="G68" s="102" t="s">
        <v>1392</v>
      </c>
      <c r="H68" s="65"/>
      <c r="I68" s="69" t="s">
        <v>290</v>
      </c>
      <c r="J68" s="70"/>
      <c r="K68" s="70"/>
      <c r="L68" s="69" t="s">
        <v>1578</v>
      </c>
      <c r="M68" s="73">
        <v>1.0386029300070252</v>
      </c>
      <c r="N68" s="74">
        <v>981.9307250976562</v>
      </c>
      <c r="O68" s="74">
        <v>5498.35693359375</v>
      </c>
      <c r="P68" s="75"/>
      <c r="Q68" s="76"/>
      <c r="R68" s="76"/>
      <c r="S68" s="88"/>
      <c r="T68" s="48">
        <v>1</v>
      </c>
      <c r="U68" s="48">
        <v>0</v>
      </c>
      <c r="V68" s="49">
        <v>0</v>
      </c>
      <c r="W68" s="49">
        <v>0.030303</v>
      </c>
      <c r="X68" s="49">
        <v>0</v>
      </c>
      <c r="Y68" s="49">
        <v>0.567565</v>
      </c>
      <c r="Z68" s="49">
        <v>0</v>
      </c>
      <c r="AA68" s="49">
        <v>0</v>
      </c>
      <c r="AB68" s="71">
        <v>68</v>
      </c>
      <c r="AC68" s="71"/>
      <c r="AD68" s="72"/>
      <c r="AE68" s="78" t="s">
        <v>981</v>
      </c>
      <c r="AF68" s="78">
        <v>213</v>
      </c>
      <c r="AG68" s="78">
        <v>253</v>
      </c>
      <c r="AH68" s="78">
        <v>1454</v>
      </c>
      <c r="AI68" s="78">
        <v>599</v>
      </c>
      <c r="AJ68" s="78"/>
      <c r="AK68" s="78" t="s">
        <v>1073</v>
      </c>
      <c r="AL68" s="78" t="s">
        <v>1149</v>
      </c>
      <c r="AM68" s="82" t="s">
        <v>1221</v>
      </c>
      <c r="AN68" s="78"/>
      <c r="AO68" s="80">
        <v>40258.117314814815</v>
      </c>
      <c r="AP68" s="82" t="s">
        <v>1308</v>
      </c>
      <c r="AQ68" s="78" t="b">
        <v>0</v>
      </c>
      <c r="AR68" s="78" t="b">
        <v>0</v>
      </c>
      <c r="AS68" s="78" t="b">
        <v>0</v>
      </c>
      <c r="AT68" s="78"/>
      <c r="AU68" s="78">
        <v>4</v>
      </c>
      <c r="AV68" s="82" t="s">
        <v>1350</v>
      </c>
      <c r="AW68" s="78" t="b">
        <v>0</v>
      </c>
      <c r="AX68" s="78" t="s">
        <v>1415</v>
      </c>
      <c r="AY68" s="82" t="s">
        <v>1481</v>
      </c>
      <c r="AZ68" s="78" t="s">
        <v>65</v>
      </c>
      <c r="BA68" s="78" t="str">
        <f>REPLACE(INDEX(GroupVertices[Group],MATCH(Vertices[[#This Row],[Vertex]],GroupVertices[Vertex],0)),1,1,"")</f>
        <v>1</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291</v>
      </c>
      <c r="C69" s="65"/>
      <c r="D69" s="65" t="s">
        <v>64</v>
      </c>
      <c r="E69" s="66">
        <v>181.34367071631024</v>
      </c>
      <c r="F69" s="68">
        <v>99.99376491807534</v>
      </c>
      <c r="G69" s="102" t="s">
        <v>1393</v>
      </c>
      <c r="H69" s="65"/>
      <c r="I69" s="69" t="s">
        <v>291</v>
      </c>
      <c r="J69" s="70"/>
      <c r="K69" s="70"/>
      <c r="L69" s="69" t="s">
        <v>1579</v>
      </c>
      <c r="M69" s="73">
        <v>3.0779449694219787</v>
      </c>
      <c r="N69" s="74">
        <v>449.5821533203125</v>
      </c>
      <c r="O69" s="74">
        <v>6144.2783203125</v>
      </c>
      <c r="P69" s="75"/>
      <c r="Q69" s="76"/>
      <c r="R69" s="76"/>
      <c r="S69" s="88"/>
      <c r="T69" s="48">
        <v>1</v>
      </c>
      <c r="U69" s="48">
        <v>0</v>
      </c>
      <c r="V69" s="49">
        <v>0</v>
      </c>
      <c r="W69" s="49">
        <v>0.030303</v>
      </c>
      <c r="X69" s="49">
        <v>0</v>
      </c>
      <c r="Y69" s="49">
        <v>0.567565</v>
      </c>
      <c r="Z69" s="49">
        <v>0</v>
      </c>
      <c r="AA69" s="49">
        <v>0</v>
      </c>
      <c r="AB69" s="71">
        <v>69</v>
      </c>
      <c r="AC69" s="71"/>
      <c r="AD69" s="72"/>
      <c r="AE69" s="78" t="s">
        <v>982</v>
      </c>
      <c r="AF69" s="78">
        <v>13598</v>
      </c>
      <c r="AG69" s="78">
        <v>13513</v>
      </c>
      <c r="AH69" s="78">
        <v>125021</v>
      </c>
      <c r="AI69" s="78">
        <v>109690</v>
      </c>
      <c r="AJ69" s="78"/>
      <c r="AK69" s="78" t="s">
        <v>1074</v>
      </c>
      <c r="AL69" s="78" t="s">
        <v>1150</v>
      </c>
      <c r="AM69" s="82" t="s">
        <v>1222</v>
      </c>
      <c r="AN69" s="78"/>
      <c r="AO69" s="80">
        <v>39969.898622685185</v>
      </c>
      <c r="AP69" s="82" t="s">
        <v>1309</v>
      </c>
      <c r="AQ69" s="78" t="b">
        <v>0</v>
      </c>
      <c r="AR69" s="78" t="b">
        <v>0</v>
      </c>
      <c r="AS69" s="78" t="b">
        <v>1</v>
      </c>
      <c r="AT69" s="78"/>
      <c r="AU69" s="78">
        <v>966</v>
      </c>
      <c r="AV69" s="82" t="s">
        <v>1348</v>
      </c>
      <c r="AW69" s="78" t="b">
        <v>0</v>
      </c>
      <c r="AX69" s="78" t="s">
        <v>1415</v>
      </c>
      <c r="AY69" s="82" t="s">
        <v>1482</v>
      </c>
      <c r="AZ69" s="78" t="s">
        <v>65</v>
      </c>
      <c r="BA69" s="78" t="str">
        <f>REPLACE(INDEX(GroupVertices[Group],MATCH(Vertices[[#This Row],[Vertex]],GroupVertices[Vertex],0)),1,1,"")</f>
        <v>1</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292</v>
      </c>
      <c r="C70" s="65"/>
      <c r="D70" s="65" t="s">
        <v>64</v>
      </c>
      <c r="E70" s="66">
        <v>165.43177993538566</v>
      </c>
      <c r="F70" s="68">
        <v>99.99889382789036</v>
      </c>
      <c r="G70" s="102" t="s">
        <v>1394</v>
      </c>
      <c r="H70" s="65"/>
      <c r="I70" s="69" t="s">
        <v>292</v>
      </c>
      <c r="J70" s="70"/>
      <c r="K70" s="70"/>
      <c r="L70" s="69" t="s">
        <v>1580</v>
      </c>
      <c r="M70" s="73">
        <v>1.3686502917403955</v>
      </c>
      <c r="N70" s="74">
        <v>913.3843994140625</v>
      </c>
      <c r="O70" s="74">
        <v>9189.9638671875</v>
      </c>
      <c r="P70" s="75"/>
      <c r="Q70" s="76"/>
      <c r="R70" s="76"/>
      <c r="S70" s="88"/>
      <c r="T70" s="48">
        <v>1</v>
      </c>
      <c r="U70" s="48">
        <v>0</v>
      </c>
      <c r="V70" s="49">
        <v>0</v>
      </c>
      <c r="W70" s="49">
        <v>0.030303</v>
      </c>
      <c r="X70" s="49">
        <v>0</v>
      </c>
      <c r="Y70" s="49">
        <v>0.567565</v>
      </c>
      <c r="Z70" s="49">
        <v>0</v>
      </c>
      <c r="AA70" s="49">
        <v>0</v>
      </c>
      <c r="AB70" s="71">
        <v>70</v>
      </c>
      <c r="AC70" s="71"/>
      <c r="AD70" s="72"/>
      <c r="AE70" s="78" t="s">
        <v>983</v>
      </c>
      <c r="AF70" s="78">
        <v>3209</v>
      </c>
      <c r="AG70" s="78">
        <v>2399</v>
      </c>
      <c r="AH70" s="78">
        <v>34129</v>
      </c>
      <c r="AI70" s="78">
        <v>36410</v>
      </c>
      <c r="AJ70" s="78"/>
      <c r="AK70" s="78" t="s">
        <v>1075</v>
      </c>
      <c r="AL70" s="78" t="s">
        <v>1151</v>
      </c>
      <c r="AM70" s="82" t="s">
        <v>1223</v>
      </c>
      <c r="AN70" s="78"/>
      <c r="AO70" s="80">
        <v>40029.157905092594</v>
      </c>
      <c r="AP70" s="82" t="s">
        <v>1310</v>
      </c>
      <c r="AQ70" s="78" t="b">
        <v>0</v>
      </c>
      <c r="AR70" s="78" t="b">
        <v>0</v>
      </c>
      <c r="AS70" s="78" t="b">
        <v>0</v>
      </c>
      <c r="AT70" s="78"/>
      <c r="AU70" s="78">
        <v>464</v>
      </c>
      <c r="AV70" s="82" t="s">
        <v>1352</v>
      </c>
      <c r="AW70" s="78" t="b">
        <v>0</v>
      </c>
      <c r="AX70" s="78" t="s">
        <v>1415</v>
      </c>
      <c r="AY70" s="82" t="s">
        <v>1483</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293</v>
      </c>
      <c r="C71" s="65"/>
      <c r="D71" s="65" t="s">
        <v>64</v>
      </c>
      <c r="E71" s="66">
        <v>164.13179821601554</v>
      </c>
      <c r="F71" s="68">
        <v>99.99931285345379</v>
      </c>
      <c r="G71" s="102" t="s">
        <v>1395</v>
      </c>
      <c r="H71" s="65"/>
      <c r="I71" s="69" t="s">
        <v>293</v>
      </c>
      <c r="J71" s="70"/>
      <c r="K71" s="70"/>
      <c r="L71" s="69" t="s">
        <v>1581</v>
      </c>
      <c r="M71" s="73">
        <v>1.2290030389659778</v>
      </c>
      <c r="N71" s="74">
        <v>2432.79638671875</v>
      </c>
      <c r="O71" s="74">
        <v>5067.20751953125</v>
      </c>
      <c r="P71" s="75"/>
      <c r="Q71" s="76"/>
      <c r="R71" s="76"/>
      <c r="S71" s="88"/>
      <c r="T71" s="48">
        <v>1</v>
      </c>
      <c r="U71" s="48">
        <v>0</v>
      </c>
      <c r="V71" s="49">
        <v>0</v>
      </c>
      <c r="W71" s="49">
        <v>0.030303</v>
      </c>
      <c r="X71" s="49">
        <v>0</v>
      </c>
      <c r="Y71" s="49">
        <v>0.567565</v>
      </c>
      <c r="Z71" s="49">
        <v>0</v>
      </c>
      <c r="AA71" s="49">
        <v>0</v>
      </c>
      <c r="AB71" s="71">
        <v>71</v>
      </c>
      <c r="AC71" s="71"/>
      <c r="AD71" s="72"/>
      <c r="AE71" s="78" t="s">
        <v>984</v>
      </c>
      <c r="AF71" s="78">
        <v>1476</v>
      </c>
      <c r="AG71" s="78">
        <v>1491</v>
      </c>
      <c r="AH71" s="78">
        <v>6817</v>
      </c>
      <c r="AI71" s="78">
        <v>3155</v>
      </c>
      <c r="AJ71" s="78"/>
      <c r="AK71" s="78" t="s">
        <v>1076</v>
      </c>
      <c r="AL71" s="78" t="s">
        <v>1152</v>
      </c>
      <c r="AM71" s="82" t="s">
        <v>1224</v>
      </c>
      <c r="AN71" s="78"/>
      <c r="AO71" s="80">
        <v>39909.796273148146</v>
      </c>
      <c r="AP71" s="82" t="s">
        <v>1311</v>
      </c>
      <c r="AQ71" s="78" t="b">
        <v>0</v>
      </c>
      <c r="AR71" s="78" t="b">
        <v>0</v>
      </c>
      <c r="AS71" s="78" t="b">
        <v>1</v>
      </c>
      <c r="AT71" s="78"/>
      <c r="AU71" s="78">
        <v>60</v>
      </c>
      <c r="AV71" s="82" t="s">
        <v>1349</v>
      </c>
      <c r="AW71" s="78" t="b">
        <v>0</v>
      </c>
      <c r="AX71" s="78" t="s">
        <v>1415</v>
      </c>
      <c r="AY71" s="82" t="s">
        <v>1484</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294</v>
      </c>
      <c r="C72" s="65"/>
      <c r="D72" s="65" t="s">
        <v>64</v>
      </c>
      <c r="E72" s="66">
        <v>162.41232900350064</v>
      </c>
      <c r="F72" s="68">
        <v>99.99986709321335</v>
      </c>
      <c r="G72" s="102" t="s">
        <v>1396</v>
      </c>
      <c r="H72" s="65"/>
      <c r="I72" s="69" t="s">
        <v>294</v>
      </c>
      <c r="J72" s="70"/>
      <c r="K72" s="70"/>
      <c r="L72" s="69" t="s">
        <v>1582</v>
      </c>
      <c r="M72" s="73">
        <v>1.0442934017610488</v>
      </c>
      <c r="N72" s="74">
        <v>194.9122772216797</v>
      </c>
      <c r="O72" s="74">
        <v>7288.841796875</v>
      </c>
      <c r="P72" s="75"/>
      <c r="Q72" s="76"/>
      <c r="R72" s="76"/>
      <c r="S72" s="88"/>
      <c r="T72" s="48">
        <v>1</v>
      </c>
      <c r="U72" s="48">
        <v>0</v>
      </c>
      <c r="V72" s="49">
        <v>0</v>
      </c>
      <c r="W72" s="49">
        <v>0.030303</v>
      </c>
      <c r="X72" s="49">
        <v>0</v>
      </c>
      <c r="Y72" s="49">
        <v>0.567565</v>
      </c>
      <c r="Z72" s="49">
        <v>0</v>
      </c>
      <c r="AA72" s="49">
        <v>0</v>
      </c>
      <c r="AB72" s="71">
        <v>72</v>
      </c>
      <c r="AC72" s="71"/>
      <c r="AD72" s="72"/>
      <c r="AE72" s="78" t="s">
        <v>985</v>
      </c>
      <c r="AF72" s="78">
        <v>255</v>
      </c>
      <c r="AG72" s="78">
        <v>290</v>
      </c>
      <c r="AH72" s="78">
        <v>1579</v>
      </c>
      <c r="AI72" s="78">
        <v>4663</v>
      </c>
      <c r="AJ72" s="78"/>
      <c r="AK72" s="78" t="s">
        <v>1077</v>
      </c>
      <c r="AL72" s="78" t="s">
        <v>1153</v>
      </c>
      <c r="AM72" s="82" t="s">
        <v>1225</v>
      </c>
      <c r="AN72" s="78"/>
      <c r="AO72" s="80">
        <v>42734.67763888889</v>
      </c>
      <c r="AP72" s="82" t="s">
        <v>1312</v>
      </c>
      <c r="AQ72" s="78" t="b">
        <v>0</v>
      </c>
      <c r="AR72" s="78" t="b">
        <v>0</v>
      </c>
      <c r="AS72" s="78" t="b">
        <v>0</v>
      </c>
      <c r="AT72" s="78"/>
      <c r="AU72" s="78">
        <v>3</v>
      </c>
      <c r="AV72" s="82" t="s">
        <v>1339</v>
      </c>
      <c r="AW72" s="78" t="b">
        <v>0</v>
      </c>
      <c r="AX72" s="78" t="s">
        <v>1415</v>
      </c>
      <c r="AY72" s="82" t="s">
        <v>1485</v>
      </c>
      <c r="AZ72" s="78" t="s">
        <v>65</v>
      </c>
      <c r="BA72" s="78" t="str">
        <f>REPLACE(INDEX(GroupVertices[Group],MATCH(Vertices[[#This Row],[Vertex]],GroupVertices[Vertex],0)),1,1,"")</f>
        <v>1</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295</v>
      </c>
      <c r="C73" s="65"/>
      <c r="D73" s="65" t="s">
        <v>64</v>
      </c>
      <c r="E73" s="66">
        <v>162.95923761231055</v>
      </c>
      <c r="F73" s="68">
        <v>99.9996908071283</v>
      </c>
      <c r="G73" s="102" t="s">
        <v>1397</v>
      </c>
      <c r="H73" s="65"/>
      <c r="I73" s="69" t="s">
        <v>295</v>
      </c>
      <c r="J73" s="70"/>
      <c r="K73" s="70"/>
      <c r="L73" s="69" t="s">
        <v>1583</v>
      </c>
      <c r="M73" s="73">
        <v>1.1030436777079955</v>
      </c>
      <c r="N73" s="74">
        <v>3534.409423828125</v>
      </c>
      <c r="O73" s="74">
        <v>7668.27685546875</v>
      </c>
      <c r="P73" s="75"/>
      <c r="Q73" s="76"/>
      <c r="R73" s="76"/>
      <c r="S73" s="88"/>
      <c r="T73" s="48">
        <v>1</v>
      </c>
      <c r="U73" s="48">
        <v>0</v>
      </c>
      <c r="V73" s="49">
        <v>0</v>
      </c>
      <c r="W73" s="49">
        <v>0.030303</v>
      </c>
      <c r="X73" s="49">
        <v>0</v>
      </c>
      <c r="Y73" s="49">
        <v>0.567565</v>
      </c>
      <c r="Z73" s="49">
        <v>0</v>
      </c>
      <c r="AA73" s="49">
        <v>0</v>
      </c>
      <c r="AB73" s="71">
        <v>73</v>
      </c>
      <c r="AC73" s="71"/>
      <c r="AD73" s="72"/>
      <c r="AE73" s="78" t="s">
        <v>986</v>
      </c>
      <c r="AF73" s="78">
        <v>127</v>
      </c>
      <c r="AG73" s="78">
        <v>672</v>
      </c>
      <c r="AH73" s="78">
        <v>3166</v>
      </c>
      <c r="AI73" s="78">
        <v>150</v>
      </c>
      <c r="AJ73" s="78"/>
      <c r="AK73" s="78" t="s">
        <v>1078</v>
      </c>
      <c r="AL73" s="78" t="s">
        <v>1154</v>
      </c>
      <c r="AM73" s="82" t="s">
        <v>1226</v>
      </c>
      <c r="AN73" s="78"/>
      <c r="AO73" s="80">
        <v>39944.56003472222</v>
      </c>
      <c r="AP73" s="82" t="s">
        <v>1313</v>
      </c>
      <c r="AQ73" s="78" t="b">
        <v>1</v>
      </c>
      <c r="AR73" s="78" t="b">
        <v>0</v>
      </c>
      <c r="AS73" s="78" t="b">
        <v>1</v>
      </c>
      <c r="AT73" s="78"/>
      <c r="AU73" s="78">
        <v>54</v>
      </c>
      <c r="AV73" s="82" t="s">
        <v>1339</v>
      </c>
      <c r="AW73" s="78" t="b">
        <v>0</v>
      </c>
      <c r="AX73" s="78" t="s">
        <v>1415</v>
      </c>
      <c r="AY73" s="82" t="s">
        <v>1486</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248</v>
      </c>
      <c r="C74" s="65"/>
      <c r="D74" s="65" t="s">
        <v>64</v>
      </c>
      <c r="E74" s="66">
        <v>173.7184475474058</v>
      </c>
      <c r="F74" s="68">
        <v>99.9962227706644</v>
      </c>
      <c r="G74" s="102" t="s">
        <v>505</v>
      </c>
      <c r="H74" s="65"/>
      <c r="I74" s="69" t="s">
        <v>248</v>
      </c>
      <c r="J74" s="70"/>
      <c r="K74" s="70"/>
      <c r="L74" s="69" t="s">
        <v>1584</v>
      </c>
      <c r="M74" s="73">
        <v>2.258824629910362</v>
      </c>
      <c r="N74" s="74">
        <v>4969.87646484375</v>
      </c>
      <c r="O74" s="74">
        <v>6198.62548828125</v>
      </c>
      <c r="P74" s="75"/>
      <c r="Q74" s="76"/>
      <c r="R74" s="76"/>
      <c r="S74" s="88"/>
      <c r="T74" s="48">
        <v>2</v>
      </c>
      <c r="U74" s="48">
        <v>9</v>
      </c>
      <c r="V74" s="49">
        <v>1038</v>
      </c>
      <c r="W74" s="49">
        <v>0.005405</v>
      </c>
      <c r="X74" s="49">
        <v>0.005469</v>
      </c>
      <c r="Y74" s="49">
        <v>3.769165</v>
      </c>
      <c r="Z74" s="49">
        <v>0.027777777777777776</v>
      </c>
      <c r="AA74" s="49">
        <v>0.2222222222222222</v>
      </c>
      <c r="AB74" s="71">
        <v>74</v>
      </c>
      <c r="AC74" s="71"/>
      <c r="AD74" s="72"/>
      <c r="AE74" s="78" t="s">
        <v>987</v>
      </c>
      <c r="AF74" s="78">
        <v>8338</v>
      </c>
      <c r="AG74" s="78">
        <v>8187</v>
      </c>
      <c r="AH74" s="78">
        <v>17229</v>
      </c>
      <c r="AI74" s="78">
        <v>40666</v>
      </c>
      <c r="AJ74" s="78"/>
      <c r="AK74" s="78" t="s">
        <v>1079</v>
      </c>
      <c r="AL74" s="78" t="s">
        <v>1118</v>
      </c>
      <c r="AM74" s="82" t="s">
        <v>1227</v>
      </c>
      <c r="AN74" s="78"/>
      <c r="AO74" s="80">
        <v>42509.80131944444</v>
      </c>
      <c r="AP74" s="82" t="s">
        <v>1314</v>
      </c>
      <c r="AQ74" s="78" t="b">
        <v>0</v>
      </c>
      <c r="AR74" s="78" t="b">
        <v>0</v>
      </c>
      <c r="AS74" s="78" t="b">
        <v>1</v>
      </c>
      <c r="AT74" s="78"/>
      <c r="AU74" s="78">
        <v>294</v>
      </c>
      <c r="AV74" s="82" t="s">
        <v>1339</v>
      </c>
      <c r="AW74" s="78" t="b">
        <v>0</v>
      </c>
      <c r="AX74" s="78" t="s">
        <v>1415</v>
      </c>
      <c r="AY74" s="82" t="s">
        <v>1487</v>
      </c>
      <c r="AZ74" s="78" t="s">
        <v>66</v>
      </c>
      <c r="BA74" s="78" t="str">
        <f>REPLACE(INDEX(GroupVertices[Group],MATCH(Vertices[[#This Row],[Vertex]],GroupVertices[Vertex],0)),1,1,"")</f>
        <v>3</v>
      </c>
      <c r="BB74" s="48" t="s">
        <v>398</v>
      </c>
      <c r="BC74" s="48" t="s">
        <v>398</v>
      </c>
      <c r="BD74" s="48" t="s">
        <v>407</v>
      </c>
      <c r="BE74" s="48" t="s">
        <v>407</v>
      </c>
      <c r="BF74" s="48" t="s">
        <v>2012</v>
      </c>
      <c r="BG74" s="48" t="s">
        <v>2018</v>
      </c>
      <c r="BH74" s="118" t="s">
        <v>2053</v>
      </c>
      <c r="BI74" s="118" t="s">
        <v>2062</v>
      </c>
      <c r="BJ74" s="118" t="s">
        <v>1934</v>
      </c>
      <c r="BK74" s="118" t="s">
        <v>1934</v>
      </c>
      <c r="BL74" s="118">
        <v>5</v>
      </c>
      <c r="BM74" s="122">
        <v>6.410256410256411</v>
      </c>
      <c r="BN74" s="118">
        <v>1</v>
      </c>
      <c r="BO74" s="122">
        <v>1.2820512820512822</v>
      </c>
      <c r="BP74" s="118">
        <v>0</v>
      </c>
      <c r="BQ74" s="122">
        <v>0</v>
      </c>
      <c r="BR74" s="118">
        <v>72</v>
      </c>
      <c r="BS74" s="122">
        <v>92.3076923076923</v>
      </c>
      <c r="BT74" s="118">
        <v>78</v>
      </c>
      <c r="BU74" s="2"/>
      <c r="BV74" s="3"/>
      <c r="BW74" s="3"/>
      <c r="BX74" s="3"/>
      <c r="BY74" s="3"/>
    </row>
    <row r="75" spans="1:77" ht="41.45" customHeight="1">
      <c r="A75" s="64" t="s">
        <v>296</v>
      </c>
      <c r="C75" s="65"/>
      <c r="D75" s="65" t="s">
        <v>64</v>
      </c>
      <c r="E75" s="66">
        <v>226.90173050934618</v>
      </c>
      <c r="F75" s="68">
        <v>99.97908010259727</v>
      </c>
      <c r="G75" s="102" t="s">
        <v>1398</v>
      </c>
      <c r="H75" s="65"/>
      <c r="I75" s="69" t="s">
        <v>296</v>
      </c>
      <c r="J75" s="70"/>
      <c r="K75" s="70"/>
      <c r="L75" s="69" t="s">
        <v>1585</v>
      </c>
      <c r="M75" s="73">
        <v>7.971904474416189</v>
      </c>
      <c r="N75" s="74">
        <v>4576.5595703125</v>
      </c>
      <c r="O75" s="74">
        <v>4691.89501953125</v>
      </c>
      <c r="P75" s="75"/>
      <c r="Q75" s="76"/>
      <c r="R75" s="76"/>
      <c r="S75" s="88"/>
      <c r="T75" s="48">
        <v>1</v>
      </c>
      <c r="U75" s="48">
        <v>0</v>
      </c>
      <c r="V75" s="49">
        <v>0</v>
      </c>
      <c r="W75" s="49">
        <v>0.004132</v>
      </c>
      <c r="X75" s="49">
        <v>0.001002</v>
      </c>
      <c r="Y75" s="49">
        <v>0.505976</v>
      </c>
      <c r="Z75" s="49">
        <v>0</v>
      </c>
      <c r="AA75" s="49">
        <v>0</v>
      </c>
      <c r="AB75" s="71">
        <v>75</v>
      </c>
      <c r="AC75" s="71"/>
      <c r="AD75" s="72"/>
      <c r="AE75" s="78" t="s">
        <v>988</v>
      </c>
      <c r="AF75" s="78">
        <v>45843</v>
      </c>
      <c r="AG75" s="78">
        <v>45334</v>
      </c>
      <c r="AH75" s="78">
        <v>42452</v>
      </c>
      <c r="AI75" s="78">
        <v>29037</v>
      </c>
      <c r="AJ75" s="78"/>
      <c r="AK75" s="78" t="s">
        <v>1080</v>
      </c>
      <c r="AL75" s="78" t="s">
        <v>1136</v>
      </c>
      <c r="AM75" s="82" t="s">
        <v>1228</v>
      </c>
      <c r="AN75" s="78"/>
      <c r="AO75" s="80">
        <v>39418.35244212963</v>
      </c>
      <c r="AP75" s="82" t="s">
        <v>1315</v>
      </c>
      <c r="AQ75" s="78" t="b">
        <v>0</v>
      </c>
      <c r="AR75" s="78" t="b">
        <v>0</v>
      </c>
      <c r="AS75" s="78" t="b">
        <v>1</v>
      </c>
      <c r="AT75" s="78"/>
      <c r="AU75" s="78">
        <v>1126</v>
      </c>
      <c r="AV75" s="82" t="s">
        <v>1353</v>
      </c>
      <c r="AW75" s="78" t="b">
        <v>0</v>
      </c>
      <c r="AX75" s="78" t="s">
        <v>1415</v>
      </c>
      <c r="AY75" s="82" t="s">
        <v>1488</v>
      </c>
      <c r="AZ75" s="78" t="s">
        <v>65</v>
      </c>
      <c r="BA75" s="78" t="str">
        <f>REPLACE(INDEX(GroupVertices[Group],MATCH(Vertices[[#This Row],[Vertex]],GroupVertices[Vertex],0)),1,1,"")</f>
        <v>3</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297</v>
      </c>
      <c r="C76" s="65"/>
      <c r="D76" s="65" t="s">
        <v>64</v>
      </c>
      <c r="E76" s="66">
        <v>185.99096219326555</v>
      </c>
      <c r="F76" s="68">
        <v>99.99226694783425</v>
      </c>
      <c r="G76" s="102" t="s">
        <v>1399</v>
      </c>
      <c r="H76" s="65"/>
      <c r="I76" s="69" t="s">
        <v>297</v>
      </c>
      <c r="J76" s="70"/>
      <c r="K76" s="70"/>
      <c r="L76" s="69" t="s">
        <v>1586</v>
      </c>
      <c r="M76" s="73">
        <v>3.5771685184371327</v>
      </c>
      <c r="N76" s="74">
        <v>6175.13330078125</v>
      </c>
      <c r="O76" s="74">
        <v>5846.64697265625</v>
      </c>
      <c r="P76" s="75"/>
      <c r="Q76" s="76"/>
      <c r="R76" s="76"/>
      <c r="S76" s="88"/>
      <c r="T76" s="48">
        <v>1</v>
      </c>
      <c r="U76" s="48">
        <v>0</v>
      </c>
      <c r="V76" s="49">
        <v>0</v>
      </c>
      <c r="W76" s="49">
        <v>0.004132</v>
      </c>
      <c r="X76" s="49">
        <v>0.001002</v>
      </c>
      <c r="Y76" s="49">
        <v>0.505976</v>
      </c>
      <c r="Z76" s="49">
        <v>0</v>
      </c>
      <c r="AA76" s="49">
        <v>0</v>
      </c>
      <c r="AB76" s="71">
        <v>76</v>
      </c>
      <c r="AC76" s="71"/>
      <c r="AD76" s="72"/>
      <c r="AE76" s="78" t="s">
        <v>989</v>
      </c>
      <c r="AF76" s="78">
        <v>398</v>
      </c>
      <c r="AG76" s="78">
        <v>16759</v>
      </c>
      <c r="AH76" s="78">
        <v>331865</v>
      </c>
      <c r="AI76" s="78">
        <v>21665</v>
      </c>
      <c r="AJ76" s="78"/>
      <c r="AK76" s="78" t="s">
        <v>1081</v>
      </c>
      <c r="AL76" s="78" t="s">
        <v>1155</v>
      </c>
      <c r="AM76" s="82" t="s">
        <v>1229</v>
      </c>
      <c r="AN76" s="78"/>
      <c r="AO76" s="80">
        <v>39840.83991898148</v>
      </c>
      <c r="AP76" s="82" t="s">
        <v>1316</v>
      </c>
      <c r="AQ76" s="78" t="b">
        <v>0</v>
      </c>
      <c r="AR76" s="78" t="b">
        <v>0</v>
      </c>
      <c r="AS76" s="78" t="b">
        <v>1</v>
      </c>
      <c r="AT76" s="78"/>
      <c r="AU76" s="78">
        <v>427</v>
      </c>
      <c r="AV76" s="82" t="s">
        <v>1340</v>
      </c>
      <c r="AW76" s="78" t="b">
        <v>0</v>
      </c>
      <c r="AX76" s="78" t="s">
        <v>1415</v>
      </c>
      <c r="AY76" s="82" t="s">
        <v>1489</v>
      </c>
      <c r="AZ76" s="78" t="s">
        <v>65</v>
      </c>
      <c r="BA76" s="78" t="str">
        <f>REPLACE(INDEX(GroupVertices[Group],MATCH(Vertices[[#This Row],[Vertex]],GroupVertices[Vertex],0)),1,1,"")</f>
        <v>3</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298</v>
      </c>
      <c r="C77" s="65"/>
      <c r="D77" s="65" t="s">
        <v>64</v>
      </c>
      <c r="E77" s="66">
        <v>163.37443001166886</v>
      </c>
      <c r="F77" s="68">
        <v>99.99955697737786</v>
      </c>
      <c r="G77" s="102" t="s">
        <v>1400</v>
      </c>
      <c r="H77" s="65"/>
      <c r="I77" s="69" t="s">
        <v>298</v>
      </c>
      <c r="J77" s="70"/>
      <c r="K77" s="70"/>
      <c r="L77" s="69" t="s">
        <v>1587</v>
      </c>
      <c r="M77" s="73">
        <v>1.1476446725368292</v>
      </c>
      <c r="N77" s="74">
        <v>5834.99609375</v>
      </c>
      <c r="O77" s="74">
        <v>5063.05810546875</v>
      </c>
      <c r="P77" s="75"/>
      <c r="Q77" s="76"/>
      <c r="R77" s="76"/>
      <c r="S77" s="88"/>
      <c r="T77" s="48">
        <v>1</v>
      </c>
      <c r="U77" s="48">
        <v>0</v>
      </c>
      <c r="V77" s="49">
        <v>0</v>
      </c>
      <c r="W77" s="49">
        <v>0.004132</v>
      </c>
      <c r="X77" s="49">
        <v>0.001002</v>
      </c>
      <c r="Y77" s="49">
        <v>0.505976</v>
      </c>
      <c r="Z77" s="49">
        <v>0</v>
      </c>
      <c r="AA77" s="49">
        <v>0</v>
      </c>
      <c r="AB77" s="71">
        <v>77</v>
      </c>
      <c r="AC77" s="71"/>
      <c r="AD77" s="72"/>
      <c r="AE77" s="78" t="s">
        <v>990</v>
      </c>
      <c r="AF77" s="78">
        <v>229</v>
      </c>
      <c r="AG77" s="78">
        <v>962</v>
      </c>
      <c r="AH77" s="78">
        <v>14386</v>
      </c>
      <c r="AI77" s="78">
        <v>17852</v>
      </c>
      <c r="AJ77" s="78"/>
      <c r="AK77" s="78" t="s">
        <v>1082</v>
      </c>
      <c r="AL77" s="78" t="s">
        <v>1156</v>
      </c>
      <c r="AM77" s="82" t="s">
        <v>1230</v>
      </c>
      <c r="AN77" s="78"/>
      <c r="AO77" s="80">
        <v>40936.35710648148</v>
      </c>
      <c r="AP77" s="82" t="s">
        <v>1317</v>
      </c>
      <c r="AQ77" s="78" t="b">
        <v>0</v>
      </c>
      <c r="AR77" s="78" t="b">
        <v>0</v>
      </c>
      <c r="AS77" s="78" t="b">
        <v>0</v>
      </c>
      <c r="AT77" s="78"/>
      <c r="AU77" s="78">
        <v>57</v>
      </c>
      <c r="AV77" s="82" t="s">
        <v>1350</v>
      </c>
      <c r="AW77" s="78" t="b">
        <v>0</v>
      </c>
      <c r="AX77" s="78" t="s">
        <v>1415</v>
      </c>
      <c r="AY77" s="82" t="s">
        <v>1490</v>
      </c>
      <c r="AZ77" s="78" t="s">
        <v>65</v>
      </c>
      <c r="BA77" s="78" t="str">
        <f>REPLACE(INDEX(GroupVertices[Group],MATCH(Vertices[[#This Row],[Vertex]],GroupVertices[Vertex],0)),1,1,"")</f>
        <v>3</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299</v>
      </c>
      <c r="C78" s="65"/>
      <c r="D78" s="65" t="s">
        <v>64</v>
      </c>
      <c r="E78" s="66">
        <v>165.23420562120828</v>
      </c>
      <c r="F78" s="68">
        <v>99.9989575123923</v>
      </c>
      <c r="G78" s="102" t="s">
        <v>1401</v>
      </c>
      <c r="H78" s="65"/>
      <c r="I78" s="69" t="s">
        <v>299</v>
      </c>
      <c r="J78" s="70"/>
      <c r="K78" s="70"/>
      <c r="L78" s="69" t="s">
        <v>1588</v>
      </c>
      <c r="M78" s="73">
        <v>1.3474263700632263</v>
      </c>
      <c r="N78" s="74">
        <v>3729.321533203125</v>
      </c>
      <c r="O78" s="74">
        <v>6062.6171875</v>
      </c>
      <c r="P78" s="75"/>
      <c r="Q78" s="76"/>
      <c r="R78" s="76"/>
      <c r="S78" s="88"/>
      <c r="T78" s="48">
        <v>1</v>
      </c>
      <c r="U78" s="48">
        <v>0</v>
      </c>
      <c r="V78" s="49">
        <v>0</v>
      </c>
      <c r="W78" s="49">
        <v>0.004132</v>
      </c>
      <c r="X78" s="49">
        <v>0.001002</v>
      </c>
      <c r="Y78" s="49">
        <v>0.505976</v>
      </c>
      <c r="Z78" s="49">
        <v>0</v>
      </c>
      <c r="AA78" s="49">
        <v>0</v>
      </c>
      <c r="AB78" s="71">
        <v>78</v>
      </c>
      <c r="AC78" s="71"/>
      <c r="AD78" s="72"/>
      <c r="AE78" s="78" t="s">
        <v>991</v>
      </c>
      <c r="AF78" s="78">
        <v>1829</v>
      </c>
      <c r="AG78" s="78">
        <v>2261</v>
      </c>
      <c r="AH78" s="78">
        <v>11876</v>
      </c>
      <c r="AI78" s="78">
        <v>18546</v>
      </c>
      <c r="AJ78" s="78"/>
      <c r="AK78" s="78" t="s">
        <v>1083</v>
      </c>
      <c r="AL78" s="78" t="s">
        <v>1157</v>
      </c>
      <c r="AM78" s="78"/>
      <c r="AN78" s="78"/>
      <c r="AO78" s="80">
        <v>39423.672488425924</v>
      </c>
      <c r="AP78" s="82" t="s">
        <v>1318</v>
      </c>
      <c r="AQ78" s="78" t="b">
        <v>0</v>
      </c>
      <c r="AR78" s="78" t="b">
        <v>0</v>
      </c>
      <c r="AS78" s="78" t="b">
        <v>1</v>
      </c>
      <c r="AT78" s="78"/>
      <c r="AU78" s="78">
        <v>175</v>
      </c>
      <c r="AV78" s="82" t="s">
        <v>1348</v>
      </c>
      <c r="AW78" s="78" t="b">
        <v>0</v>
      </c>
      <c r="AX78" s="78" t="s">
        <v>1415</v>
      </c>
      <c r="AY78" s="82" t="s">
        <v>1491</v>
      </c>
      <c r="AZ78" s="78" t="s">
        <v>65</v>
      </c>
      <c r="BA78" s="78" t="str">
        <f>REPLACE(INDEX(GroupVertices[Group],MATCH(Vertices[[#This Row],[Vertex]],GroupVertices[Vertex],0)),1,1,"")</f>
        <v>3</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300</v>
      </c>
      <c r="C79" s="65"/>
      <c r="D79" s="65" t="s">
        <v>64</v>
      </c>
      <c r="E79" s="66">
        <v>170.26376044515897</v>
      </c>
      <c r="F79" s="68">
        <v>99.99733632648442</v>
      </c>
      <c r="G79" s="102" t="s">
        <v>1402</v>
      </c>
      <c r="H79" s="65"/>
      <c r="I79" s="69" t="s">
        <v>300</v>
      </c>
      <c r="J79" s="70"/>
      <c r="K79" s="70"/>
      <c r="L79" s="69" t="s">
        <v>1589</v>
      </c>
      <c r="M79" s="73">
        <v>1.8877135936276856</v>
      </c>
      <c r="N79" s="74">
        <v>4017.627685546875</v>
      </c>
      <c r="O79" s="74">
        <v>5219.72998046875</v>
      </c>
      <c r="P79" s="75"/>
      <c r="Q79" s="76"/>
      <c r="R79" s="76"/>
      <c r="S79" s="88"/>
      <c r="T79" s="48">
        <v>1</v>
      </c>
      <c r="U79" s="48">
        <v>0</v>
      </c>
      <c r="V79" s="49">
        <v>0</v>
      </c>
      <c r="W79" s="49">
        <v>0.004132</v>
      </c>
      <c r="X79" s="49">
        <v>0.001002</v>
      </c>
      <c r="Y79" s="49">
        <v>0.505976</v>
      </c>
      <c r="Z79" s="49">
        <v>0</v>
      </c>
      <c r="AA79" s="49">
        <v>0</v>
      </c>
      <c r="AB79" s="71">
        <v>79</v>
      </c>
      <c r="AC79" s="71"/>
      <c r="AD79" s="72"/>
      <c r="AE79" s="78" t="s">
        <v>992</v>
      </c>
      <c r="AF79" s="78">
        <v>4861</v>
      </c>
      <c r="AG79" s="78">
        <v>5774</v>
      </c>
      <c r="AH79" s="78">
        <v>25302</v>
      </c>
      <c r="AI79" s="78">
        <v>48275</v>
      </c>
      <c r="AJ79" s="78"/>
      <c r="AK79" s="78" t="s">
        <v>1084</v>
      </c>
      <c r="AL79" s="78" t="s">
        <v>1158</v>
      </c>
      <c r="AM79" s="82" t="s">
        <v>1231</v>
      </c>
      <c r="AN79" s="78"/>
      <c r="AO79" s="80">
        <v>40638.74555555556</v>
      </c>
      <c r="AP79" s="82" t="s">
        <v>1319</v>
      </c>
      <c r="AQ79" s="78" t="b">
        <v>0</v>
      </c>
      <c r="AR79" s="78" t="b">
        <v>0</v>
      </c>
      <c r="AS79" s="78" t="b">
        <v>0</v>
      </c>
      <c r="AT79" s="78"/>
      <c r="AU79" s="78">
        <v>1222</v>
      </c>
      <c r="AV79" s="82" t="s">
        <v>1340</v>
      </c>
      <c r="AW79" s="78" t="b">
        <v>0</v>
      </c>
      <c r="AX79" s="78" t="s">
        <v>1415</v>
      </c>
      <c r="AY79" s="82" t="s">
        <v>1492</v>
      </c>
      <c r="AZ79" s="78" t="s">
        <v>65</v>
      </c>
      <c r="BA79" s="78" t="str">
        <f>REPLACE(INDEX(GroupVertices[Group],MATCH(Vertices[[#This Row],[Vertex]],GroupVertices[Vertex],0)),1,1,"")</f>
        <v>3</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301</v>
      </c>
      <c r="C80" s="65"/>
      <c r="D80" s="65" t="s">
        <v>64</v>
      </c>
      <c r="E80" s="66">
        <v>171.1557082548149</v>
      </c>
      <c r="F80" s="68">
        <v>99.99704882326192</v>
      </c>
      <c r="G80" s="102" t="s">
        <v>1403</v>
      </c>
      <c r="H80" s="65"/>
      <c r="I80" s="69" t="s">
        <v>301</v>
      </c>
      <c r="J80" s="70"/>
      <c r="K80" s="70"/>
      <c r="L80" s="69" t="s">
        <v>1590</v>
      </c>
      <c r="M80" s="73">
        <v>1.983528834242732</v>
      </c>
      <c r="N80" s="74">
        <v>5243.279296875</v>
      </c>
      <c r="O80" s="74">
        <v>4634.83056640625</v>
      </c>
      <c r="P80" s="75"/>
      <c r="Q80" s="76"/>
      <c r="R80" s="76"/>
      <c r="S80" s="88"/>
      <c r="T80" s="48">
        <v>1</v>
      </c>
      <c r="U80" s="48">
        <v>0</v>
      </c>
      <c r="V80" s="49">
        <v>0</v>
      </c>
      <c r="W80" s="49">
        <v>0.004132</v>
      </c>
      <c r="X80" s="49">
        <v>0.001002</v>
      </c>
      <c r="Y80" s="49">
        <v>0.505976</v>
      </c>
      <c r="Z80" s="49">
        <v>0</v>
      </c>
      <c r="AA80" s="49">
        <v>0</v>
      </c>
      <c r="AB80" s="71">
        <v>80</v>
      </c>
      <c r="AC80" s="71"/>
      <c r="AD80" s="72"/>
      <c r="AE80" s="78" t="s">
        <v>993</v>
      </c>
      <c r="AF80" s="78">
        <v>4188</v>
      </c>
      <c r="AG80" s="78">
        <v>6397</v>
      </c>
      <c r="AH80" s="78">
        <v>50201</v>
      </c>
      <c r="AI80" s="78">
        <v>77343</v>
      </c>
      <c r="AJ80" s="78"/>
      <c r="AK80" s="78" t="s">
        <v>1085</v>
      </c>
      <c r="AL80" s="78" t="s">
        <v>1159</v>
      </c>
      <c r="AM80" s="82" t="s">
        <v>1232</v>
      </c>
      <c r="AN80" s="78"/>
      <c r="AO80" s="80">
        <v>39771.01563657408</v>
      </c>
      <c r="AP80" s="82" t="s">
        <v>1320</v>
      </c>
      <c r="AQ80" s="78" t="b">
        <v>0</v>
      </c>
      <c r="AR80" s="78" t="b">
        <v>0</v>
      </c>
      <c r="AS80" s="78" t="b">
        <v>1</v>
      </c>
      <c r="AT80" s="78"/>
      <c r="AU80" s="78">
        <v>510</v>
      </c>
      <c r="AV80" s="82" t="s">
        <v>1354</v>
      </c>
      <c r="AW80" s="78" t="b">
        <v>0</v>
      </c>
      <c r="AX80" s="78" t="s">
        <v>1415</v>
      </c>
      <c r="AY80" s="82" t="s">
        <v>1493</v>
      </c>
      <c r="AZ80" s="78" t="s">
        <v>65</v>
      </c>
      <c r="BA80" s="78" t="str">
        <f>REPLACE(INDEX(GroupVertices[Group],MATCH(Vertices[[#This Row],[Vertex]],GroupVertices[Vertex],0)),1,1,"")</f>
        <v>3</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250</v>
      </c>
      <c r="C81" s="65"/>
      <c r="D81" s="65" t="s">
        <v>64</v>
      </c>
      <c r="E81" s="66">
        <v>178.83390424708577</v>
      </c>
      <c r="F81" s="68">
        <v>99.99457389584265</v>
      </c>
      <c r="G81" s="102" t="s">
        <v>1404</v>
      </c>
      <c r="H81" s="65"/>
      <c r="I81" s="69" t="s">
        <v>250</v>
      </c>
      <c r="J81" s="70"/>
      <c r="K81" s="70"/>
      <c r="L81" s="69" t="s">
        <v>1591</v>
      </c>
      <c r="M81" s="73">
        <v>2.808339645508373</v>
      </c>
      <c r="N81" s="74">
        <v>9508.470703125</v>
      </c>
      <c r="O81" s="74">
        <v>1949.8050537109375</v>
      </c>
      <c r="P81" s="75"/>
      <c r="Q81" s="76"/>
      <c r="R81" s="76"/>
      <c r="S81" s="88"/>
      <c r="T81" s="48">
        <v>1</v>
      </c>
      <c r="U81" s="48">
        <v>2</v>
      </c>
      <c r="V81" s="49">
        <v>0</v>
      </c>
      <c r="W81" s="49">
        <v>1</v>
      </c>
      <c r="X81" s="49">
        <v>0</v>
      </c>
      <c r="Y81" s="49">
        <v>1.298239</v>
      </c>
      <c r="Z81" s="49">
        <v>0</v>
      </c>
      <c r="AA81" s="49">
        <v>0</v>
      </c>
      <c r="AB81" s="71">
        <v>81</v>
      </c>
      <c r="AC81" s="71"/>
      <c r="AD81" s="72"/>
      <c r="AE81" s="78" t="s">
        <v>994</v>
      </c>
      <c r="AF81" s="78">
        <v>12508</v>
      </c>
      <c r="AG81" s="78">
        <v>11760</v>
      </c>
      <c r="AH81" s="78">
        <v>5430</v>
      </c>
      <c r="AI81" s="78">
        <v>14931</v>
      </c>
      <c r="AJ81" s="78"/>
      <c r="AK81" s="78" t="s">
        <v>1086</v>
      </c>
      <c r="AL81" s="78" t="s">
        <v>1118</v>
      </c>
      <c r="AM81" s="82" t="s">
        <v>1233</v>
      </c>
      <c r="AN81" s="78"/>
      <c r="AO81" s="80">
        <v>42490.26224537037</v>
      </c>
      <c r="AP81" s="82" t="s">
        <v>1321</v>
      </c>
      <c r="AQ81" s="78" t="b">
        <v>0</v>
      </c>
      <c r="AR81" s="78" t="b">
        <v>0</v>
      </c>
      <c r="AS81" s="78" t="b">
        <v>1</v>
      </c>
      <c r="AT81" s="78"/>
      <c r="AU81" s="78">
        <v>311</v>
      </c>
      <c r="AV81" s="82" t="s">
        <v>1339</v>
      </c>
      <c r="AW81" s="78" t="b">
        <v>0</v>
      </c>
      <c r="AX81" s="78" t="s">
        <v>1415</v>
      </c>
      <c r="AY81" s="82" t="s">
        <v>1494</v>
      </c>
      <c r="AZ81" s="78" t="s">
        <v>66</v>
      </c>
      <c r="BA81" s="78" t="str">
        <f>REPLACE(INDEX(GroupVertices[Group],MATCH(Vertices[[#This Row],[Vertex]],GroupVertices[Vertex],0)),1,1,"")</f>
        <v>10</v>
      </c>
      <c r="BB81" s="48" t="s">
        <v>1707</v>
      </c>
      <c r="BC81" s="48" t="s">
        <v>2003</v>
      </c>
      <c r="BD81" s="48" t="s">
        <v>1722</v>
      </c>
      <c r="BE81" s="48" t="s">
        <v>2008</v>
      </c>
      <c r="BF81" s="48" t="s">
        <v>1769</v>
      </c>
      <c r="BG81" s="48" t="s">
        <v>430</v>
      </c>
      <c r="BH81" s="118" t="s">
        <v>2054</v>
      </c>
      <c r="BI81" s="118" t="s">
        <v>2073</v>
      </c>
      <c r="BJ81" s="118" t="s">
        <v>2105</v>
      </c>
      <c r="BK81" s="118" t="s">
        <v>2121</v>
      </c>
      <c r="BL81" s="118">
        <v>3</v>
      </c>
      <c r="BM81" s="122">
        <v>4.761904761904762</v>
      </c>
      <c r="BN81" s="118">
        <v>1</v>
      </c>
      <c r="BO81" s="122">
        <v>1.5873015873015872</v>
      </c>
      <c r="BP81" s="118">
        <v>0</v>
      </c>
      <c r="BQ81" s="122">
        <v>0</v>
      </c>
      <c r="BR81" s="118">
        <v>59</v>
      </c>
      <c r="BS81" s="122">
        <v>93.65079365079364</v>
      </c>
      <c r="BT81" s="118">
        <v>63</v>
      </c>
      <c r="BU81" s="2"/>
      <c r="BV81" s="3"/>
      <c r="BW81" s="3"/>
      <c r="BX81" s="3"/>
      <c r="BY81" s="3"/>
    </row>
    <row r="82" spans="1:77" ht="41.45" customHeight="1">
      <c r="A82" s="64" t="s">
        <v>302</v>
      </c>
      <c r="C82" s="65"/>
      <c r="D82" s="65" t="s">
        <v>64</v>
      </c>
      <c r="E82" s="66">
        <v>227.3956662947897</v>
      </c>
      <c r="F82" s="68">
        <v>99.97892089134244</v>
      </c>
      <c r="G82" s="102" t="s">
        <v>1405</v>
      </c>
      <c r="H82" s="65"/>
      <c r="I82" s="69" t="s">
        <v>302</v>
      </c>
      <c r="J82" s="70"/>
      <c r="K82" s="70"/>
      <c r="L82" s="69" t="s">
        <v>1592</v>
      </c>
      <c r="M82" s="73">
        <v>8.024964278609112</v>
      </c>
      <c r="N82" s="74">
        <v>9508.470703125</v>
      </c>
      <c r="O82" s="74">
        <v>885.20556640625</v>
      </c>
      <c r="P82" s="75"/>
      <c r="Q82" s="76"/>
      <c r="R82" s="76"/>
      <c r="S82" s="88"/>
      <c r="T82" s="48">
        <v>1</v>
      </c>
      <c r="U82" s="48">
        <v>0</v>
      </c>
      <c r="V82" s="49">
        <v>0</v>
      </c>
      <c r="W82" s="49">
        <v>1</v>
      </c>
      <c r="X82" s="49">
        <v>0</v>
      </c>
      <c r="Y82" s="49">
        <v>0.701751</v>
      </c>
      <c r="Z82" s="49">
        <v>0</v>
      </c>
      <c r="AA82" s="49">
        <v>0</v>
      </c>
      <c r="AB82" s="71">
        <v>82</v>
      </c>
      <c r="AC82" s="71"/>
      <c r="AD82" s="72"/>
      <c r="AE82" s="78" t="s">
        <v>995</v>
      </c>
      <c r="AF82" s="78">
        <v>2442</v>
      </c>
      <c r="AG82" s="78">
        <v>45679</v>
      </c>
      <c r="AH82" s="78">
        <v>204881</v>
      </c>
      <c r="AI82" s="78">
        <v>348215</v>
      </c>
      <c r="AJ82" s="78"/>
      <c r="AK82" s="78" t="s">
        <v>1087</v>
      </c>
      <c r="AL82" s="78" t="s">
        <v>1134</v>
      </c>
      <c r="AM82" s="82" t="s">
        <v>1234</v>
      </c>
      <c r="AN82" s="78"/>
      <c r="AO82" s="80">
        <v>39924.95731481481</v>
      </c>
      <c r="AP82" s="82" t="s">
        <v>1322</v>
      </c>
      <c r="AQ82" s="78" t="b">
        <v>0</v>
      </c>
      <c r="AR82" s="78" t="b">
        <v>0</v>
      </c>
      <c r="AS82" s="78" t="b">
        <v>1</v>
      </c>
      <c r="AT82" s="78"/>
      <c r="AU82" s="78">
        <v>3681</v>
      </c>
      <c r="AV82" s="82" t="s">
        <v>1340</v>
      </c>
      <c r="AW82" s="78" t="b">
        <v>1</v>
      </c>
      <c r="AX82" s="78" t="s">
        <v>1415</v>
      </c>
      <c r="AY82" s="82" t="s">
        <v>1495</v>
      </c>
      <c r="AZ82" s="78" t="s">
        <v>65</v>
      </c>
      <c r="BA82" s="78" t="str">
        <f>REPLACE(INDEX(GroupVertices[Group],MATCH(Vertices[[#This Row],[Vertex]],GroupVertices[Vertex],0)),1,1,"")</f>
        <v>10</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251</v>
      </c>
      <c r="C83" s="65"/>
      <c r="D83" s="65" t="s">
        <v>64</v>
      </c>
      <c r="E83" s="66">
        <v>169.85715823337358</v>
      </c>
      <c r="F83" s="68">
        <v>99.99746738734346</v>
      </c>
      <c r="G83" s="102" t="s">
        <v>506</v>
      </c>
      <c r="H83" s="65"/>
      <c r="I83" s="69" t="s">
        <v>251</v>
      </c>
      <c r="J83" s="70"/>
      <c r="K83" s="70"/>
      <c r="L83" s="69" t="s">
        <v>1593</v>
      </c>
      <c r="M83" s="73">
        <v>1.8440353780022072</v>
      </c>
      <c r="N83" s="74">
        <v>1561.939453125</v>
      </c>
      <c r="O83" s="74">
        <v>4681.884765625</v>
      </c>
      <c r="P83" s="75"/>
      <c r="Q83" s="76"/>
      <c r="R83" s="76"/>
      <c r="S83" s="88"/>
      <c r="T83" s="48">
        <v>0</v>
      </c>
      <c r="U83" s="48">
        <v>1</v>
      </c>
      <c r="V83" s="49">
        <v>0</v>
      </c>
      <c r="W83" s="49">
        <v>0.004405</v>
      </c>
      <c r="X83" s="49">
        <v>0.025473</v>
      </c>
      <c r="Y83" s="49">
        <v>0.396254</v>
      </c>
      <c r="Z83" s="49">
        <v>0</v>
      </c>
      <c r="AA83" s="49">
        <v>0</v>
      </c>
      <c r="AB83" s="71">
        <v>83</v>
      </c>
      <c r="AC83" s="71"/>
      <c r="AD83" s="72"/>
      <c r="AE83" s="78" t="s">
        <v>996</v>
      </c>
      <c r="AF83" s="78">
        <v>4171</v>
      </c>
      <c r="AG83" s="78">
        <v>5490</v>
      </c>
      <c r="AH83" s="78">
        <v>33043</v>
      </c>
      <c r="AI83" s="78">
        <v>100732</v>
      </c>
      <c r="AJ83" s="78"/>
      <c r="AK83" s="78" t="s">
        <v>1088</v>
      </c>
      <c r="AL83" s="78" t="s">
        <v>1160</v>
      </c>
      <c r="AM83" s="82" t="s">
        <v>1235</v>
      </c>
      <c r="AN83" s="78"/>
      <c r="AO83" s="80">
        <v>42487.65829861111</v>
      </c>
      <c r="AP83" s="82" t="s">
        <v>1323</v>
      </c>
      <c r="AQ83" s="78" t="b">
        <v>0</v>
      </c>
      <c r="AR83" s="78" t="b">
        <v>0</v>
      </c>
      <c r="AS83" s="78" t="b">
        <v>1</v>
      </c>
      <c r="AT83" s="78"/>
      <c r="AU83" s="78">
        <v>222</v>
      </c>
      <c r="AV83" s="82" t="s">
        <v>1339</v>
      </c>
      <c r="AW83" s="78" t="b">
        <v>0</v>
      </c>
      <c r="AX83" s="78" t="s">
        <v>1415</v>
      </c>
      <c r="AY83" s="82" t="s">
        <v>1496</v>
      </c>
      <c r="AZ83" s="78" t="s">
        <v>66</v>
      </c>
      <c r="BA83" s="78" t="str">
        <f>REPLACE(INDEX(GroupVertices[Group],MATCH(Vertices[[#This Row],[Vertex]],GroupVertices[Vertex],0)),1,1,"")</f>
        <v>2</v>
      </c>
      <c r="BB83" s="48" t="s">
        <v>387</v>
      </c>
      <c r="BC83" s="48" t="s">
        <v>387</v>
      </c>
      <c r="BD83" s="48" t="s">
        <v>405</v>
      </c>
      <c r="BE83" s="48" t="s">
        <v>405</v>
      </c>
      <c r="BF83" s="48" t="s">
        <v>414</v>
      </c>
      <c r="BG83" s="48" t="s">
        <v>414</v>
      </c>
      <c r="BH83" s="118" t="s">
        <v>2055</v>
      </c>
      <c r="BI83" s="118" t="s">
        <v>2055</v>
      </c>
      <c r="BJ83" s="118" t="s">
        <v>2106</v>
      </c>
      <c r="BK83" s="118" t="s">
        <v>2106</v>
      </c>
      <c r="BL83" s="118">
        <v>1</v>
      </c>
      <c r="BM83" s="122">
        <v>2.272727272727273</v>
      </c>
      <c r="BN83" s="118">
        <v>0</v>
      </c>
      <c r="BO83" s="122">
        <v>0</v>
      </c>
      <c r="BP83" s="118">
        <v>0</v>
      </c>
      <c r="BQ83" s="122">
        <v>0</v>
      </c>
      <c r="BR83" s="118">
        <v>43</v>
      </c>
      <c r="BS83" s="122">
        <v>97.72727272727273</v>
      </c>
      <c r="BT83" s="118">
        <v>44</v>
      </c>
      <c r="BU83" s="2"/>
      <c r="BV83" s="3"/>
      <c r="BW83" s="3"/>
      <c r="BX83" s="3"/>
      <c r="BY83" s="3"/>
    </row>
    <row r="84" spans="1:77" ht="41.45" customHeight="1">
      <c r="A84" s="64" t="s">
        <v>252</v>
      </c>
      <c r="C84" s="65"/>
      <c r="D84" s="65" t="s">
        <v>64</v>
      </c>
      <c r="E84" s="66">
        <v>165.7310048025094</v>
      </c>
      <c r="F84" s="68">
        <v>99.99879737817366</v>
      </c>
      <c r="G84" s="102" t="s">
        <v>1406</v>
      </c>
      <c r="H84" s="65"/>
      <c r="I84" s="69" t="s">
        <v>252</v>
      </c>
      <c r="J84" s="70"/>
      <c r="K84" s="70"/>
      <c r="L84" s="69" t="s">
        <v>1594</v>
      </c>
      <c r="M84" s="73">
        <v>1.4007937673239343</v>
      </c>
      <c r="N84" s="74">
        <v>8722.3251953125</v>
      </c>
      <c r="O84" s="74">
        <v>1949.8050537109375</v>
      </c>
      <c r="P84" s="75"/>
      <c r="Q84" s="76"/>
      <c r="R84" s="76"/>
      <c r="S84" s="88"/>
      <c r="T84" s="48">
        <v>0</v>
      </c>
      <c r="U84" s="48">
        <v>1</v>
      </c>
      <c r="V84" s="49">
        <v>0</v>
      </c>
      <c r="W84" s="49">
        <v>1</v>
      </c>
      <c r="X84" s="49">
        <v>0</v>
      </c>
      <c r="Y84" s="49">
        <v>0.999995</v>
      </c>
      <c r="Z84" s="49">
        <v>0</v>
      </c>
      <c r="AA84" s="49">
        <v>0</v>
      </c>
      <c r="AB84" s="71">
        <v>84</v>
      </c>
      <c r="AC84" s="71"/>
      <c r="AD84" s="72"/>
      <c r="AE84" s="78" t="s">
        <v>997</v>
      </c>
      <c r="AF84" s="78">
        <v>2122</v>
      </c>
      <c r="AG84" s="78">
        <v>2608</v>
      </c>
      <c r="AH84" s="78">
        <v>5297</v>
      </c>
      <c r="AI84" s="78">
        <v>6245</v>
      </c>
      <c r="AJ84" s="78"/>
      <c r="AK84" s="78" t="s">
        <v>1089</v>
      </c>
      <c r="AL84" s="78" t="s">
        <v>1161</v>
      </c>
      <c r="AM84" s="82" t="s">
        <v>1236</v>
      </c>
      <c r="AN84" s="78"/>
      <c r="AO84" s="80">
        <v>41614.76950231481</v>
      </c>
      <c r="AP84" s="82" t="s">
        <v>1324</v>
      </c>
      <c r="AQ84" s="78" t="b">
        <v>0</v>
      </c>
      <c r="AR84" s="78" t="b">
        <v>0</v>
      </c>
      <c r="AS84" s="78" t="b">
        <v>0</v>
      </c>
      <c r="AT84" s="78"/>
      <c r="AU84" s="78">
        <v>145</v>
      </c>
      <c r="AV84" s="82" t="s">
        <v>1342</v>
      </c>
      <c r="AW84" s="78" t="b">
        <v>0</v>
      </c>
      <c r="AX84" s="78" t="s">
        <v>1415</v>
      </c>
      <c r="AY84" s="82" t="s">
        <v>1497</v>
      </c>
      <c r="AZ84" s="78" t="s">
        <v>66</v>
      </c>
      <c r="BA84" s="78" t="str">
        <f>REPLACE(INDEX(GroupVertices[Group],MATCH(Vertices[[#This Row],[Vertex]],GroupVertices[Vertex],0)),1,1,"")</f>
        <v>9</v>
      </c>
      <c r="BB84" s="48"/>
      <c r="BC84" s="48"/>
      <c r="BD84" s="48"/>
      <c r="BE84" s="48"/>
      <c r="BF84" s="48" t="s">
        <v>432</v>
      </c>
      <c r="BG84" s="48" t="s">
        <v>432</v>
      </c>
      <c r="BH84" s="118" t="s">
        <v>2056</v>
      </c>
      <c r="BI84" s="118" t="s">
        <v>2056</v>
      </c>
      <c r="BJ84" s="118" t="s">
        <v>2107</v>
      </c>
      <c r="BK84" s="118" t="s">
        <v>2107</v>
      </c>
      <c r="BL84" s="118">
        <v>3</v>
      </c>
      <c r="BM84" s="122">
        <v>6.666666666666667</v>
      </c>
      <c r="BN84" s="118">
        <v>1</v>
      </c>
      <c r="BO84" s="122">
        <v>2.2222222222222223</v>
      </c>
      <c r="BP84" s="118">
        <v>0</v>
      </c>
      <c r="BQ84" s="122">
        <v>0</v>
      </c>
      <c r="BR84" s="118">
        <v>41</v>
      </c>
      <c r="BS84" s="122">
        <v>91.11111111111111</v>
      </c>
      <c r="BT84" s="118">
        <v>45</v>
      </c>
      <c r="BU84" s="2"/>
      <c r="BV84" s="3"/>
      <c r="BW84" s="3"/>
      <c r="BX84" s="3"/>
      <c r="BY84" s="3"/>
    </row>
    <row r="85" spans="1:77" ht="41.45" customHeight="1">
      <c r="A85" s="64" t="s">
        <v>303</v>
      </c>
      <c r="C85" s="65"/>
      <c r="D85" s="65" t="s">
        <v>64</v>
      </c>
      <c r="E85" s="66">
        <v>386.57184202118844</v>
      </c>
      <c r="F85" s="68">
        <v>99.92761333391644</v>
      </c>
      <c r="G85" s="102" t="s">
        <v>1407</v>
      </c>
      <c r="H85" s="65"/>
      <c r="I85" s="69" t="s">
        <v>303</v>
      </c>
      <c r="J85" s="70"/>
      <c r="K85" s="70"/>
      <c r="L85" s="69" t="s">
        <v>1595</v>
      </c>
      <c r="M85" s="73">
        <v>25.124062916780645</v>
      </c>
      <c r="N85" s="74">
        <v>8722.3251953125</v>
      </c>
      <c r="O85" s="74">
        <v>885.20556640625</v>
      </c>
      <c r="P85" s="75"/>
      <c r="Q85" s="76"/>
      <c r="R85" s="76"/>
      <c r="S85" s="88"/>
      <c r="T85" s="48">
        <v>1</v>
      </c>
      <c r="U85" s="48">
        <v>0</v>
      </c>
      <c r="V85" s="49">
        <v>0</v>
      </c>
      <c r="W85" s="49">
        <v>1</v>
      </c>
      <c r="X85" s="49">
        <v>0</v>
      </c>
      <c r="Y85" s="49">
        <v>0.999995</v>
      </c>
      <c r="Z85" s="49">
        <v>0</v>
      </c>
      <c r="AA85" s="49">
        <v>0</v>
      </c>
      <c r="AB85" s="71">
        <v>85</v>
      </c>
      <c r="AC85" s="71"/>
      <c r="AD85" s="72"/>
      <c r="AE85" s="78" t="s">
        <v>998</v>
      </c>
      <c r="AF85" s="78">
        <v>17846</v>
      </c>
      <c r="AG85" s="78">
        <v>156859</v>
      </c>
      <c r="AH85" s="78">
        <v>39642</v>
      </c>
      <c r="AI85" s="78">
        <v>1855</v>
      </c>
      <c r="AJ85" s="78"/>
      <c r="AK85" s="78" t="s">
        <v>1090</v>
      </c>
      <c r="AL85" s="78" t="s">
        <v>1110</v>
      </c>
      <c r="AM85" s="82" t="s">
        <v>1237</v>
      </c>
      <c r="AN85" s="78"/>
      <c r="AO85" s="80">
        <v>39537.16868055556</v>
      </c>
      <c r="AP85" s="82" t="s">
        <v>1325</v>
      </c>
      <c r="AQ85" s="78" t="b">
        <v>0</v>
      </c>
      <c r="AR85" s="78" t="b">
        <v>0</v>
      </c>
      <c r="AS85" s="78" t="b">
        <v>1</v>
      </c>
      <c r="AT85" s="78"/>
      <c r="AU85" s="78">
        <v>5945</v>
      </c>
      <c r="AV85" s="82" t="s">
        <v>1339</v>
      </c>
      <c r="AW85" s="78" t="b">
        <v>1</v>
      </c>
      <c r="AX85" s="78" t="s">
        <v>1415</v>
      </c>
      <c r="AY85" s="82" t="s">
        <v>1498</v>
      </c>
      <c r="AZ85" s="78" t="s">
        <v>65</v>
      </c>
      <c r="BA85" s="78" t="str">
        <f>REPLACE(INDEX(GroupVertices[Group],MATCH(Vertices[[#This Row],[Vertex]],GroupVertices[Vertex],0)),1,1,"")</f>
        <v>9</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253</v>
      </c>
      <c r="C86" s="65"/>
      <c r="D86" s="65" t="s">
        <v>64</v>
      </c>
      <c r="E86" s="66">
        <v>169.82279748308187</v>
      </c>
      <c r="F86" s="68">
        <v>99.99747846290902</v>
      </c>
      <c r="G86" s="102" t="s">
        <v>507</v>
      </c>
      <c r="H86" s="65"/>
      <c r="I86" s="69" t="s">
        <v>253</v>
      </c>
      <c r="J86" s="70"/>
      <c r="K86" s="70"/>
      <c r="L86" s="69" t="s">
        <v>1596</v>
      </c>
      <c r="M86" s="73">
        <v>1.8403442611887861</v>
      </c>
      <c r="N86" s="74">
        <v>2110.955322265625</v>
      </c>
      <c r="O86" s="74">
        <v>352.9058837890625</v>
      </c>
      <c r="P86" s="75"/>
      <c r="Q86" s="76"/>
      <c r="R86" s="76"/>
      <c r="S86" s="88"/>
      <c r="T86" s="48">
        <v>2</v>
      </c>
      <c r="U86" s="48">
        <v>3</v>
      </c>
      <c r="V86" s="49">
        <v>1632</v>
      </c>
      <c r="W86" s="49">
        <v>0.006329</v>
      </c>
      <c r="X86" s="49">
        <v>0.060463</v>
      </c>
      <c r="Y86" s="49">
        <v>1.22164</v>
      </c>
      <c r="Z86" s="49">
        <v>0.3333333333333333</v>
      </c>
      <c r="AA86" s="49">
        <v>0</v>
      </c>
      <c r="AB86" s="71">
        <v>86</v>
      </c>
      <c r="AC86" s="71"/>
      <c r="AD86" s="72"/>
      <c r="AE86" s="78" t="s">
        <v>999</v>
      </c>
      <c r="AF86" s="78">
        <v>4458</v>
      </c>
      <c r="AG86" s="78">
        <v>5466</v>
      </c>
      <c r="AH86" s="78">
        <v>25930</v>
      </c>
      <c r="AI86" s="78">
        <v>14894</v>
      </c>
      <c r="AJ86" s="78"/>
      <c r="AK86" s="78" t="s">
        <v>1091</v>
      </c>
      <c r="AL86" s="78" t="s">
        <v>1123</v>
      </c>
      <c r="AM86" s="82" t="s">
        <v>1238</v>
      </c>
      <c r="AN86" s="78"/>
      <c r="AO86" s="80">
        <v>40767.10013888889</v>
      </c>
      <c r="AP86" s="82" t="s">
        <v>1326</v>
      </c>
      <c r="AQ86" s="78" t="b">
        <v>0</v>
      </c>
      <c r="AR86" s="78" t="b">
        <v>0</v>
      </c>
      <c r="AS86" s="78" t="b">
        <v>1</v>
      </c>
      <c r="AT86" s="78"/>
      <c r="AU86" s="78">
        <v>621</v>
      </c>
      <c r="AV86" s="82" t="s">
        <v>1343</v>
      </c>
      <c r="AW86" s="78" t="b">
        <v>0</v>
      </c>
      <c r="AX86" s="78" t="s">
        <v>1415</v>
      </c>
      <c r="AY86" s="82" t="s">
        <v>1499</v>
      </c>
      <c r="AZ86" s="78" t="s">
        <v>66</v>
      </c>
      <c r="BA86" s="78" t="str">
        <f>REPLACE(INDEX(GroupVertices[Group],MATCH(Vertices[[#This Row],[Vertex]],GroupVertices[Vertex],0)),1,1,"")</f>
        <v>2</v>
      </c>
      <c r="BB86" s="48"/>
      <c r="BC86" s="48"/>
      <c r="BD86" s="48"/>
      <c r="BE86" s="48"/>
      <c r="BF86" s="48" t="s">
        <v>2013</v>
      </c>
      <c r="BG86" s="48" t="s">
        <v>2019</v>
      </c>
      <c r="BH86" s="118" t="s">
        <v>2057</v>
      </c>
      <c r="BI86" s="118" t="s">
        <v>2057</v>
      </c>
      <c r="BJ86" s="118" t="s">
        <v>2108</v>
      </c>
      <c r="BK86" s="118" t="s">
        <v>2108</v>
      </c>
      <c r="BL86" s="118">
        <v>7</v>
      </c>
      <c r="BM86" s="122">
        <v>9.58904109589041</v>
      </c>
      <c r="BN86" s="118">
        <v>1</v>
      </c>
      <c r="BO86" s="122">
        <v>1.36986301369863</v>
      </c>
      <c r="BP86" s="118">
        <v>0</v>
      </c>
      <c r="BQ86" s="122">
        <v>0</v>
      </c>
      <c r="BR86" s="118">
        <v>65</v>
      </c>
      <c r="BS86" s="122">
        <v>89.04109589041096</v>
      </c>
      <c r="BT86" s="118">
        <v>73</v>
      </c>
      <c r="BU86" s="2"/>
      <c r="BV86" s="3"/>
      <c r="BW86" s="3"/>
      <c r="BX86" s="3"/>
      <c r="BY86" s="3"/>
    </row>
    <row r="87" spans="1:77" ht="41.45" customHeight="1">
      <c r="A87" s="64" t="s">
        <v>254</v>
      </c>
      <c r="C87" s="65"/>
      <c r="D87" s="65" t="s">
        <v>64</v>
      </c>
      <c r="E87" s="66">
        <v>165.98298363798202</v>
      </c>
      <c r="F87" s="68">
        <v>99.99871615735961</v>
      </c>
      <c r="G87" s="102" t="s">
        <v>508</v>
      </c>
      <c r="H87" s="65"/>
      <c r="I87" s="69" t="s">
        <v>254</v>
      </c>
      <c r="J87" s="70"/>
      <c r="K87" s="70"/>
      <c r="L87" s="69" t="s">
        <v>1597</v>
      </c>
      <c r="M87" s="73">
        <v>1.4278619572890197</v>
      </c>
      <c r="N87" s="74">
        <v>5045.2265625</v>
      </c>
      <c r="O87" s="74">
        <v>8075.291015625</v>
      </c>
      <c r="P87" s="75"/>
      <c r="Q87" s="76"/>
      <c r="R87" s="76"/>
      <c r="S87" s="88"/>
      <c r="T87" s="48">
        <v>2</v>
      </c>
      <c r="U87" s="48">
        <v>11</v>
      </c>
      <c r="V87" s="49">
        <v>2370</v>
      </c>
      <c r="W87" s="49">
        <v>0.006711</v>
      </c>
      <c r="X87" s="49">
        <v>0.018122</v>
      </c>
      <c r="Y87" s="49">
        <v>4.239314</v>
      </c>
      <c r="Z87" s="49">
        <v>0.01818181818181818</v>
      </c>
      <c r="AA87" s="49">
        <v>0.18181818181818182</v>
      </c>
      <c r="AB87" s="71">
        <v>87</v>
      </c>
      <c r="AC87" s="71"/>
      <c r="AD87" s="72"/>
      <c r="AE87" s="78" t="s">
        <v>1000</v>
      </c>
      <c r="AF87" s="78">
        <v>3250</v>
      </c>
      <c r="AG87" s="78">
        <v>2784</v>
      </c>
      <c r="AH87" s="78">
        <v>10565</v>
      </c>
      <c r="AI87" s="78">
        <v>21219</v>
      </c>
      <c r="AJ87" s="78"/>
      <c r="AK87" s="78" t="s">
        <v>1092</v>
      </c>
      <c r="AL87" s="78" t="s">
        <v>1122</v>
      </c>
      <c r="AM87" s="82" t="s">
        <v>1239</v>
      </c>
      <c r="AN87" s="78"/>
      <c r="AO87" s="80">
        <v>39894.80480324074</v>
      </c>
      <c r="AP87" s="82" t="s">
        <v>1327</v>
      </c>
      <c r="AQ87" s="78" t="b">
        <v>0</v>
      </c>
      <c r="AR87" s="78" t="b">
        <v>0</v>
      </c>
      <c r="AS87" s="78" t="b">
        <v>1</v>
      </c>
      <c r="AT87" s="78"/>
      <c r="AU87" s="78">
        <v>381</v>
      </c>
      <c r="AV87" s="82" t="s">
        <v>1354</v>
      </c>
      <c r="AW87" s="78" t="b">
        <v>0</v>
      </c>
      <c r="AX87" s="78" t="s">
        <v>1415</v>
      </c>
      <c r="AY87" s="82" t="s">
        <v>1500</v>
      </c>
      <c r="AZ87" s="78" t="s">
        <v>66</v>
      </c>
      <c r="BA87" s="78" t="str">
        <f>REPLACE(INDEX(GroupVertices[Group],MATCH(Vertices[[#This Row],[Vertex]],GroupVertices[Vertex],0)),1,1,"")</f>
        <v>3</v>
      </c>
      <c r="BB87" s="48"/>
      <c r="BC87" s="48"/>
      <c r="BD87" s="48"/>
      <c r="BE87" s="48"/>
      <c r="BF87" s="48" t="s">
        <v>414</v>
      </c>
      <c r="BG87" s="48" t="s">
        <v>414</v>
      </c>
      <c r="BH87" s="118" t="s">
        <v>2058</v>
      </c>
      <c r="BI87" s="118" t="s">
        <v>2074</v>
      </c>
      <c r="BJ87" s="118" t="s">
        <v>2109</v>
      </c>
      <c r="BK87" s="118" t="s">
        <v>2109</v>
      </c>
      <c r="BL87" s="118">
        <v>1</v>
      </c>
      <c r="BM87" s="122">
        <v>2.7777777777777777</v>
      </c>
      <c r="BN87" s="118">
        <v>0</v>
      </c>
      <c r="BO87" s="122">
        <v>0</v>
      </c>
      <c r="BP87" s="118">
        <v>0</v>
      </c>
      <c r="BQ87" s="122">
        <v>0</v>
      </c>
      <c r="BR87" s="118">
        <v>35</v>
      </c>
      <c r="BS87" s="122">
        <v>97.22222222222223</v>
      </c>
      <c r="BT87" s="118">
        <v>36</v>
      </c>
      <c r="BU87" s="2"/>
      <c r="BV87" s="3"/>
      <c r="BW87" s="3"/>
      <c r="BX87" s="3"/>
      <c r="BY87" s="3"/>
    </row>
    <row r="88" spans="1:77" ht="41.45" customHeight="1">
      <c r="A88" s="64" t="s">
        <v>304</v>
      </c>
      <c r="C88" s="65"/>
      <c r="D88" s="65" t="s">
        <v>64</v>
      </c>
      <c r="E88" s="66">
        <v>162.93060365373412</v>
      </c>
      <c r="F88" s="68">
        <v>99.99970003676626</v>
      </c>
      <c r="G88" s="102" t="s">
        <v>1408</v>
      </c>
      <c r="H88" s="65"/>
      <c r="I88" s="69" t="s">
        <v>304</v>
      </c>
      <c r="J88" s="70"/>
      <c r="K88" s="70"/>
      <c r="L88" s="69" t="s">
        <v>1598</v>
      </c>
      <c r="M88" s="73">
        <v>1.0999677470301448</v>
      </c>
      <c r="N88" s="74">
        <v>4776.1689453125</v>
      </c>
      <c r="O88" s="74">
        <v>9646.09375</v>
      </c>
      <c r="P88" s="75"/>
      <c r="Q88" s="76"/>
      <c r="R88" s="76"/>
      <c r="S88" s="88"/>
      <c r="T88" s="48">
        <v>1</v>
      </c>
      <c r="U88" s="48">
        <v>0</v>
      </c>
      <c r="V88" s="49">
        <v>0</v>
      </c>
      <c r="W88" s="49">
        <v>0.004854</v>
      </c>
      <c r="X88" s="49">
        <v>0.003319</v>
      </c>
      <c r="Y88" s="49">
        <v>0.477583</v>
      </c>
      <c r="Z88" s="49">
        <v>0</v>
      </c>
      <c r="AA88" s="49">
        <v>0</v>
      </c>
      <c r="AB88" s="71">
        <v>88</v>
      </c>
      <c r="AC88" s="71"/>
      <c r="AD88" s="72"/>
      <c r="AE88" s="78" t="s">
        <v>1001</v>
      </c>
      <c r="AF88" s="78">
        <v>805</v>
      </c>
      <c r="AG88" s="78">
        <v>652</v>
      </c>
      <c r="AH88" s="78">
        <v>795</v>
      </c>
      <c r="AI88" s="78">
        <v>1425</v>
      </c>
      <c r="AJ88" s="78"/>
      <c r="AK88" s="78" t="s">
        <v>1093</v>
      </c>
      <c r="AL88" s="78" t="s">
        <v>1162</v>
      </c>
      <c r="AM88" s="82" t="s">
        <v>1240</v>
      </c>
      <c r="AN88" s="78"/>
      <c r="AO88" s="80">
        <v>41645.12980324074</v>
      </c>
      <c r="AP88" s="82" t="s">
        <v>1328</v>
      </c>
      <c r="AQ88" s="78" t="b">
        <v>1</v>
      </c>
      <c r="AR88" s="78" t="b">
        <v>0</v>
      </c>
      <c r="AS88" s="78" t="b">
        <v>1</v>
      </c>
      <c r="AT88" s="78"/>
      <c r="AU88" s="78">
        <v>38</v>
      </c>
      <c r="AV88" s="82" t="s">
        <v>1339</v>
      </c>
      <c r="AW88" s="78" t="b">
        <v>0</v>
      </c>
      <c r="AX88" s="78" t="s">
        <v>1415</v>
      </c>
      <c r="AY88" s="82" t="s">
        <v>1501</v>
      </c>
      <c r="AZ88" s="78" t="s">
        <v>65</v>
      </c>
      <c r="BA88" s="78" t="str">
        <f>REPLACE(INDEX(GroupVertices[Group],MATCH(Vertices[[#This Row],[Vertex]],GroupVertices[Vertex],0)),1,1,"")</f>
        <v>3</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305</v>
      </c>
      <c r="C89" s="65"/>
      <c r="D89" s="65" t="s">
        <v>64</v>
      </c>
      <c r="E89" s="66">
        <v>174.9597296516942</v>
      </c>
      <c r="F89" s="68">
        <v>99.99582266585878</v>
      </c>
      <c r="G89" s="102" t="s">
        <v>1409</v>
      </c>
      <c r="H89" s="65"/>
      <c r="I89" s="69" t="s">
        <v>305</v>
      </c>
      <c r="J89" s="70"/>
      <c r="K89" s="70"/>
      <c r="L89" s="69" t="s">
        <v>1599</v>
      </c>
      <c r="M89" s="73">
        <v>2.3921662247951856</v>
      </c>
      <c r="N89" s="74">
        <v>3825.10546875</v>
      </c>
      <c r="O89" s="74">
        <v>8450.205078125</v>
      </c>
      <c r="P89" s="75"/>
      <c r="Q89" s="76"/>
      <c r="R89" s="76"/>
      <c r="S89" s="88"/>
      <c r="T89" s="48">
        <v>1</v>
      </c>
      <c r="U89" s="48">
        <v>0</v>
      </c>
      <c r="V89" s="49">
        <v>0</v>
      </c>
      <c r="W89" s="49">
        <v>0.004854</v>
      </c>
      <c r="X89" s="49">
        <v>0.003319</v>
      </c>
      <c r="Y89" s="49">
        <v>0.477583</v>
      </c>
      <c r="Z89" s="49">
        <v>0</v>
      </c>
      <c r="AA89" s="49">
        <v>0</v>
      </c>
      <c r="AB89" s="71">
        <v>89</v>
      </c>
      <c r="AC89" s="71"/>
      <c r="AD89" s="72"/>
      <c r="AE89" s="78" t="s">
        <v>1002</v>
      </c>
      <c r="AF89" s="78">
        <v>4321</v>
      </c>
      <c r="AG89" s="78">
        <v>9054</v>
      </c>
      <c r="AH89" s="78">
        <v>41874</v>
      </c>
      <c r="AI89" s="78">
        <v>8308</v>
      </c>
      <c r="AJ89" s="78"/>
      <c r="AK89" s="78" t="s">
        <v>1094</v>
      </c>
      <c r="AL89" s="78" t="s">
        <v>1163</v>
      </c>
      <c r="AM89" s="82" t="s">
        <v>1241</v>
      </c>
      <c r="AN89" s="78"/>
      <c r="AO89" s="80">
        <v>40288.81417824074</v>
      </c>
      <c r="AP89" s="82" t="s">
        <v>1329</v>
      </c>
      <c r="AQ89" s="78" t="b">
        <v>0</v>
      </c>
      <c r="AR89" s="78" t="b">
        <v>0</v>
      </c>
      <c r="AS89" s="78" t="b">
        <v>1</v>
      </c>
      <c r="AT89" s="78"/>
      <c r="AU89" s="78">
        <v>585</v>
      </c>
      <c r="AV89" s="82" t="s">
        <v>1345</v>
      </c>
      <c r="AW89" s="78" t="b">
        <v>0</v>
      </c>
      <c r="AX89" s="78" t="s">
        <v>1415</v>
      </c>
      <c r="AY89" s="82" t="s">
        <v>1502</v>
      </c>
      <c r="AZ89" s="78" t="s">
        <v>65</v>
      </c>
      <c r="BA89" s="78" t="str">
        <f>REPLACE(INDEX(GroupVertices[Group],MATCH(Vertices[[#This Row],[Vertex]],GroupVertices[Vertex],0)),1,1,"")</f>
        <v>3</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306</v>
      </c>
      <c r="C90" s="65"/>
      <c r="D90" s="65" t="s">
        <v>64</v>
      </c>
      <c r="E90" s="66">
        <v>168.143415812574</v>
      </c>
      <c r="F90" s="68">
        <v>99.99801978117543</v>
      </c>
      <c r="G90" s="102" t="s">
        <v>1410</v>
      </c>
      <c r="H90" s="65"/>
      <c r="I90" s="69" t="s">
        <v>306</v>
      </c>
      <c r="J90" s="70"/>
      <c r="K90" s="70"/>
      <c r="L90" s="69" t="s">
        <v>1600</v>
      </c>
      <c r="M90" s="73">
        <v>1.659940926932848</v>
      </c>
      <c r="N90" s="74">
        <v>6269.67822265625</v>
      </c>
      <c r="O90" s="74">
        <v>8193.3154296875</v>
      </c>
      <c r="P90" s="75"/>
      <c r="Q90" s="76"/>
      <c r="R90" s="76"/>
      <c r="S90" s="88"/>
      <c r="T90" s="48">
        <v>1</v>
      </c>
      <c r="U90" s="48">
        <v>0</v>
      </c>
      <c r="V90" s="49">
        <v>0</v>
      </c>
      <c r="W90" s="49">
        <v>0.004854</v>
      </c>
      <c r="X90" s="49">
        <v>0.003319</v>
      </c>
      <c r="Y90" s="49">
        <v>0.477583</v>
      </c>
      <c r="Z90" s="49">
        <v>0</v>
      </c>
      <c r="AA90" s="49">
        <v>0</v>
      </c>
      <c r="AB90" s="71">
        <v>90</v>
      </c>
      <c r="AC90" s="71"/>
      <c r="AD90" s="72"/>
      <c r="AE90" s="78" t="s">
        <v>1003</v>
      </c>
      <c r="AF90" s="78">
        <v>2755</v>
      </c>
      <c r="AG90" s="78">
        <v>4293</v>
      </c>
      <c r="AH90" s="78">
        <v>13769</v>
      </c>
      <c r="AI90" s="78">
        <v>8568</v>
      </c>
      <c r="AJ90" s="78"/>
      <c r="AK90" s="78" t="s">
        <v>1095</v>
      </c>
      <c r="AL90" s="78" t="s">
        <v>1164</v>
      </c>
      <c r="AM90" s="82" t="s">
        <v>1242</v>
      </c>
      <c r="AN90" s="78"/>
      <c r="AO90" s="80">
        <v>39752.67454861111</v>
      </c>
      <c r="AP90" s="82" t="s">
        <v>1330</v>
      </c>
      <c r="AQ90" s="78" t="b">
        <v>0</v>
      </c>
      <c r="AR90" s="78" t="b">
        <v>0</v>
      </c>
      <c r="AS90" s="78" t="b">
        <v>1</v>
      </c>
      <c r="AT90" s="78"/>
      <c r="AU90" s="78">
        <v>546</v>
      </c>
      <c r="AV90" s="82" t="s">
        <v>1340</v>
      </c>
      <c r="AW90" s="78" t="b">
        <v>0</v>
      </c>
      <c r="AX90" s="78" t="s">
        <v>1415</v>
      </c>
      <c r="AY90" s="82" t="s">
        <v>1503</v>
      </c>
      <c r="AZ90" s="78" t="s">
        <v>65</v>
      </c>
      <c r="BA90" s="78" t="str">
        <f>REPLACE(INDEX(GroupVertices[Group],MATCH(Vertices[[#This Row],[Vertex]],GroupVertices[Vertex],0)),1,1,"")</f>
        <v>3</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307</v>
      </c>
      <c r="C91" s="65"/>
      <c r="D91" s="65" t="s">
        <v>64</v>
      </c>
      <c r="E91" s="66">
        <v>167.958726779756</v>
      </c>
      <c r="F91" s="68">
        <v>99.99807931234028</v>
      </c>
      <c r="G91" s="102" t="s">
        <v>1411</v>
      </c>
      <c r="H91" s="65"/>
      <c r="I91" s="69" t="s">
        <v>307</v>
      </c>
      <c r="J91" s="70"/>
      <c r="K91" s="70"/>
      <c r="L91" s="69" t="s">
        <v>1601</v>
      </c>
      <c r="M91" s="73">
        <v>1.6401011740607117</v>
      </c>
      <c r="N91" s="74">
        <v>4180.79150390625</v>
      </c>
      <c r="O91" s="74">
        <v>9227.232421875</v>
      </c>
      <c r="P91" s="75"/>
      <c r="Q91" s="76"/>
      <c r="R91" s="76"/>
      <c r="S91" s="88"/>
      <c r="T91" s="48">
        <v>1</v>
      </c>
      <c r="U91" s="48">
        <v>0</v>
      </c>
      <c r="V91" s="49">
        <v>0</v>
      </c>
      <c r="W91" s="49">
        <v>0.004854</v>
      </c>
      <c r="X91" s="49">
        <v>0.003319</v>
      </c>
      <c r="Y91" s="49">
        <v>0.477583</v>
      </c>
      <c r="Z91" s="49">
        <v>0</v>
      </c>
      <c r="AA91" s="49">
        <v>0</v>
      </c>
      <c r="AB91" s="71">
        <v>91</v>
      </c>
      <c r="AC91" s="71"/>
      <c r="AD91" s="72"/>
      <c r="AE91" s="78" t="s">
        <v>1004</v>
      </c>
      <c r="AF91" s="78">
        <v>2714</v>
      </c>
      <c r="AG91" s="78">
        <v>4164</v>
      </c>
      <c r="AH91" s="78">
        <v>14854</v>
      </c>
      <c r="AI91" s="78">
        <v>16736</v>
      </c>
      <c r="AJ91" s="78"/>
      <c r="AK91" s="78" t="s">
        <v>1096</v>
      </c>
      <c r="AL91" s="78" t="s">
        <v>1165</v>
      </c>
      <c r="AM91" s="82" t="s">
        <v>1243</v>
      </c>
      <c r="AN91" s="78"/>
      <c r="AO91" s="80">
        <v>40002.76049768519</v>
      </c>
      <c r="AP91" s="82" t="s">
        <v>1331</v>
      </c>
      <c r="AQ91" s="78" t="b">
        <v>0</v>
      </c>
      <c r="AR91" s="78" t="b">
        <v>0</v>
      </c>
      <c r="AS91" s="78" t="b">
        <v>1</v>
      </c>
      <c r="AT91" s="78"/>
      <c r="AU91" s="78">
        <v>679</v>
      </c>
      <c r="AV91" s="82" t="s">
        <v>1339</v>
      </c>
      <c r="AW91" s="78" t="b">
        <v>0</v>
      </c>
      <c r="AX91" s="78" t="s">
        <v>1415</v>
      </c>
      <c r="AY91" s="82" t="s">
        <v>1504</v>
      </c>
      <c r="AZ91" s="78" t="s">
        <v>65</v>
      </c>
      <c r="BA91" s="78" t="str">
        <f>REPLACE(INDEX(GroupVertices[Group],MATCH(Vertices[[#This Row],[Vertex]],GroupVertices[Vertex],0)),1,1,"")</f>
        <v>3</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308</v>
      </c>
      <c r="C92" s="65"/>
      <c r="D92" s="65" t="s">
        <v>64</v>
      </c>
      <c r="E92" s="66">
        <v>166.03022966963314</v>
      </c>
      <c r="F92" s="68">
        <v>99.99870092845697</v>
      </c>
      <c r="G92" s="102" t="s">
        <v>1412</v>
      </c>
      <c r="H92" s="65"/>
      <c r="I92" s="69" t="s">
        <v>308</v>
      </c>
      <c r="J92" s="70"/>
      <c r="K92" s="70"/>
      <c r="L92" s="69" t="s">
        <v>1602</v>
      </c>
      <c r="M92" s="73">
        <v>1.4329372429074732</v>
      </c>
      <c r="N92" s="74">
        <v>5443.8447265625</v>
      </c>
      <c r="O92" s="74">
        <v>9574.353515625</v>
      </c>
      <c r="P92" s="75"/>
      <c r="Q92" s="76"/>
      <c r="R92" s="76"/>
      <c r="S92" s="88"/>
      <c r="T92" s="48">
        <v>1</v>
      </c>
      <c r="U92" s="48">
        <v>0</v>
      </c>
      <c r="V92" s="49">
        <v>0</v>
      </c>
      <c r="W92" s="49">
        <v>0.004854</v>
      </c>
      <c r="X92" s="49">
        <v>0.003319</v>
      </c>
      <c r="Y92" s="49">
        <v>0.477583</v>
      </c>
      <c r="Z92" s="49">
        <v>0</v>
      </c>
      <c r="AA92" s="49">
        <v>0</v>
      </c>
      <c r="AB92" s="71">
        <v>92</v>
      </c>
      <c r="AC92" s="71"/>
      <c r="AD92" s="72"/>
      <c r="AE92" s="78" t="s">
        <v>1005</v>
      </c>
      <c r="AF92" s="78">
        <v>1463</v>
      </c>
      <c r="AG92" s="78">
        <v>2817</v>
      </c>
      <c r="AH92" s="78">
        <v>21764</v>
      </c>
      <c r="AI92" s="78">
        <v>3784</v>
      </c>
      <c r="AJ92" s="78"/>
      <c r="AK92" s="78" t="s">
        <v>1097</v>
      </c>
      <c r="AL92" s="78" t="s">
        <v>1124</v>
      </c>
      <c r="AM92" s="82" t="s">
        <v>1244</v>
      </c>
      <c r="AN92" s="78"/>
      <c r="AO92" s="80">
        <v>39856.902916666666</v>
      </c>
      <c r="AP92" s="82" t="s">
        <v>1332</v>
      </c>
      <c r="AQ92" s="78" t="b">
        <v>0</v>
      </c>
      <c r="AR92" s="78" t="b">
        <v>0</v>
      </c>
      <c r="AS92" s="78" t="b">
        <v>1</v>
      </c>
      <c r="AT92" s="78"/>
      <c r="AU92" s="78">
        <v>238</v>
      </c>
      <c r="AV92" s="82" t="s">
        <v>1354</v>
      </c>
      <c r="AW92" s="78" t="b">
        <v>0</v>
      </c>
      <c r="AX92" s="78" t="s">
        <v>1415</v>
      </c>
      <c r="AY92" s="82" t="s">
        <v>1505</v>
      </c>
      <c r="AZ92" s="78" t="s">
        <v>65</v>
      </c>
      <c r="BA92" s="78" t="str">
        <f>REPLACE(INDEX(GroupVertices[Group],MATCH(Vertices[[#This Row],[Vertex]],GroupVertices[Vertex],0)),1,1,"")</f>
        <v>3</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309</v>
      </c>
      <c r="C93" s="65"/>
      <c r="D93" s="65" t="s">
        <v>64</v>
      </c>
      <c r="E93" s="66">
        <v>167.77976453865327</v>
      </c>
      <c r="F93" s="68">
        <v>99.99813699757755</v>
      </c>
      <c r="G93" s="102" t="s">
        <v>1413</v>
      </c>
      <c r="H93" s="65"/>
      <c r="I93" s="69" t="s">
        <v>309</v>
      </c>
      <c r="J93" s="70"/>
      <c r="K93" s="70"/>
      <c r="L93" s="69" t="s">
        <v>1603</v>
      </c>
      <c r="M93" s="73">
        <v>1.6208766073241454</v>
      </c>
      <c r="N93" s="74">
        <v>5995.99853515625</v>
      </c>
      <c r="O93" s="74">
        <v>9037.02734375</v>
      </c>
      <c r="P93" s="75"/>
      <c r="Q93" s="76"/>
      <c r="R93" s="76"/>
      <c r="S93" s="88"/>
      <c r="T93" s="48">
        <v>1</v>
      </c>
      <c r="U93" s="48">
        <v>0</v>
      </c>
      <c r="V93" s="49">
        <v>0</v>
      </c>
      <c r="W93" s="49">
        <v>0.004854</v>
      </c>
      <c r="X93" s="49">
        <v>0.003319</v>
      </c>
      <c r="Y93" s="49">
        <v>0.477583</v>
      </c>
      <c r="Z93" s="49">
        <v>0</v>
      </c>
      <c r="AA93" s="49">
        <v>0</v>
      </c>
      <c r="AB93" s="71">
        <v>93</v>
      </c>
      <c r="AC93" s="71"/>
      <c r="AD93" s="72"/>
      <c r="AE93" s="78" t="s">
        <v>1006</v>
      </c>
      <c r="AF93" s="78">
        <v>4393</v>
      </c>
      <c r="AG93" s="78">
        <v>4039</v>
      </c>
      <c r="AH93" s="78">
        <v>10697</v>
      </c>
      <c r="AI93" s="78">
        <v>1239</v>
      </c>
      <c r="AJ93" s="78"/>
      <c r="AK93" s="78" t="s">
        <v>1098</v>
      </c>
      <c r="AL93" s="78" t="s">
        <v>1166</v>
      </c>
      <c r="AM93" s="82" t="s">
        <v>1245</v>
      </c>
      <c r="AN93" s="78"/>
      <c r="AO93" s="80">
        <v>39966.477997685186</v>
      </c>
      <c r="AP93" s="82" t="s">
        <v>1333</v>
      </c>
      <c r="AQ93" s="78" t="b">
        <v>0</v>
      </c>
      <c r="AR93" s="78" t="b">
        <v>0</v>
      </c>
      <c r="AS93" s="78" t="b">
        <v>1</v>
      </c>
      <c r="AT93" s="78"/>
      <c r="AU93" s="78">
        <v>350</v>
      </c>
      <c r="AV93" s="82" t="s">
        <v>1340</v>
      </c>
      <c r="AW93" s="78" t="b">
        <v>0</v>
      </c>
      <c r="AX93" s="78" t="s">
        <v>1415</v>
      </c>
      <c r="AY93" s="82" t="s">
        <v>1506</v>
      </c>
      <c r="AZ93" s="78" t="s">
        <v>65</v>
      </c>
      <c r="BA93" s="78" t="str">
        <f>REPLACE(INDEX(GroupVertices[Group],MATCH(Vertices[[#This Row],[Vertex]],GroupVertices[Vertex],0)),1,1,"")</f>
        <v>3</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256</v>
      </c>
      <c r="C94" s="65"/>
      <c r="D94" s="65" t="s">
        <v>64</v>
      </c>
      <c r="E94" s="66">
        <v>162</v>
      </c>
      <c r="F94" s="68">
        <v>100</v>
      </c>
      <c r="G94" s="102" t="s">
        <v>509</v>
      </c>
      <c r="H94" s="65"/>
      <c r="I94" s="69" t="s">
        <v>256</v>
      </c>
      <c r="J94" s="70"/>
      <c r="K94" s="70"/>
      <c r="L94" s="69" t="s">
        <v>1604</v>
      </c>
      <c r="M94" s="73">
        <v>1</v>
      </c>
      <c r="N94" s="74">
        <v>4999.5</v>
      </c>
      <c r="O94" s="74">
        <v>3790.79736328125</v>
      </c>
      <c r="P94" s="75"/>
      <c r="Q94" s="76"/>
      <c r="R94" s="76"/>
      <c r="S94" s="88"/>
      <c r="T94" s="48">
        <v>1</v>
      </c>
      <c r="U94" s="48">
        <v>1</v>
      </c>
      <c r="V94" s="49">
        <v>0</v>
      </c>
      <c r="W94" s="49">
        <v>0</v>
      </c>
      <c r="X94" s="49">
        <v>0</v>
      </c>
      <c r="Y94" s="49">
        <v>0.999995</v>
      </c>
      <c r="Z94" s="49">
        <v>0</v>
      </c>
      <c r="AA94" s="49">
        <v>0</v>
      </c>
      <c r="AB94" s="71">
        <v>94</v>
      </c>
      <c r="AC94" s="71"/>
      <c r="AD94" s="72"/>
      <c r="AE94" s="78" t="s">
        <v>1007</v>
      </c>
      <c r="AF94" s="78">
        <v>0</v>
      </c>
      <c r="AG94" s="78">
        <v>2</v>
      </c>
      <c r="AH94" s="78">
        <v>2</v>
      </c>
      <c r="AI94" s="78">
        <v>0</v>
      </c>
      <c r="AJ94" s="78"/>
      <c r="AK94" s="78"/>
      <c r="AL94" s="78"/>
      <c r="AM94" s="78"/>
      <c r="AN94" s="78"/>
      <c r="AO94" s="80">
        <v>43808.95244212963</v>
      </c>
      <c r="AP94" s="78"/>
      <c r="AQ94" s="78" t="b">
        <v>1</v>
      </c>
      <c r="AR94" s="78" t="b">
        <v>1</v>
      </c>
      <c r="AS94" s="78" t="b">
        <v>0</v>
      </c>
      <c r="AT94" s="78"/>
      <c r="AU94" s="78">
        <v>0</v>
      </c>
      <c r="AV94" s="78"/>
      <c r="AW94" s="78" t="b">
        <v>0</v>
      </c>
      <c r="AX94" s="78" t="s">
        <v>1415</v>
      </c>
      <c r="AY94" s="82" t="s">
        <v>1507</v>
      </c>
      <c r="AZ94" s="78" t="s">
        <v>66</v>
      </c>
      <c r="BA94" s="78" t="str">
        <f>REPLACE(INDEX(GroupVertices[Group],MATCH(Vertices[[#This Row],[Vertex]],GroupVertices[Vertex],0)),1,1,"")</f>
        <v>4</v>
      </c>
      <c r="BB94" s="48"/>
      <c r="BC94" s="48"/>
      <c r="BD94" s="48"/>
      <c r="BE94" s="48"/>
      <c r="BF94" s="48" t="s">
        <v>414</v>
      </c>
      <c r="BG94" s="48" t="s">
        <v>414</v>
      </c>
      <c r="BH94" s="118" t="s">
        <v>2059</v>
      </c>
      <c r="BI94" s="118" t="s">
        <v>2059</v>
      </c>
      <c r="BJ94" s="118" t="s">
        <v>2110</v>
      </c>
      <c r="BK94" s="118" t="s">
        <v>2110</v>
      </c>
      <c r="BL94" s="118">
        <v>0</v>
      </c>
      <c r="BM94" s="122">
        <v>0</v>
      </c>
      <c r="BN94" s="118">
        <v>0</v>
      </c>
      <c r="BO94" s="122">
        <v>0</v>
      </c>
      <c r="BP94" s="118">
        <v>0</v>
      </c>
      <c r="BQ94" s="122">
        <v>0</v>
      </c>
      <c r="BR94" s="118">
        <v>17</v>
      </c>
      <c r="BS94" s="122">
        <v>100</v>
      </c>
      <c r="BT94" s="118">
        <v>17</v>
      </c>
      <c r="BU94" s="2"/>
      <c r="BV94" s="3"/>
      <c r="BW94" s="3"/>
      <c r="BX94" s="3"/>
      <c r="BY94" s="3"/>
    </row>
    <row r="95" spans="1:77" ht="41.45" customHeight="1">
      <c r="A95" s="64" t="s">
        <v>310</v>
      </c>
      <c r="C95" s="65"/>
      <c r="D95" s="65" t="s">
        <v>64</v>
      </c>
      <c r="E95" s="66">
        <v>164.10316425743912</v>
      </c>
      <c r="F95" s="68">
        <v>99.99932208309176</v>
      </c>
      <c r="G95" s="102" t="s">
        <v>1414</v>
      </c>
      <c r="H95" s="65"/>
      <c r="I95" s="69" t="s">
        <v>310</v>
      </c>
      <c r="J95" s="70"/>
      <c r="K95" s="70"/>
      <c r="L95" s="69" t="s">
        <v>1605</v>
      </c>
      <c r="M95" s="73">
        <v>1.2259271082881271</v>
      </c>
      <c r="N95" s="74">
        <v>614.4990844726562</v>
      </c>
      <c r="O95" s="74">
        <v>775.1206665039062</v>
      </c>
      <c r="P95" s="75"/>
      <c r="Q95" s="76"/>
      <c r="R95" s="76"/>
      <c r="S95" s="88"/>
      <c r="T95" s="48">
        <v>1</v>
      </c>
      <c r="U95" s="48">
        <v>0</v>
      </c>
      <c r="V95" s="49">
        <v>0</v>
      </c>
      <c r="W95" s="49">
        <v>0.004405</v>
      </c>
      <c r="X95" s="49">
        <v>0.025473</v>
      </c>
      <c r="Y95" s="49">
        <v>0.396254</v>
      </c>
      <c r="Z95" s="49">
        <v>0</v>
      </c>
      <c r="AA95" s="49">
        <v>0</v>
      </c>
      <c r="AB95" s="71">
        <v>95</v>
      </c>
      <c r="AC95" s="71"/>
      <c r="AD95" s="72"/>
      <c r="AE95" s="78" t="s">
        <v>1008</v>
      </c>
      <c r="AF95" s="78">
        <v>2359</v>
      </c>
      <c r="AG95" s="78">
        <v>1471</v>
      </c>
      <c r="AH95" s="78">
        <v>98594</v>
      </c>
      <c r="AI95" s="78">
        <v>20</v>
      </c>
      <c r="AJ95" s="78"/>
      <c r="AK95" s="78" t="s">
        <v>1099</v>
      </c>
      <c r="AL95" s="78" t="s">
        <v>1167</v>
      </c>
      <c r="AM95" s="82" t="s">
        <v>1246</v>
      </c>
      <c r="AN95" s="78"/>
      <c r="AO95" s="80">
        <v>40142.648518518516</v>
      </c>
      <c r="AP95" s="82" t="s">
        <v>1334</v>
      </c>
      <c r="AQ95" s="78" t="b">
        <v>1</v>
      </c>
      <c r="AR95" s="78" t="b">
        <v>0</v>
      </c>
      <c r="AS95" s="78" t="b">
        <v>1</v>
      </c>
      <c r="AT95" s="78"/>
      <c r="AU95" s="78">
        <v>411</v>
      </c>
      <c r="AV95" s="82" t="s">
        <v>1339</v>
      </c>
      <c r="AW95" s="78" t="b">
        <v>0</v>
      </c>
      <c r="AX95" s="78" t="s">
        <v>1415</v>
      </c>
      <c r="AY95" s="82" t="s">
        <v>1508</v>
      </c>
      <c r="AZ95" s="78" t="s">
        <v>65</v>
      </c>
      <c r="BA95" s="78" t="str">
        <f>REPLACE(INDEX(GroupVertices[Group],MATCH(Vertices[[#This Row],[Vertex]],GroupVertices[Vertex],0)),1,1,"")</f>
        <v>2</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258</v>
      </c>
      <c r="C96" s="65"/>
      <c r="D96" s="65" t="s">
        <v>64</v>
      </c>
      <c r="E96" s="66">
        <v>190.19729070814375</v>
      </c>
      <c r="F96" s="68">
        <v>99.99091111401776</v>
      </c>
      <c r="G96" s="102" t="s">
        <v>511</v>
      </c>
      <c r="H96" s="65"/>
      <c r="I96" s="69" t="s">
        <v>258</v>
      </c>
      <c r="J96" s="70"/>
      <c r="K96" s="70"/>
      <c r="L96" s="69" t="s">
        <v>1606</v>
      </c>
      <c r="M96" s="73">
        <v>4.0290227350133865</v>
      </c>
      <c r="N96" s="74">
        <v>3291.002197265625</v>
      </c>
      <c r="O96" s="74">
        <v>1258.3831787109375</v>
      </c>
      <c r="P96" s="75"/>
      <c r="Q96" s="76"/>
      <c r="R96" s="76"/>
      <c r="S96" s="88"/>
      <c r="T96" s="48">
        <v>0</v>
      </c>
      <c r="U96" s="48">
        <v>2</v>
      </c>
      <c r="V96" s="49">
        <v>0</v>
      </c>
      <c r="W96" s="49">
        <v>0.004425</v>
      </c>
      <c r="X96" s="49">
        <v>0.046072</v>
      </c>
      <c r="Y96" s="49">
        <v>0.634459</v>
      </c>
      <c r="Z96" s="49">
        <v>1</v>
      </c>
      <c r="AA96" s="49">
        <v>0</v>
      </c>
      <c r="AB96" s="71">
        <v>96</v>
      </c>
      <c r="AC96" s="71"/>
      <c r="AD96" s="72"/>
      <c r="AE96" s="78" t="s">
        <v>1009</v>
      </c>
      <c r="AF96" s="78">
        <v>14941</v>
      </c>
      <c r="AG96" s="78">
        <v>19697</v>
      </c>
      <c r="AH96" s="78">
        <v>9352</v>
      </c>
      <c r="AI96" s="78">
        <v>3137</v>
      </c>
      <c r="AJ96" s="78"/>
      <c r="AK96" s="78" t="s">
        <v>1100</v>
      </c>
      <c r="AL96" s="78" t="s">
        <v>869</v>
      </c>
      <c r="AM96" s="82" t="s">
        <v>1247</v>
      </c>
      <c r="AN96" s="78"/>
      <c r="AO96" s="80">
        <v>39927.92550925926</v>
      </c>
      <c r="AP96" s="82" t="s">
        <v>1335</v>
      </c>
      <c r="AQ96" s="78" t="b">
        <v>0</v>
      </c>
      <c r="AR96" s="78" t="b">
        <v>0</v>
      </c>
      <c r="AS96" s="78" t="b">
        <v>1</v>
      </c>
      <c r="AT96" s="78"/>
      <c r="AU96" s="78">
        <v>426</v>
      </c>
      <c r="AV96" s="82" t="s">
        <v>1339</v>
      </c>
      <c r="AW96" s="78" t="b">
        <v>0</v>
      </c>
      <c r="AX96" s="78" t="s">
        <v>1415</v>
      </c>
      <c r="AY96" s="82" t="s">
        <v>1509</v>
      </c>
      <c r="AZ96" s="78" t="s">
        <v>66</v>
      </c>
      <c r="BA96" s="78" t="str">
        <f>REPLACE(INDEX(GroupVertices[Group],MATCH(Vertices[[#This Row],[Vertex]],GroupVertices[Vertex],0)),1,1,"")</f>
        <v>2</v>
      </c>
      <c r="BB96" s="48"/>
      <c r="BC96" s="48"/>
      <c r="BD96" s="48"/>
      <c r="BE96" s="48"/>
      <c r="BF96" s="48" t="s">
        <v>414</v>
      </c>
      <c r="BG96" s="48" t="s">
        <v>414</v>
      </c>
      <c r="BH96" s="118" t="s">
        <v>2030</v>
      </c>
      <c r="BI96" s="118" t="s">
        <v>2075</v>
      </c>
      <c r="BJ96" s="118" t="s">
        <v>1933</v>
      </c>
      <c r="BK96" s="118" t="s">
        <v>2116</v>
      </c>
      <c r="BL96" s="118">
        <v>6</v>
      </c>
      <c r="BM96" s="122">
        <v>9.090909090909092</v>
      </c>
      <c r="BN96" s="118">
        <v>2</v>
      </c>
      <c r="BO96" s="122">
        <v>3.0303030303030303</v>
      </c>
      <c r="BP96" s="118">
        <v>0</v>
      </c>
      <c r="BQ96" s="122">
        <v>0</v>
      </c>
      <c r="BR96" s="118">
        <v>58</v>
      </c>
      <c r="BS96" s="122">
        <v>87.87878787878788</v>
      </c>
      <c r="BT96" s="118">
        <v>66</v>
      </c>
      <c r="BU96" s="2"/>
      <c r="BV96" s="3"/>
      <c r="BW96" s="3"/>
      <c r="BX96" s="3"/>
      <c r="BY96" s="3"/>
    </row>
    <row r="97" spans="1:77" ht="41.45" customHeight="1">
      <c r="A97" s="64" t="s">
        <v>259</v>
      </c>
      <c r="C97" s="65"/>
      <c r="D97" s="65" t="s">
        <v>64</v>
      </c>
      <c r="E97" s="66">
        <v>168.57578858707816</v>
      </c>
      <c r="F97" s="68">
        <v>99.99788041364222</v>
      </c>
      <c r="G97" s="102" t="s">
        <v>512</v>
      </c>
      <c r="H97" s="65"/>
      <c r="I97" s="69" t="s">
        <v>259</v>
      </c>
      <c r="J97" s="70"/>
      <c r="K97" s="70"/>
      <c r="L97" s="69" t="s">
        <v>1607</v>
      </c>
      <c r="M97" s="73">
        <v>1.7063874801683923</v>
      </c>
      <c r="N97" s="74">
        <v>9391.6455078125</v>
      </c>
      <c r="O97" s="74">
        <v>9646.09375</v>
      </c>
      <c r="P97" s="75"/>
      <c r="Q97" s="76"/>
      <c r="R97" s="76"/>
      <c r="S97" s="88"/>
      <c r="T97" s="48">
        <v>1</v>
      </c>
      <c r="U97" s="48">
        <v>3</v>
      </c>
      <c r="V97" s="49">
        <v>714</v>
      </c>
      <c r="W97" s="49">
        <v>0.004695</v>
      </c>
      <c r="X97" s="49">
        <v>0.033174</v>
      </c>
      <c r="Y97" s="49">
        <v>0.897415</v>
      </c>
      <c r="Z97" s="49">
        <v>0</v>
      </c>
      <c r="AA97" s="49">
        <v>0</v>
      </c>
      <c r="AB97" s="71">
        <v>97</v>
      </c>
      <c r="AC97" s="71"/>
      <c r="AD97" s="72"/>
      <c r="AE97" s="78" t="s">
        <v>1010</v>
      </c>
      <c r="AF97" s="78">
        <v>4494</v>
      </c>
      <c r="AG97" s="78">
        <v>4595</v>
      </c>
      <c r="AH97" s="78">
        <v>63179</v>
      </c>
      <c r="AI97" s="78">
        <v>51896</v>
      </c>
      <c r="AJ97" s="78"/>
      <c r="AK97" s="78" t="s">
        <v>1101</v>
      </c>
      <c r="AL97" s="78" t="s">
        <v>1168</v>
      </c>
      <c r="AM97" s="82" t="s">
        <v>1248</v>
      </c>
      <c r="AN97" s="78"/>
      <c r="AO97" s="80">
        <v>40080.55136574074</v>
      </c>
      <c r="AP97" s="82" t="s">
        <v>1336</v>
      </c>
      <c r="AQ97" s="78" t="b">
        <v>0</v>
      </c>
      <c r="AR97" s="78" t="b">
        <v>0</v>
      </c>
      <c r="AS97" s="78" t="b">
        <v>0</v>
      </c>
      <c r="AT97" s="78"/>
      <c r="AU97" s="78">
        <v>329</v>
      </c>
      <c r="AV97" s="82" t="s">
        <v>1339</v>
      </c>
      <c r="AW97" s="78" t="b">
        <v>0</v>
      </c>
      <c r="AX97" s="78" t="s">
        <v>1415</v>
      </c>
      <c r="AY97" s="82" t="s">
        <v>1510</v>
      </c>
      <c r="AZ97" s="78" t="s">
        <v>66</v>
      </c>
      <c r="BA97" s="78" t="str">
        <f>REPLACE(INDEX(GroupVertices[Group],MATCH(Vertices[[#This Row],[Vertex]],GroupVertices[Vertex],0)),1,1,"")</f>
        <v>6</v>
      </c>
      <c r="BB97" s="48" t="s">
        <v>404</v>
      </c>
      <c r="BC97" s="48" t="s">
        <v>404</v>
      </c>
      <c r="BD97" s="48" t="s">
        <v>413</v>
      </c>
      <c r="BE97" s="48" t="s">
        <v>413</v>
      </c>
      <c r="BF97" s="48" t="s">
        <v>2014</v>
      </c>
      <c r="BG97" s="48" t="s">
        <v>2020</v>
      </c>
      <c r="BH97" s="118" t="s">
        <v>2060</v>
      </c>
      <c r="BI97" s="118" t="s">
        <v>2076</v>
      </c>
      <c r="BJ97" s="118" t="s">
        <v>2111</v>
      </c>
      <c r="BK97" s="118" t="s">
        <v>2122</v>
      </c>
      <c r="BL97" s="118">
        <v>0</v>
      </c>
      <c r="BM97" s="122">
        <v>0</v>
      </c>
      <c r="BN97" s="118">
        <v>0</v>
      </c>
      <c r="BO97" s="122">
        <v>0</v>
      </c>
      <c r="BP97" s="118">
        <v>0</v>
      </c>
      <c r="BQ97" s="122">
        <v>0</v>
      </c>
      <c r="BR97" s="118">
        <v>158</v>
      </c>
      <c r="BS97" s="122">
        <v>100</v>
      </c>
      <c r="BT97" s="118">
        <v>158</v>
      </c>
      <c r="BU97" s="2"/>
      <c r="BV97" s="3"/>
      <c r="BW97" s="3"/>
      <c r="BX97" s="3"/>
      <c r="BY97" s="3"/>
    </row>
    <row r="98" spans="1:77" ht="41.45" customHeight="1">
      <c r="A98" s="64" t="s">
        <v>261</v>
      </c>
      <c r="C98" s="65"/>
      <c r="D98" s="65" t="s">
        <v>64</v>
      </c>
      <c r="E98" s="66">
        <v>163.51903150247983</v>
      </c>
      <c r="F98" s="68">
        <v>99.99951036770616</v>
      </c>
      <c r="G98" s="102" t="s">
        <v>513</v>
      </c>
      <c r="H98" s="65"/>
      <c r="I98" s="69" t="s">
        <v>261</v>
      </c>
      <c r="J98" s="70"/>
      <c r="K98" s="70"/>
      <c r="L98" s="69" t="s">
        <v>1608</v>
      </c>
      <c r="M98" s="73">
        <v>1.1631781224599749</v>
      </c>
      <c r="N98" s="74">
        <v>3534.409423828125</v>
      </c>
      <c r="O98" s="74">
        <v>2178.33935546875</v>
      </c>
      <c r="P98" s="75"/>
      <c r="Q98" s="76"/>
      <c r="R98" s="76"/>
      <c r="S98" s="88"/>
      <c r="T98" s="48">
        <v>0</v>
      </c>
      <c r="U98" s="48">
        <v>2</v>
      </c>
      <c r="V98" s="49">
        <v>0</v>
      </c>
      <c r="W98" s="49">
        <v>0.004425</v>
      </c>
      <c r="X98" s="49">
        <v>0.046072</v>
      </c>
      <c r="Y98" s="49">
        <v>0.634459</v>
      </c>
      <c r="Z98" s="49">
        <v>1</v>
      </c>
      <c r="AA98" s="49">
        <v>0</v>
      </c>
      <c r="AB98" s="71">
        <v>98</v>
      </c>
      <c r="AC98" s="71"/>
      <c r="AD98" s="72"/>
      <c r="AE98" s="78" t="s">
        <v>1011</v>
      </c>
      <c r="AF98" s="78">
        <v>1679</v>
      </c>
      <c r="AG98" s="78">
        <v>1063</v>
      </c>
      <c r="AH98" s="78">
        <v>58896</v>
      </c>
      <c r="AI98" s="78">
        <v>95608</v>
      </c>
      <c r="AJ98" s="78"/>
      <c r="AK98" s="78" t="s">
        <v>1102</v>
      </c>
      <c r="AL98" s="78" t="s">
        <v>1122</v>
      </c>
      <c r="AM98" s="82" t="s">
        <v>1249</v>
      </c>
      <c r="AN98" s="78"/>
      <c r="AO98" s="80">
        <v>40616.92219907408</v>
      </c>
      <c r="AP98" s="82" t="s">
        <v>1337</v>
      </c>
      <c r="AQ98" s="78" t="b">
        <v>0</v>
      </c>
      <c r="AR98" s="78" t="b">
        <v>0</v>
      </c>
      <c r="AS98" s="78" t="b">
        <v>1</v>
      </c>
      <c r="AT98" s="78"/>
      <c r="AU98" s="78">
        <v>625</v>
      </c>
      <c r="AV98" s="82" t="s">
        <v>1341</v>
      </c>
      <c r="AW98" s="78" t="b">
        <v>0</v>
      </c>
      <c r="AX98" s="78" t="s">
        <v>1415</v>
      </c>
      <c r="AY98" s="82" t="s">
        <v>1511</v>
      </c>
      <c r="AZ98" s="78" t="s">
        <v>66</v>
      </c>
      <c r="BA98" s="78" t="str">
        <f>REPLACE(INDEX(GroupVertices[Group],MATCH(Vertices[[#This Row],[Vertex]],GroupVertices[Vertex],0)),1,1,"")</f>
        <v>2</v>
      </c>
      <c r="BB98" s="48"/>
      <c r="BC98" s="48"/>
      <c r="BD98" s="48"/>
      <c r="BE98" s="48"/>
      <c r="BF98" s="48" t="s">
        <v>414</v>
      </c>
      <c r="BG98" s="48" t="s">
        <v>414</v>
      </c>
      <c r="BH98" s="118" t="s">
        <v>2061</v>
      </c>
      <c r="BI98" s="118" t="s">
        <v>2061</v>
      </c>
      <c r="BJ98" s="118" t="s">
        <v>2112</v>
      </c>
      <c r="BK98" s="118" t="s">
        <v>2112</v>
      </c>
      <c r="BL98" s="118">
        <v>3</v>
      </c>
      <c r="BM98" s="122">
        <v>8.823529411764707</v>
      </c>
      <c r="BN98" s="118">
        <v>1</v>
      </c>
      <c r="BO98" s="122">
        <v>2.9411764705882355</v>
      </c>
      <c r="BP98" s="118">
        <v>0</v>
      </c>
      <c r="BQ98" s="122">
        <v>0</v>
      </c>
      <c r="BR98" s="118">
        <v>30</v>
      </c>
      <c r="BS98" s="122">
        <v>88.23529411764706</v>
      </c>
      <c r="BT98" s="118">
        <v>34</v>
      </c>
      <c r="BU98" s="2"/>
      <c r="BV98" s="3"/>
      <c r="BW98" s="3"/>
      <c r="BX98" s="3"/>
      <c r="BY98" s="3"/>
    </row>
    <row r="99" spans="1:77" ht="41.45" customHeight="1">
      <c r="A99" s="89" t="s">
        <v>262</v>
      </c>
      <c r="C99" s="90"/>
      <c r="D99" s="90" t="s">
        <v>64</v>
      </c>
      <c r="E99" s="91">
        <v>163.63929412850086</v>
      </c>
      <c r="F99" s="92">
        <v>99.99947160322672</v>
      </c>
      <c r="G99" s="103" t="s">
        <v>514</v>
      </c>
      <c r="H99" s="90"/>
      <c r="I99" s="93" t="s">
        <v>262</v>
      </c>
      <c r="J99" s="94"/>
      <c r="K99" s="94"/>
      <c r="L99" s="93" t="s">
        <v>1609</v>
      </c>
      <c r="M99" s="95">
        <v>1.1760970313069474</v>
      </c>
      <c r="N99" s="96">
        <v>4955.1328125</v>
      </c>
      <c r="O99" s="96">
        <v>7141.98779296875</v>
      </c>
      <c r="P99" s="97"/>
      <c r="Q99" s="98"/>
      <c r="R99" s="98"/>
      <c r="S99" s="99"/>
      <c r="T99" s="48">
        <v>2</v>
      </c>
      <c r="U99" s="48">
        <v>2</v>
      </c>
      <c r="V99" s="49">
        <v>0</v>
      </c>
      <c r="W99" s="49">
        <v>0.005128</v>
      </c>
      <c r="X99" s="49">
        <v>0.00432</v>
      </c>
      <c r="Y99" s="49">
        <v>0.833559</v>
      </c>
      <c r="Z99" s="49">
        <v>1</v>
      </c>
      <c r="AA99" s="49">
        <v>1</v>
      </c>
      <c r="AB99" s="100">
        <v>99</v>
      </c>
      <c r="AC99" s="100"/>
      <c r="AD99" s="101"/>
      <c r="AE99" s="78" t="s">
        <v>1012</v>
      </c>
      <c r="AF99" s="78">
        <v>1786</v>
      </c>
      <c r="AG99" s="78">
        <v>1147</v>
      </c>
      <c r="AH99" s="78">
        <v>1535</v>
      </c>
      <c r="AI99" s="78">
        <v>4667</v>
      </c>
      <c r="AJ99" s="78"/>
      <c r="AK99" s="78" t="s">
        <v>1103</v>
      </c>
      <c r="AL99" s="78" t="s">
        <v>869</v>
      </c>
      <c r="AM99" s="82" t="s">
        <v>1239</v>
      </c>
      <c r="AN99" s="78"/>
      <c r="AO99" s="80">
        <v>42935.8443287037</v>
      </c>
      <c r="AP99" s="82" t="s">
        <v>1338</v>
      </c>
      <c r="AQ99" s="78" t="b">
        <v>1</v>
      </c>
      <c r="AR99" s="78" t="b">
        <v>0</v>
      </c>
      <c r="AS99" s="78" t="b">
        <v>0</v>
      </c>
      <c r="AT99" s="78"/>
      <c r="AU99" s="78">
        <v>34</v>
      </c>
      <c r="AV99" s="78"/>
      <c r="AW99" s="78" t="b">
        <v>0</v>
      </c>
      <c r="AX99" s="78" t="s">
        <v>1415</v>
      </c>
      <c r="AY99" s="82" t="s">
        <v>1512</v>
      </c>
      <c r="AZ99" s="78" t="s">
        <v>66</v>
      </c>
      <c r="BA99" s="78" t="str">
        <f>REPLACE(INDEX(GroupVertices[Group],MATCH(Vertices[[#This Row],[Vertex]],GroupVertices[Vertex],0)),1,1,"")</f>
        <v>3</v>
      </c>
      <c r="BB99" s="48"/>
      <c r="BC99" s="48"/>
      <c r="BD99" s="48"/>
      <c r="BE99" s="48"/>
      <c r="BF99" s="48" t="s">
        <v>440</v>
      </c>
      <c r="BG99" s="48" t="s">
        <v>440</v>
      </c>
      <c r="BH99" s="118" t="s">
        <v>2062</v>
      </c>
      <c r="BI99" s="118" t="s">
        <v>2062</v>
      </c>
      <c r="BJ99" s="118" t="s">
        <v>1934</v>
      </c>
      <c r="BK99" s="118" t="s">
        <v>1934</v>
      </c>
      <c r="BL99" s="118">
        <v>2</v>
      </c>
      <c r="BM99" s="122">
        <v>7.142857142857143</v>
      </c>
      <c r="BN99" s="118">
        <v>0</v>
      </c>
      <c r="BO99" s="122">
        <v>0</v>
      </c>
      <c r="BP99" s="118">
        <v>0</v>
      </c>
      <c r="BQ99" s="122">
        <v>0</v>
      </c>
      <c r="BR99" s="118">
        <v>26</v>
      </c>
      <c r="BS99" s="122">
        <v>92.85714285714286</v>
      </c>
      <c r="BT99" s="118">
        <v>28</v>
      </c>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9"/>
    <dataValidation allowBlank="1" showInputMessage="1" promptTitle="Vertex Tooltip" prompt="Enter optional text that will pop up when the mouse is hovered over the vertex." errorTitle="Invalid Vertex Image Key" sqref="L3:L9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9"/>
    <dataValidation allowBlank="1" showInputMessage="1" promptTitle="Vertex Label Fill Color" prompt="To select an optional fill color for the Label shape, right-click and select Select Color on the right-click menu." sqref="J3:J99"/>
    <dataValidation allowBlank="1" showInputMessage="1" promptTitle="Vertex Image File" prompt="Enter the path to an image file.  Hover over the column header for examples." errorTitle="Invalid Vertex Image Key" sqref="G3:G99"/>
    <dataValidation allowBlank="1" showInputMessage="1" promptTitle="Vertex Color" prompt="To select an optional vertex color, right-click and select Select Color on the right-click menu." sqref="C3:C99"/>
    <dataValidation allowBlank="1" showInputMessage="1" promptTitle="Vertex Opacity" prompt="Enter an optional vertex opacity between 0 (transparent) and 100 (opaque)." errorTitle="Invalid Vertex Opacity" error="The optional vertex opacity must be a whole number between 0 and 10." sqref="F3:F99"/>
    <dataValidation type="list" allowBlank="1" showInputMessage="1" showErrorMessage="1" promptTitle="Vertex Shape" prompt="Select an optional vertex shape." errorTitle="Invalid Vertex Shape" error="You have entered an invalid vertex shape.  Try selecting from the drop-down list instead." sqref="D3:D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9">
      <formula1>ValidVertexLabelPositions</formula1>
    </dataValidation>
    <dataValidation allowBlank="1" showInputMessage="1" showErrorMessage="1" promptTitle="Vertex Name" prompt="Enter the name of the vertex." sqref="A3:A99"/>
  </dataValidations>
  <hyperlinks>
    <hyperlink ref="AM3" r:id="rId1" display="https://t.co/Hp3t6IbgRf"/>
    <hyperlink ref="AM4" r:id="rId2" display="https://t.co/NzUgKTIxRL"/>
    <hyperlink ref="AM5" r:id="rId3" display="https://t.co/nJBluNrAdF"/>
    <hyperlink ref="AM6" r:id="rId4" display="http://t.co/A5NvPjv9jp"/>
    <hyperlink ref="AM7" r:id="rId5" display="https://t.co/E4StNghpoL"/>
    <hyperlink ref="AM9" r:id="rId6" display="https://t.co/MVLLkjDW5g"/>
    <hyperlink ref="AM10" r:id="rId7" display="https://t.co/Oaeqp32FDf"/>
    <hyperlink ref="AM11" r:id="rId8" display="https://t.co/hvDbMrHWBr"/>
    <hyperlink ref="AM12" r:id="rId9" display="https://t.co/qiStueZarB"/>
    <hyperlink ref="AM13" r:id="rId10" display="https://t.co/WabHA6mckg"/>
    <hyperlink ref="AM14" r:id="rId11" display="http://t.co/t4LXaJyJqj"/>
    <hyperlink ref="AM16" r:id="rId12" display="https://t.co/HzzyXa0AWS"/>
    <hyperlink ref="AM18" r:id="rId13" display="https://t.co/YmJL0WafY9"/>
    <hyperlink ref="AM19" r:id="rId14" display="https://t.co/qU4QdfLof2"/>
    <hyperlink ref="AM20" r:id="rId15" display="https://t.co/OyHGG8dLuW"/>
    <hyperlink ref="AM21" r:id="rId16" display="https://t.co/mgC0etnjS1"/>
    <hyperlink ref="AM22" r:id="rId17" display="https://t.co/aDwRSJQbPh"/>
    <hyperlink ref="AM23" r:id="rId18" display="https://t.co/GLj37Y2nSY"/>
    <hyperlink ref="AM24" r:id="rId19" display="https://t.co/ujqYNLUfYR"/>
    <hyperlink ref="AM26" r:id="rId20" display="https://t.co/svXkFIKFgc"/>
    <hyperlink ref="AM29" r:id="rId21" display="https://t.co/jgqRAUQOuO"/>
    <hyperlink ref="AM30" r:id="rId22" display="https://t.co/A3IfhFwb7u"/>
    <hyperlink ref="AM31" r:id="rId23" display="https://t.co/LZoEyGdTmb"/>
    <hyperlink ref="AM32" r:id="rId24" display="https://t.co/wnuVenF0dI"/>
    <hyperlink ref="AM33" r:id="rId25" display="https://t.co/04PA4Ite1z"/>
    <hyperlink ref="AM35" r:id="rId26" display="https://t.co/3dWLyO33Ig"/>
    <hyperlink ref="AM36" r:id="rId27" display="https://t.co/FEyqHn0LBv"/>
    <hyperlink ref="AM37" r:id="rId28" display="https://t.co/ahyxSoCUkE"/>
    <hyperlink ref="AM38" r:id="rId29" display="https://t.co/CBbWp27lXF"/>
    <hyperlink ref="AM40" r:id="rId30" display="https://t.co/nliGZ3aNbS"/>
    <hyperlink ref="AM41" r:id="rId31" display="https://t.co/tdOUkQmWjK"/>
    <hyperlink ref="AM42" r:id="rId32" display="https://t.co/HutGQ9sylv"/>
    <hyperlink ref="AM43" r:id="rId33" display="https://t.co/W0Dxt80tjI"/>
    <hyperlink ref="AM44" r:id="rId34" display="https://t.co/9d34LlW1uL"/>
    <hyperlink ref="AM45" r:id="rId35" display="https://t.co/RUvgfemybL"/>
    <hyperlink ref="AM46" r:id="rId36" display="https://t.co/XsdYcqzm2o"/>
    <hyperlink ref="AM47" r:id="rId37" display="https://t.co/wXuGkQg9rD"/>
    <hyperlink ref="AM48" r:id="rId38" display="https://t.co/kB707ygyP7"/>
    <hyperlink ref="AM49" r:id="rId39" display="https://t.co/KjrrVkuc3r"/>
    <hyperlink ref="AM51" r:id="rId40" display="https://t.co/MveEsPc43O"/>
    <hyperlink ref="AM52" r:id="rId41" display="https://t.co/LYv04UUqhi"/>
    <hyperlink ref="AM53" r:id="rId42" display="https://t.co/uUGzdUgYlt"/>
    <hyperlink ref="AM54" r:id="rId43" display="https://t.co/j62ETQ1gdS"/>
    <hyperlink ref="AM55" r:id="rId44" display="https://t.co/ITOmYHKoVA"/>
    <hyperlink ref="AM56" r:id="rId45" display="https://t.co/wsncLzvtXf"/>
    <hyperlink ref="AM58" r:id="rId46" display="https://t.co/ODItznFYMD"/>
    <hyperlink ref="AM59" r:id="rId47" display="http://t.co/1QywV45mOV"/>
    <hyperlink ref="AM61" r:id="rId48" display="https://t.co/65i8Eo8tKY"/>
    <hyperlink ref="AM62" r:id="rId49" display="https://t.co/gWq94X1Yho"/>
    <hyperlink ref="AM63" r:id="rId50" display="https://t.co/DrFULBM8YE"/>
    <hyperlink ref="AM64" r:id="rId51" display="https://t.co/RTHuc9CSaS"/>
    <hyperlink ref="AM65" r:id="rId52" display="https://t.co/1ZVSCd16Hi"/>
    <hyperlink ref="AM67" r:id="rId53" display="https://t.co/65i8Eo8tKY"/>
    <hyperlink ref="AM68" r:id="rId54" display="http://t.co/tAOwjn9Gkw"/>
    <hyperlink ref="AM69" r:id="rId55" display="https://t.co/6vhoYLEwol"/>
    <hyperlink ref="AM70" r:id="rId56" display="https://t.co/Fqh718mBMR"/>
    <hyperlink ref="AM71" r:id="rId57" display="https://t.co/fFYyiLF7al"/>
    <hyperlink ref="AM72" r:id="rId58" display="https://t.co/LXbBe7muJD"/>
    <hyperlink ref="AM73" r:id="rId59" display="http://t.co/WUnpQOqr"/>
    <hyperlink ref="AM74" r:id="rId60" display="https://t.co/DXzqbJO0zO"/>
    <hyperlink ref="AM75" r:id="rId61" display="https://t.co/ygDgBA99Jl"/>
    <hyperlink ref="AM76" r:id="rId62" display="https://t.co/fucNg21Cnc"/>
    <hyperlink ref="AM77" r:id="rId63" display="http://t.co/4rCI0mVEhj"/>
    <hyperlink ref="AM79" r:id="rId64" display="https://t.co/rnoRCKp4Ba"/>
    <hyperlink ref="AM80" r:id="rId65" display="https://t.co/5JAgnhADWC"/>
    <hyperlink ref="AM81" r:id="rId66" display="https://t.co/7Ev5LYkoNy"/>
    <hyperlink ref="AM82" r:id="rId67" display="https://t.co/BzvUfFH4v8"/>
    <hyperlink ref="AM83" r:id="rId68" display="https://t.co/NbH4AAkdY1"/>
    <hyperlink ref="AM84" r:id="rId69" display="https://t.co/eAmHZbOb1P"/>
    <hyperlink ref="AM85" r:id="rId70" display="https://t.co/AMnKQ3cGSb"/>
    <hyperlink ref="AM86" r:id="rId71" display="https://t.co/PNjdKb7f3K"/>
    <hyperlink ref="AM87" r:id="rId72" display="https://t.co/OZHmfCk3SE"/>
    <hyperlink ref="AM88" r:id="rId73" display="https://t.co/5JcYN5GguM"/>
    <hyperlink ref="AM89" r:id="rId74" display="https://t.co/zI6mAm1CYU"/>
    <hyperlink ref="AM90" r:id="rId75" display="https://t.co/8LjpbcfIt1"/>
    <hyperlink ref="AM91" r:id="rId76" display="https://t.co/5sopy0U1zA"/>
    <hyperlink ref="AM92" r:id="rId77" display="https://t.co/ngYczUitvG"/>
    <hyperlink ref="AM93" r:id="rId78" display="https://t.co/Vk8gpu5jq3"/>
    <hyperlink ref="AM95" r:id="rId79" display="https://t.co/2yzquv98Cb"/>
    <hyperlink ref="AM96" r:id="rId80" display="https://t.co/lj9bIAxP1C"/>
    <hyperlink ref="AM97" r:id="rId81" display="https://t.co/b6ey2HY6iZ"/>
    <hyperlink ref="AM98" r:id="rId82" display="https://t.co/MePQFKuhUU"/>
    <hyperlink ref="AM99" r:id="rId83" display="https://t.co/OZHmfCk3SE"/>
    <hyperlink ref="AP3" r:id="rId84" display="https://pbs.twimg.com/profile_banners/14454605/1461714752"/>
    <hyperlink ref="AP4" r:id="rId85" display="https://pbs.twimg.com/profile_banners/53925101/1399383763"/>
    <hyperlink ref="AP5" r:id="rId86" display="https://pbs.twimg.com/profile_banners/4759437294/1464930074"/>
    <hyperlink ref="AP7" r:id="rId87" display="https://pbs.twimg.com/profile_banners/1117503155003117568/1577932252"/>
    <hyperlink ref="AP8" r:id="rId88" display="https://pbs.twimg.com/profile_banners/580557563/1566270075"/>
    <hyperlink ref="AP9" r:id="rId89" display="https://pbs.twimg.com/profile_banners/445996563/1577951925"/>
    <hyperlink ref="AP10" r:id="rId90" display="https://pbs.twimg.com/profile_banners/14164297/1485550174"/>
    <hyperlink ref="AP11" r:id="rId91" display="https://pbs.twimg.com/profile_banners/21089214/1560874058"/>
    <hyperlink ref="AP12" r:id="rId92" display="https://pbs.twimg.com/profile_banners/8820652/1563892066"/>
    <hyperlink ref="AP13" r:id="rId93" display="https://pbs.twimg.com/profile_banners/28188070/1568696231"/>
    <hyperlink ref="AP14" r:id="rId94" display="https://pbs.twimg.com/profile_banners/41079385/1354271747"/>
    <hyperlink ref="AP16" r:id="rId95" display="https://pbs.twimg.com/profile_banners/116060961/1546208158"/>
    <hyperlink ref="AP17" r:id="rId96" display="https://pbs.twimg.com/profile_banners/1552123645/1525828820"/>
    <hyperlink ref="AP18" r:id="rId97" display="https://pbs.twimg.com/profile_banners/183176215/1574080226"/>
    <hyperlink ref="AP19" r:id="rId98" display="https://pbs.twimg.com/profile_banners/86239624/1574305853"/>
    <hyperlink ref="AP21" r:id="rId99" display="https://pbs.twimg.com/profile_banners/362731021/1461054779"/>
    <hyperlink ref="AP22" r:id="rId100" display="https://pbs.twimg.com/profile_banners/483516782/1568252508"/>
    <hyperlink ref="AP23" r:id="rId101" display="https://pbs.twimg.com/profile_banners/767898944198377474/1471916901"/>
    <hyperlink ref="AP24" r:id="rId102" display="https://pbs.twimg.com/profile_banners/19896866/1559693047"/>
    <hyperlink ref="AP25" r:id="rId103" display="https://pbs.twimg.com/profile_banners/2755291435/1547723078"/>
    <hyperlink ref="AP26" r:id="rId104" display="https://pbs.twimg.com/profile_banners/33672294/1547241917"/>
    <hyperlink ref="AP27" r:id="rId105" display="https://pbs.twimg.com/profile_banners/24290529/1546278474"/>
    <hyperlink ref="AP29" r:id="rId106" display="https://pbs.twimg.com/profile_banners/173950241/1467821576"/>
    <hyperlink ref="AP30" r:id="rId107" display="https://pbs.twimg.com/profile_banners/42484603/1484511809"/>
    <hyperlink ref="AP31" r:id="rId108" display="https://pbs.twimg.com/profile_banners/821491186074423296/1577036395"/>
    <hyperlink ref="AP32" r:id="rId109" display="https://pbs.twimg.com/profile_banners/119480392/1572204199"/>
    <hyperlink ref="AP33" r:id="rId110" display="https://pbs.twimg.com/profile_banners/76945925/1570049167"/>
    <hyperlink ref="AP34" r:id="rId111" display="https://pbs.twimg.com/profile_banners/845033956009488385/1490307644"/>
    <hyperlink ref="AP35" r:id="rId112" display="https://pbs.twimg.com/profile_banners/3436929017/1565805908"/>
    <hyperlink ref="AP36" r:id="rId113" display="https://pbs.twimg.com/profile_banners/277763860/1568066620"/>
    <hyperlink ref="AP37" r:id="rId114" display="https://pbs.twimg.com/profile_banners/950404157663563777/1515439784"/>
    <hyperlink ref="AP38" r:id="rId115" display="https://pbs.twimg.com/profile_banners/14343009/1548771615"/>
    <hyperlink ref="AP39" r:id="rId116" display="https://pbs.twimg.com/profile_banners/44468515/1513802978"/>
    <hyperlink ref="AP40" r:id="rId117" display="https://pbs.twimg.com/profile_banners/19028727/1481836039"/>
    <hyperlink ref="AP41" r:id="rId118" display="https://pbs.twimg.com/profile_banners/26565946/1570485365"/>
    <hyperlink ref="AP42" r:id="rId119" display="https://pbs.twimg.com/profile_banners/747808659275718657/1557843834"/>
    <hyperlink ref="AP43" r:id="rId120" display="https://pbs.twimg.com/profile_banners/165759691/1574212232"/>
    <hyperlink ref="AP44" r:id="rId121" display="https://pbs.twimg.com/profile_banners/3028347113/1577980143"/>
    <hyperlink ref="AP45" r:id="rId122" display="https://pbs.twimg.com/profile_banners/546190115/1511890286"/>
    <hyperlink ref="AP46" r:id="rId123" display="https://pbs.twimg.com/profile_banners/1040633774269059072/1557378937"/>
    <hyperlink ref="AP47" r:id="rId124" display="https://pbs.twimg.com/profile_banners/15518172/1571514110"/>
    <hyperlink ref="AP48" r:id="rId125" display="https://pbs.twimg.com/profile_banners/17275546/1399051233"/>
    <hyperlink ref="AP50" r:id="rId126" display="https://pbs.twimg.com/profile_banners/1091459317511974912/1549059404"/>
    <hyperlink ref="AP51" r:id="rId127" display="https://pbs.twimg.com/profile_banners/378954443/1537760693"/>
    <hyperlink ref="AP52" r:id="rId128" display="https://pbs.twimg.com/profile_banners/208271692/1534147338"/>
    <hyperlink ref="AP53" r:id="rId129" display="https://pbs.twimg.com/profile_banners/285118383/1575143597"/>
    <hyperlink ref="AP54" r:id="rId130" display="https://pbs.twimg.com/profile_banners/944287250/1561140693"/>
    <hyperlink ref="AP55" r:id="rId131" display="https://pbs.twimg.com/profile_banners/2717945611/1568076216"/>
    <hyperlink ref="AP56" r:id="rId132" display="https://pbs.twimg.com/profile_banners/224088438/1400795446"/>
    <hyperlink ref="AP58" r:id="rId133" display="https://pbs.twimg.com/profile_banners/263302342/1522705017"/>
    <hyperlink ref="AP59" r:id="rId134" display="https://pbs.twimg.com/profile_banners/18149404/1530820479"/>
    <hyperlink ref="AP60" r:id="rId135" display="https://pbs.twimg.com/profile_banners/181634144/1486829573"/>
    <hyperlink ref="AP61" r:id="rId136" display="https://pbs.twimg.com/profile_banners/1162023512183398401/1565889059"/>
    <hyperlink ref="AP62" r:id="rId137" display="https://pbs.twimg.com/profile_banners/8342692/1554169091"/>
    <hyperlink ref="AP63" r:id="rId138" display="https://pbs.twimg.com/profile_banners/15953652/1543814324"/>
    <hyperlink ref="AP65" r:id="rId139" display="https://pbs.twimg.com/profile_banners/233610241/1575996255"/>
    <hyperlink ref="AP66" r:id="rId140" display="https://pbs.twimg.com/profile_banners/1138151629713301507/1560194350"/>
    <hyperlink ref="AP67" r:id="rId141" display="https://pbs.twimg.com/profile_banners/33927337/1570731399"/>
    <hyperlink ref="AP68" r:id="rId142" display="https://pbs.twimg.com/profile_banners/124930391/1517629546"/>
    <hyperlink ref="AP69" r:id="rId143" display="https://pbs.twimg.com/profile_banners/45002755/1517540178"/>
    <hyperlink ref="AP70" r:id="rId144" display="https://pbs.twimg.com/profile_banners/62709995/1356455460"/>
    <hyperlink ref="AP71" r:id="rId145" display="https://pbs.twimg.com/profile_banners/29268953/1516208885"/>
    <hyperlink ref="AP72" r:id="rId146" display="https://pbs.twimg.com/profile_banners/814867594456993793/1483646646"/>
    <hyperlink ref="AP73" r:id="rId147" display="https://pbs.twimg.com/profile_banners/39250053/1564006864"/>
    <hyperlink ref="AP74" r:id="rId148" display="https://pbs.twimg.com/profile_banners/733375141707689984/1564226514"/>
    <hyperlink ref="AP75" r:id="rId149" display="https://pbs.twimg.com/profile_banners/10782182/1575657946"/>
    <hyperlink ref="AP76" r:id="rId150" display="https://pbs.twimg.com/profile_banners/19612753/1553013734"/>
    <hyperlink ref="AP77" r:id="rId151" display="https://pbs.twimg.com/profile_banners/476578068/1397557612"/>
    <hyperlink ref="AP78" r:id="rId152" display="https://pbs.twimg.com/profile_banners/10939532/1508899782"/>
    <hyperlink ref="AP79" r:id="rId153" display="https://pbs.twimg.com/profile_banners/277595902/1572292662"/>
    <hyperlink ref="AP80" r:id="rId154" display="https://pbs.twimg.com/profile_banners/17475560/1564639591"/>
    <hyperlink ref="AP81" r:id="rId155" display="https://pbs.twimg.com/profile_banners/726294419675189248/1576589314"/>
    <hyperlink ref="AP82" r:id="rId156" display="https://pbs.twimg.com/profile_banners/34079088/1559599059"/>
    <hyperlink ref="AP83" r:id="rId157" display="https://pbs.twimg.com/profile_banners/725350782497906688/1553548955"/>
    <hyperlink ref="AP84" r:id="rId158" display="https://pbs.twimg.com/profile_banners/2233369273/1534776271"/>
    <hyperlink ref="AP85" r:id="rId159" display="https://pbs.twimg.com/profile_banners/14255759/1436563639"/>
    <hyperlink ref="AP86" r:id="rId160" display="https://pbs.twimg.com/profile_banners/353439433/1572625297"/>
    <hyperlink ref="AP87" r:id="rId161" display="https://pbs.twimg.com/profile_banners/25863030/1470117449"/>
    <hyperlink ref="AP88" r:id="rId162" display="https://pbs.twimg.com/profile_banners/2278422067/1405703154"/>
    <hyperlink ref="AP89" r:id="rId163" display="https://pbs.twimg.com/profile_banners/135250831/1558977596"/>
    <hyperlink ref="AP90" r:id="rId164" display="https://pbs.twimg.com/profile_banners/17087243/1568655362"/>
    <hyperlink ref="AP91" r:id="rId165" display="https://pbs.twimg.com/profile_banners/54977849/1573534474"/>
    <hyperlink ref="AP92" r:id="rId166" display="https://pbs.twimg.com/profile_banners/20721950/1491794795"/>
    <hyperlink ref="AP93" r:id="rId167" display="https://pbs.twimg.com/profile_banners/44101759/1526042848"/>
    <hyperlink ref="AP95" r:id="rId168" display="https://pbs.twimg.com/profile_banners/92546328/1370555874"/>
    <hyperlink ref="AP96" r:id="rId169" display="https://pbs.twimg.com/profile_banners/35057448/1550447465"/>
    <hyperlink ref="AP97" r:id="rId170" display="https://pbs.twimg.com/profile_banners/76935934/1577944769"/>
    <hyperlink ref="AP98" r:id="rId171" display="https://pbs.twimg.com/profile_banners/266228055/1485254377"/>
    <hyperlink ref="AP99" r:id="rId172" display="https://pbs.twimg.com/profile_banners/887767958952398848/1566455763"/>
    <hyperlink ref="AV3" r:id="rId173" display="http://abs.twimg.com/images/themes/theme1/bg.png"/>
    <hyperlink ref="AV4" r:id="rId174" display="http://abs.twimg.com/images/themes/theme1/bg.png"/>
    <hyperlink ref="AV6" r:id="rId175" display="http://abs.twimg.com/images/themes/theme1/bg.png"/>
    <hyperlink ref="AV7" r:id="rId176" display="http://abs.twimg.com/images/themes/theme1/bg.png"/>
    <hyperlink ref="AV8" r:id="rId177" display="http://abs.twimg.com/images/themes/theme1/bg.png"/>
    <hyperlink ref="AV9" r:id="rId178" display="http://abs.twimg.com/images/themes/theme14/bg.gif"/>
    <hyperlink ref="AV10" r:id="rId179" display="http://abs.twimg.com/images/themes/theme14/bg.gif"/>
    <hyperlink ref="AV11" r:id="rId180" display="http://abs.twimg.com/images/themes/theme10/bg.gif"/>
    <hyperlink ref="AV12" r:id="rId181" display="http://abs.twimg.com/images/themes/theme1/bg.png"/>
    <hyperlink ref="AV13" r:id="rId182" display="http://abs.twimg.com/images/themes/theme15/bg.png"/>
    <hyperlink ref="AV14" r:id="rId183" display="http://abs.twimg.com/images/themes/theme1/bg.png"/>
    <hyperlink ref="AV15" r:id="rId184" display="http://abs.twimg.com/images/themes/theme15/bg.png"/>
    <hyperlink ref="AV16" r:id="rId185" display="http://abs.twimg.com/images/themes/theme3/bg.gif"/>
    <hyperlink ref="AV17" r:id="rId186" display="http://abs.twimg.com/images/themes/theme1/bg.png"/>
    <hyperlink ref="AV18" r:id="rId187" display="http://abs.twimg.com/images/themes/theme18/bg.gif"/>
    <hyperlink ref="AV19" r:id="rId188" display="http://abs.twimg.com/images/themes/theme5/bg.gif"/>
    <hyperlink ref="AV20" r:id="rId189" display="http://abs.twimg.com/images/themes/theme6/bg.gif"/>
    <hyperlink ref="AV21" r:id="rId190" display="http://abs.twimg.com/images/themes/theme15/bg.png"/>
    <hyperlink ref="AV22" r:id="rId191" display="http://abs.twimg.com/images/themes/theme1/bg.png"/>
    <hyperlink ref="AV23" r:id="rId192" display="http://abs.twimg.com/images/themes/theme1/bg.png"/>
    <hyperlink ref="AV24" r:id="rId193" display="http://abs.twimg.com/images/themes/theme18/bg.gif"/>
    <hyperlink ref="AV25" r:id="rId194" display="http://abs.twimg.com/images/themes/theme14/bg.gif"/>
    <hyperlink ref="AV26" r:id="rId195" display="http://abs.twimg.com/images/themes/theme14/bg.gif"/>
    <hyperlink ref="AV27" r:id="rId196" display="http://abs.twimg.com/images/themes/theme1/bg.png"/>
    <hyperlink ref="AV28" r:id="rId197" display="http://abs.twimg.com/images/themes/theme1/bg.png"/>
    <hyperlink ref="AV29" r:id="rId198" display="http://abs.twimg.com/images/themes/theme15/bg.png"/>
    <hyperlink ref="AV30" r:id="rId199" display="http://abs.twimg.com/images/themes/theme10/bg.gif"/>
    <hyperlink ref="AV31" r:id="rId200" display="http://abs.twimg.com/images/themes/theme1/bg.png"/>
    <hyperlink ref="AV32" r:id="rId201" display="http://abs.twimg.com/images/themes/theme8/bg.gif"/>
    <hyperlink ref="AV33" r:id="rId202" display="http://abs.twimg.com/images/themes/theme14/bg.gif"/>
    <hyperlink ref="AV35" r:id="rId203" display="http://abs.twimg.com/images/themes/theme14/bg.gif"/>
    <hyperlink ref="AV36" r:id="rId204" display="http://abs.twimg.com/images/themes/theme13/bg.gif"/>
    <hyperlink ref="AV37" r:id="rId205" display="http://abs.twimg.com/images/themes/theme1/bg.png"/>
    <hyperlink ref="AV38" r:id="rId206" display="http://abs.twimg.com/images/themes/theme1/bg.png"/>
    <hyperlink ref="AV39" r:id="rId207" display="http://abs.twimg.com/images/themes/theme4/bg.gif"/>
    <hyperlink ref="AV40" r:id="rId208" display="http://abs.twimg.com/images/themes/theme1/bg.png"/>
    <hyperlink ref="AV41" r:id="rId209" display="http://abs.twimg.com/images/themes/theme14/bg.gif"/>
    <hyperlink ref="AV43" r:id="rId210" display="http://abs.twimg.com/images/themes/theme9/bg.gif"/>
    <hyperlink ref="AV44" r:id="rId211" display="http://abs.twimg.com/images/themes/theme1/bg.png"/>
    <hyperlink ref="AV45" r:id="rId212" display="http://abs.twimg.com/images/themes/theme1/bg.png"/>
    <hyperlink ref="AV47" r:id="rId213" display="http://abs.twimg.com/images/themes/theme1/bg.png"/>
    <hyperlink ref="AV48" r:id="rId214" display="http://abs.twimg.com/images/themes/theme4/bg.gif"/>
    <hyperlink ref="AV51" r:id="rId215" display="http://abs.twimg.com/images/themes/theme1/bg.png"/>
    <hyperlink ref="AV52" r:id="rId216" display="http://abs.twimg.com/images/themes/theme10/bg.gif"/>
    <hyperlink ref="AV53" r:id="rId217" display="http://abs.twimg.com/images/themes/theme8/bg.gif"/>
    <hyperlink ref="AV54" r:id="rId218" display="http://abs.twimg.com/images/themes/theme1/bg.png"/>
    <hyperlink ref="AV55" r:id="rId219" display="http://abs.twimg.com/images/themes/theme14/bg.gif"/>
    <hyperlink ref="AV56" r:id="rId220" display="http://abs.twimg.com/images/themes/theme2/bg.gif"/>
    <hyperlink ref="AV57" r:id="rId221" display="http://abs.twimg.com/images/themes/theme1/bg.png"/>
    <hyperlink ref="AV58" r:id="rId222" display="http://abs.twimg.com/images/themes/theme1/bg.png"/>
    <hyperlink ref="AV59" r:id="rId223" display="http://abs.twimg.com/images/themes/theme1/bg.png"/>
    <hyperlink ref="AV60" r:id="rId224" display="http://abs.twimg.com/images/themes/theme1/bg.png"/>
    <hyperlink ref="AV62" r:id="rId225" display="http://abs.twimg.com/images/themes/theme9/bg.gif"/>
    <hyperlink ref="AV63" r:id="rId226" display="http://abs.twimg.com/images/themes/theme9/bg.gif"/>
    <hyperlink ref="AV64" r:id="rId227" display="http://abs.twimg.com/images/themes/theme1/bg.png"/>
    <hyperlink ref="AV65" r:id="rId228" display="http://abs.twimg.com/images/themes/theme1/bg.png"/>
    <hyperlink ref="AV67" r:id="rId229" display="http://abs.twimg.com/images/themes/theme1/bg.png"/>
    <hyperlink ref="AV68" r:id="rId230" display="http://abs.twimg.com/images/themes/theme9/bg.gif"/>
    <hyperlink ref="AV69" r:id="rId231" display="http://abs.twimg.com/images/themes/theme13/bg.gif"/>
    <hyperlink ref="AV70" r:id="rId232" display="http://abs.twimg.com/images/themes/theme17/bg.gif"/>
    <hyperlink ref="AV71" r:id="rId233" display="http://abs.twimg.com/images/themes/theme4/bg.gif"/>
    <hyperlink ref="AV72" r:id="rId234" display="http://abs.twimg.com/images/themes/theme1/bg.png"/>
    <hyperlink ref="AV73" r:id="rId235" display="http://abs.twimg.com/images/themes/theme1/bg.png"/>
    <hyperlink ref="AV74" r:id="rId236" display="http://abs.twimg.com/images/themes/theme1/bg.png"/>
    <hyperlink ref="AV75" r:id="rId237" display="http://abs.twimg.com/images/themes/theme7/bg.gif"/>
    <hyperlink ref="AV76" r:id="rId238" display="http://abs.twimg.com/images/themes/theme14/bg.gif"/>
    <hyperlink ref="AV77" r:id="rId239" display="http://abs.twimg.com/images/themes/theme9/bg.gif"/>
    <hyperlink ref="AV78" r:id="rId240" display="http://abs.twimg.com/images/themes/theme13/bg.gif"/>
    <hyperlink ref="AV79" r:id="rId241" display="http://abs.twimg.com/images/themes/theme14/bg.gif"/>
    <hyperlink ref="AV80" r:id="rId242" display="http://abs.twimg.com/images/themes/theme11/bg.gif"/>
    <hyperlink ref="AV81" r:id="rId243" display="http://abs.twimg.com/images/themes/theme1/bg.png"/>
    <hyperlink ref="AV82" r:id="rId244" display="http://abs.twimg.com/images/themes/theme14/bg.gif"/>
    <hyperlink ref="AV83" r:id="rId245" display="http://abs.twimg.com/images/themes/theme1/bg.png"/>
    <hyperlink ref="AV84" r:id="rId246" display="http://abs.twimg.com/images/themes/theme15/bg.png"/>
    <hyperlink ref="AV85" r:id="rId247" display="http://abs.twimg.com/images/themes/theme1/bg.png"/>
    <hyperlink ref="AV86" r:id="rId248" display="http://abs.twimg.com/images/themes/theme3/bg.gif"/>
    <hyperlink ref="AV87" r:id="rId249" display="http://abs.twimg.com/images/themes/theme11/bg.gif"/>
    <hyperlink ref="AV88" r:id="rId250" display="http://abs.twimg.com/images/themes/theme1/bg.png"/>
    <hyperlink ref="AV89" r:id="rId251" display="http://abs.twimg.com/images/themes/theme5/bg.gif"/>
    <hyperlink ref="AV90" r:id="rId252" display="http://abs.twimg.com/images/themes/theme14/bg.gif"/>
    <hyperlink ref="AV91" r:id="rId253" display="http://abs.twimg.com/images/themes/theme1/bg.png"/>
    <hyperlink ref="AV92" r:id="rId254" display="http://abs.twimg.com/images/themes/theme11/bg.gif"/>
    <hyperlink ref="AV93" r:id="rId255" display="http://abs.twimg.com/images/themes/theme14/bg.gif"/>
    <hyperlink ref="AV95" r:id="rId256" display="http://abs.twimg.com/images/themes/theme1/bg.png"/>
    <hyperlink ref="AV96" r:id="rId257" display="http://abs.twimg.com/images/themes/theme1/bg.png"/>
    <hyperlink ref="AV97" r:id="rId258" display="http://abs.twimg.com/images/themes/theme1/bg.png"/>
    <hyperlink ref="AV98" r:id="rId259" display="http://abs.twimg.com/images/themes/theme10/bg.gif"/>
    <hyperlink ref="G3" r:id="rId260" display="http://pbs.twimg.com/profile_images/725110260864671744/CtHg6bV-_normal.jpg"/>
    <hyperlink ref="G4" r:id="rId261" display="http://pbs.twimg.com/profile_images/463673794716909569/DvZl4mU3_normal.png"/>
    <hyperlink ref="G5" r:id="rId262" display="http://pbs.twimg.com/profile_images/687723622631211010/wbNDhRAd_normal.jpg"/>
    <hyperlink ref="G6" r:id="rId263" display="http://pbs.twimg.com/profile_images/1122826725/icon-tt_normal.jpg"/>
    <hyperlink ref="G7" r:id="rId264" display="http://pbs.twimg.com/profile_images/1204413714406858752/6RCl6tZg_normal.jpg"/>
    <hyperlink ref="G8" r:id="rId265" display="http://pbs.twimg.com/profile_images/2219985978/5934_1088142399101_1092660021_30215962_4205833_n_normal.jpg"/>
    <hyperlink ref="G9" r:id="rId266" display="http://pbs.twimg.com/profile_images/1212644374951202816/xO1VdYXS_normal.jpg"/>
    <hyperlink ref="G10" r:id="rId267" display="http://pbs.twimg.com/profile_images/971518376076984320/eQdX_nIQ_normal.jpg"/>
    <hyperlink ref="G11" r:id="rId268" display="http://pbs.twimg.com/profile_images/1004833892992520192/6hgH4UAs_normal.jpg"/>
    <hyperlink ref="G12" r:id="rId269" display="http://pbs.twimg.com/profile_images/1148685898608828416/sI8e4qWE_normal.png"/>
    <hyperlink ref="G13" r:id="rId270" display="http://pbs.twimg.com/profile_images/1142851071313772546/RLmKLxW-_normal.jpg"/>
    <hyperlink ref="G14" r:id="rId271" display="http://pbs.twimg.com/profile_images/248699726/FPcards_normal.jpg"/>
    <hyperlink ref="G15" r:id="rId272" display="http://pbs.twimg.com/profile_images/1054396178291400705/p04PkbkX_normal.jpg"/>
    <hyperlink ref="G16" r:id="rId273" display="http://pbs.twimg.com/profile_images/1183561541523791874/n4iqLWqZ_normal.jpg"/>
    <hyperlink ref="G17" r:id="rId274" display="http://pbs.twimg.com/profile_images/1058911656397365248/VX0_5J9H_normal.jpg"/>
    <hyperlink ref="G18" r:id="rId275" display="http://pbs.twimg.com/profile_images/1198501924074639360/D5Wa_Z6G_normal.jpg"/>
    <hyperlink ref="G19" r:id="rId276" display="http://pbs.twimg.com/profile_images/587782528246751232/TNRBUYMw_normal.jpg"/>
    <hyperlink ref="G20" r:id="rId277" display="http://pbs.twimg.com/profile_images/378800000522771851/0e6bae89f5dc1de5c934c0cb151cab6d_normal.jpeg"/>
    <hyperlink ref="G21" r:id="rId278" display="http://pbs.twimg.com/profile_images/344513261576760239/fabc46d44916ba39d1d27c3047c99f18_normal.jpeg"/>
    <hyperlink ref="G22" r:id="rId279" display="http://pbs.twimg.com/profile_images/1085327593954435074/igK8Yrua_normal.jpg"/>
    <hyperlink ref="G23" r:id="rId280" display="http://pbs.twimg.com/profile_images/767901063718592512/Ea8ylE6-_normal.jpg"/>
    <hyperlink ref="G24" r:id="rId281" display="http://pbs.twimg.com/profile_images/1136061094449930241/oDf_Bf9T_normal.jpg"/>
    <hyperlink ref="G25" r:id="rId282" display="http://pbs.twimg.com/profile_images/913345286931714048/gP3AC6Wy_normal.jpg"/>
    <hyperlink ref="G26" r:id="rId283" display="http://pbs.twimg.com/profile_images/1082111995992780800/Mo5zGwwL_normal.jpg"/>
    <hyperlink ref="G27" r:id="rId284" display="http://pbs.twimg.com/profile_images/533259350609891328/yAlSdl0H_normal.jpeg"/>
    <hyperlink ref="G28" r:id="rId285" display="http://pbs.twimg.com/profile_images/1211759641237086209/lsj5O6wk_normal.jpg"/>
    <hyperlink ref="G29" r:id="rId286" display="http://pbs.twimg.com/profile_images/1132856229712281605/mfQpwIg9_normal.png"/>
    <hyperlink ref="G30" r:id="rId287" display="http://pbs.twimg.com/profile_images/893263109229498369/uI4ok6H0_normal.jpg"/>
    <hyperlink ref="G31" r:id="rId288" display="http://pbs.twimg.com/profile_images/1206034770360029185/_dj7IBL4_normal.jpg"/>
    <hyperlink ref="G32" r:id="rId289" display="http://pbs.twimg.com/profile_images/1026573639460651008/TZXocca5_normal.jpg"/>
    <hyperlink ref="G33" r:id="rId290" display="http://pbs.twimg.com/profile_images/1182570578894565376/h3PkEufb_normal.jpg"/>
    <hyperlink ref="G34" r:id="rId291" display="http://pbs.twimg.com/profile_images/845037380872499200/Bb-xhHSK_normal.jpg"/>
    <hyperlink ref="G35" r:id="rId292" display="http://pbs.twimg.com/profile_images/958017150316351489/SYORuOIa_normal.jpg"/>
    <hyperlink ref="G36" r:id="rId293" display="http://pbs.twimg.com/profile_images/1171559187995856897/e0ssvDPc_normal.jpg"/>
    <hyperlink ref="G37" r:id="rId294" display="http://pbs.twimg.com/profile_images/950449272985550848/xEBwQ2Rc_normal.jpg"/>
    <hyperlink ref="G38" r:id="rId295" display="http://pbs.twimg.com/profile_images/1156700658373763072/XZj7oyc4_normal.jpg"/>
    <hyperlink ref="G39" r:id="rId296" display="http://pbs.twimg.com/profile_images/943584306085052416/qYL5QLXO_normal.jpg"/>
    <hyperlink ref="G40" r:id="rId297" display="http://pbs.twimg.com/profile_images/733158694016311297/-wrWIler_normal.jpg"/>
    <hyperlink ref="G41" r:id="rId298" display="http://pbs.twimg.com/profile_images/1046895903095820289/9iU-AMuM_normal.jpg"/>
    <hyperlink ref="G42" r:id="rId299" display="http://pbs.twimg.com/profile_images/1082650712956461061/fqUCJLIm_normal.jpg"/>
    <hyperlink ref="G43" r:id="rId300" display="http://pbs.twimg.com/profile_images/1127689598786621440/7EYNtGXE_normal.jpg"/>
    <hyperlink ref="G44" r:id="rId301" display="http://pbs.twimg.com/profile_images/1197594688846532609/ZbqOTnCS_normal.jpg"/>
    <hyperlink ref="G45" r:id="rId302" display="http://pbs.twimg.com/profile_images/1146478399331848193/5v8xOHNq_normal.jpg"/>
    <hyperlink ref="G46" r:id="rId303" display="http://pbs.twimg.com/profile_images/1126544997786869760/Hjg-0AmE_normal.jpg"/>
    <hyperlink ref="G47" r:id="rId304" display="http://pbs.twimg.com/profile_images/1203412806076370947/LFFTWsKg_normal.jpg"/>
    <hyperlink ref="G48" r:id="rId305" display="http://pbs.twimg.com/profile_images/864182005306605570/OgJLCdX__normal.jpg"/>
    <hyperlink ref="G49" r:id="rId306" display="http://pbs.twimg.com/profile_images/838926579308855298/j2n6LVQm_normal.jpg"/>
    <hyperlink ref="G50" r:id="rId307" display="http://pbs.twimg.com/profile_images/1091459494264098817/lbdFZJ2__normal.jpg"/>
    <hyperlink ref="G51" r:id="rId308" display="http://pbs.twimg.com/profile_images/1830782400/twitter-tt_normal.jpg"/>
    <hyperlink ref="G52" r:id="rId309" display="http://pbs.twimg.com/profile_images/1181405207441235973/WSBe_xSV_normal.jpg"/>
    <hyperlink ref="G53" r:id="rId310" display="http://pbs.twimg.com/profile_images/1193710578826711041/vyxeAKAs_normal.jpg"/>
    <hyperlink ref="G54" r:id="rId311" display="http://pbs.twimg.com/profile_images/1147101435202609152/Ig0Y6sdK_normal.png"/>
    <hyperlink ref="G55" r:id="rId312" display="http://pbs.twimg.com/profile_images/1172452625687539713/HL7cQJqp_normal.jpg"/>
    <hyperlink ref="G56" r:id="rId313" display="http://pbs.twimg.com/profile_images/1063189952521953280/XyReAJY8_normal.jpg"/>
    <hyperlink ref="G57" r:id="rId314" display="http://pbs.twimg.com/profile_images/1664958026/photo_normal.JPG"/>
    <hyperlink ref="G58" r:id="rId315" display="http://pbs.twimg.com/profile_images/804808061068177408/depQpn_I_normal.jpg"/>
    <hyperlink ref="G59" r:id="rId316" display="http://pbs.twimg.com/profile_images/67545360/0dd8a41_normal.jpg"/>
    <hyperlink ref="G60" r:id="rId317" display="http://pbs.twimg.com/profile_images/1046364157656932352/GwYI2C0-_normal.jpg"/>
    <hyperlink ref="G61" r:id="rId318" display="http://pbs.twimg.com/profile_images/1162023608711090176/fJk6gG3N_normal.jpg"/>
    <hyperlink ref="G62" r:id="rId319" display="http://pbs.twimg.com/profile_images/1112837342228832256/_Xi7UpRO_normal.png"/>
    <hyperlink ref="G63" r:id="rId320" display="http://pbs.twimg.com/profile_images/1072145696189382657/ptMf5Vtu_normal.jpg"/>
    <hyperlink ref="G64" r:id="rId321" display="http://pbs.twimg.com/profile_images/1136768212094390272/RLSIrxmS_normal.png"/>
    <hyperlink ref="G65" r:id="rId322" display="http://pbs.twimg.com/profile_images/921372332240732160/PLvpu90X_normal.jpg"/>
    <hyperlink ref="G66" r:id="rId323" display="http://pbs.twimg.com/profile_images/1179139202509934592/dTuga7D8_normal.jpg"/>
    <hyperlink ref="G67" r:id="rId324" display="http://pbs.twimg.com/profile_images/1047550320937762821/LaJjQ-rO_normal.jpg"/>
    <hyperlink ref="G68" r:id="rId325" display="http://pbs.twimg.com/profile_images/1383657716/DSC07001_edit_normal.jpg"/>
    <hyperlink ref="G69" r:id="rId326" display="http://pbs.twimg.com/profile_images/1212460436634787840/nQBIoVOY_normal.jpg"/>
    <hyperlink ref="G70" r:id="rId327" display="http://pbs.twimg.com/profile_images/991519008632459264/0YTp8s8I_normal.jpg"/>
    <hyperlink ref="G71" r:id="rId328" display="http://pbs.twimg.com/profile_images/971525313896296448/4OAPVwOu_normal.jpg"/>
    <hyperlink ref="G72" r:id="rId329" display="http://pbs.twimg.com/profile_images/819963677516304384/FgOonxP1_normal.jpg"/>
    <hyperlink ref="G73" r:id="rId330" display="http://pbs.twimg.com/profile_images/1154154554314747904/2HVyZjLb_normal.jpg"/>
    <hyperlink ref="G74" r:id="rId331" display="http://pbs.twimg.com/profile_images/939910218204446723/6H_t9Ct1_normal.jpg"/>
    <hyperlink ref="G75" r:id="rId332" display="http://pbs.twimg.com/profile_images/1181066638935769088/PV-dRmn6_normal.png"/>
    <hyperlink ref="G76" r:id="rId333" display="http://pbs.twimg.com/profile_images/1154880080683905024/0RLIBFet_normal.jpg"/>
    <hyperlink ref="G77" r:id="rId334" display="http://pbs.twimg.com/profile_images/581442556841435136/-W5fJVW3_normal.png"/>
    <hyperlink ref="G78" r:id="rId335" display="http://pbs.twimg.com/profile_images/674994985448693760/nMmsPBvR_normal.jpg"/>
    <hyperlink ref="G79" r:id="rId336" display="http://pbs.twimg.com/profile_images/1188906831898447872/PTTe0Ym__normal.jpg"/>
    <hyperlink ref="G80" r:id="rId337" display="http://pbs.twimg.com/profile_images/1149084689581240320/mChWBt3o_normal.png"/>
    <hyperlink ref="G81" r:id="rId338" display="http://pbs.twimg.com/profile_images/747211282474995712/Q7a50fxr_normal.jpg"/>
    <hyperlink ref="G82" r:id="rId339" display="http://pbs.twimg.com/profile_images/1212181213022212096/0uV7bxib_normal.jpg"/>
    <hyperlink ref="G83" r:id="rId340" display="http://pbs.twimg.com/profile_images/1208897086256754691/HWJ0y1oO_normal.jpg"/>
    <hyperlink ref="G84" r:id="rId341" display="http://pbs.twimg.com/profile_images/1010277493348143112/sXhetAH3_normal.jpg"/>
    <hyperlink ref="G85" r:id="rId342" display="http://pbs.twimg.com/profile_images/378800000411054286/43e797722407c101c60c3f260cd33f68_normal.png"/>
    <hyperlink ref="G86" r:id="rId343" display="http://pbs.twimg.com/profile_images/1210655124298829824/W1OipcJ3_normal.jpg"/>
    <hyperlink ref="G87" r:id="rId344" display="http://pbs.twimg.com/profile_images/1151663244198572032/ZjX4aWEj_normal.jpg"/>
    <hyperlink ref="G88" r:id="rId345" display="http://pbs.twimg.com/profile_images/1055105719035408384/qpxMejmZ_normal.jpg"/>
    <hyperlink ref="G89" r:id="rId346" display="http://pbs.twimg.com/profile_images/1181363486019833856/OBeKGZ9g_normal.jpg"/>
    <hyperlink ref="G90" r:id="rId347" display="http://pbs.twimg.com/profile_images/1138164643904610305/FnyyG30G_normal.png"/>
    <hyperlink ref="G91" r:id="rId348" display="http://pbs.twimg.com/profile_images/1194116246494531584/vHALam3M_normal.jpg"/>
    <hyperlink ref="G92" r:id="rId349" display="http://pbs.twimg.com/profile_images/1025221438767226880/D8WjKFCn_normal.jpg"/>
    <hyperlink ref="G93" r:id="rId350" display="http://pbs.twimg.com/profile_images/756026429171793920/YpAaSHXi_normal.jpg"/>
    <hyperlink ref="G94" r:id="rId351" display="http://abs.twimg.com/sticky/default_profile_images/default_profile_normal.png"/>
    <hyperlink ref="G95" r:id="rId352" display="http://pbs.twimg.com/profile_images/891422517751144451/2h618Zh__normal.jpg"/>
    <hyperlink ref="G96" r:id="rId353" display="http://pbs.twimg.com/profile_images/955096600329809920/vkR68R6L_normal.jpg"/>
    <hyperlink ref="G97" r:id="rId354" display="http://pbs.twimg.com/profile_images/1184702192336490499/xiuYhert_normal.jpg"/>
    <hyperlink ref="G98" r:id="rId355" display="http://pbs.twimg.com/profile_images/1194484482226569216/lL5l-Wdj_normal.jpg"/>
    <hyperlink ref="G99" r:id="rId356" display="http://pbs.twimg.com/profile_images/892131141204942848/ipSHUsUj_normal.jpg"/>
    <hyperlink ref="AY3" r:id="rId357" display="https://twitter.com/mike_stelzner"/>
    <hyperlink ref="AY4" r:id="rId358" display="https://twitter.com/smexaminer"/>
    <hyperlink ref="AY5" r:id="rId359" display="https://twitter.com/scottdavthrive"/>
    <hyperlink ref="AY6" r:id="rId360" display="https://twitter.com/transformtoday"/>
    <hyperlink ref="AY7" r:id="rId361" display="https://twitter.com/digitalsargeant"/>
    <hyperlink ref="AY8" r:id="rId362" display="https://twitter.com/actprhannah"/>
    <hyperlink ref="AY9" r:id="rId363" display="https://twitter.com/caffreyej"/>
    <hyperlink ref="AY10" r:id="rId364" display="https://twitter.com/madalynsklar"/>
    <hyperlink ref="AY11" r:id="rId365" display="https://twitter.com/kerrygorgone"/>
    <hyperlink ref="AY12" r:id="rId366" display="https://twitter.com/marismith"/>
    <hyperlink ref="AY13" r:id="rId367" display="https://twitter.com/stellar247"/>
    <hyperlink ref="AY14" r:id="rId368" display="https://twitter.com/femininepower"/>
    <hyperlink ref="AY15" r:id="rId369" display="https://twitter.com/tweetingtalya"/>
    <hyperlink ref="AY16" r:id="rId370" display="https://twitter.com/chrisstrub"/>
    <hyperlink ref="AY17" r:id="rId371" display="https://twitter.com/theinswe4"/>
    <hyperlink ref="AY18" r:id="rId372" display="https://twitter.com/ladyeleanora"/>
    <hyperlink ref="AY19" r:id="rId373" display="https://twitter.com/cadijordan"/>
    <hyperlink ref="AY20" r:id="rId374" display="https://twitter.com/greggthorpe"/>
    <hyperlink ref="AY21" r:id="rId375" display="https://twitter.com/hannamiller777"/>
    <hyperlink ref="AY22" r:id="rId376" display="https://twitter.com/teammarismith"/>
    <hyperlink ref="AY23" r:id="rId377" display="https://twitter.com/tsp_marketing"/>
    <hyperlink ref="AY24" r:id="rId378" display="https://twitter.com/rieldeal"/>
    <hyperlink ref="AY25" r:id="rId379" display="https://twitter.com/johnwaldron_tec"/>
    <hyperlink ref="AY26" r:id="rId380" display="https://twitter.com/sophiezo"/>
    <hyperlink ref="AY27" r:id="rId381" display="https://twitter.com/jennykim"/>
    <hyperlink ref="AY28" r:id="rId382" display="https://twitter.com/coribodeman"/>
    <hyperlink ref="AY29" r:id="rId383" display="https://twitter.com/coachgabriel_en"/>
    <hyperlink ref="AY30" r:id="rId384" display="https://twitter.com/phil_mershon"/>
    <hyperlink ref="AY31" r:id="rId385" display="https://twitter.com/mrockiehq"/>
    <hyperlink ref="AY32" r:id="rId386" display="https://twitter.com/socialsavvygeek"/>
    <hyperlink ref="AY33" r:id="rId387" display="https://twitter.com/bizpaul"/>
    <hyperlink ref="AY34" r:id="rId388" display="https://twitter.com/podtweetr"/>
    <hyperlink ref="AY35" r:id="rId389" display="https://twitter.com/roberts_ben_m"/>
    <hyperlink ref="AY36" r:id="rId390" display="https://twitter.com/deyrajaye"/>
    <hyperlink ref="AY37" r:id="rId391" display="https://twitter.com/smmwconference"/>
    <hyperlink ref="AY38" r:id="rId392" display="https://twitter.com/duncanjwardle"/>
    <hyperlink ref="AY39" r:id="rId393" display="https://twitter.com/kristin_bush"/>
    <hyperlink ref="AY40" r:id="rId394" display="https://twitter.com/ama_marketing"/>
    <hyperlink ref="AY41" r:id="rId395" display="https://twitter.com/jtimberlake"/>
    <hyperlink ref="AY42" r:id="rId396" display="https://twitter.com/social_shakeup"/>
    <hyperlink ref="AY43" r:id="rId397" display="https://twitter.com/ellismbeh"/>
    <hyperlink ref="AY44" r:id="rId398" display="https://twitter.com/cgritmon"/>
    <hyperlink ref="AY45" r:id="rId399" display="https://twitter.com/bnevents_hb"/>
    <hyperlink ref="AY46" r:id="rId400" display="https://twitter.com/ditchtheact"/>
    <hyperlink ref="AY47" r:id="rId401" display="https://twitter.com/ryanfoland"/>
    <hyperlink ref="AY48" r:id="rId402" display="https://twitter.com/emilyquestions"/>
    <hyperlink ref="AY49" r:id="rId403" display="https://twitter.com/50states100days"/>
    <hyperlink ref="AY50" r:id="rId404" display="https://twitter.com/krommatic"/>
    <hyperlink ref="AY51" r:id="rId405" display="https://twitter.com/technicallytroy"/>
    <hyperlink ref="AY52" r:id="rId406" display="https://twitter.com/sociallysorted"/>
    <hyperlink ref="AY53" r:id="rId407" display="https://twitter.com/stldanni"/>
    <hyperlink ref="AY54" r:id="rId408" display="https://twitter.com/mllnnlmotivator"/>
    <hyperlink ref="AY55" r:id="rId409" display="https://twitter.com/findtroy"/>
    <hyperlink ref="AY56" r:id="rId410" display="https://twitter.com/todcordill"/>
    <hyperlink ref="AY57" r:id="rId411" display="https://twitter.com/steedmrspeel"/>
    <hyperlink ref="AY58" r:id="rId412" display="https://twitter.com/al_mercuro"/>
    <hyperlink ref="AY59" r:id="rId413" display="https://twitter.com/slavaapel"/>
    <hyperlink ref="AY60" r:id="rId414" display="https://twitter.com/warrenwerbitt"/>
    <hyperlink ref="AY61" r:id="rId415" display="https://twitter.com/pbanding"/>
    <hyperlink ref="AY62" r:id="rId416" display="https://twitter.com/whattheythink"/>
    <hyperlink ref="AY63" r:id="rId417" display="https://twitter.com/scottdraeger"/>
    <hyperlink ref="AY64" r:id="rId418" display="https://twitter.com/christineerna"/>
    <hyperlink ref="AY65" r:id="rId419" display="https://twitter.com/roc_softw_assoc"/>
    <hyperlink ref="AY66" r:id="rId420" display="https://twitter.com/maracleinc"/>
    <hyperlink ref="AY67" r:id="rId421" display="https://twitter.com/banding"/>
    <hyperlink ref="AY68" r:id="rId422" display="https://twitter.com/niccrockett"/>
    <hyperlink ref="AY69" r:id="rId423" display="https://twitter.com/sandyhubbard"/>
    <hyperlink ref="AY70" r:id="rId424" display="https://twitter.com/paulbobnak"/>
    <hyperlink ref="AY71" r:id="rId425" display="https://twitter.com/joannegore121"/>
    <hyperlink ref="AY72" r:id="rId426" display="https://twitter.com/printsurellc"/>
    <hyperlink ref="AY73" r:id="rId427" display="https://twitter.com/daverosendahl"/>
    <hyperlink ref="AY74" r:id="rId428" display="https://twitter.com/fuhsionmktg"/>
    <hyperlink ref="AY75" r:id="rId429" display="https://twitter.com/mitchjackson"/>
    <hyperlink ref="AY76" r:id="rId430" display="https://twitter.com/joanarssousa"/>
    <hyperlink ref="AY77" r:id="rId431" display="https://twitter.com/s_narmadhaa"/>
    <hyperlink ref="AY78" r:id="rId432" display="https://twitter.com/darcydeleon"/>
    <hyperlink ref="AY79" r:id="rId433" display="https://twitter.com/albermoire"/>
    <hyperlink ref="AY80" r:id="rId434" display="https://twitter.com/sabrinacadini"/>
    <hyperlink ref="AY81" r:id="rId435" display="https://twitter.com/blogginbrandi"/>
    <hyperlink ref="AY82" r:id="rId436" display="https://twitter.com/carlosgil83"/>
    <hyperlink ref="AY83" r:id="rId437" display="https://twitter.com/thatchristinag"/>
    <hyperlink ref="AY84" r:id="rId438" display="https://twitter.com/andreagribble"/>
    <hyperlink ref="AY85" r:id="rId439" display="https://twitter.com/patflynn"/>
    <hyperlink ref="AY86" r:id="rId440" display="https://twitter.com/jencoleict"/>
    <hyperlink ref="AY87" r:id="rId441" display="https://twitter.com/meganpowers"/>
    <hyperlink ref="AY88" r:id="rId442" display="https://twitter.com/stephanrachel"/>
    <hyperlink ref="AY89" r:id="rId443" display="https://twitter.com/tahiracreates"/>
    <hyperlink ref="AY90" r:id="rId444" display="https://twitter.com/dahliaelgazzar"/>
    <hyperlink ref="AY91" r:id="rId445" display="https://twitter.com/jessikaphillips"/>
    <hyperlink ref="AY92" r:id="rId446" display="https://twitter.com/bellas_pets"/>
    <hyperlink ref="AY93" r:id="rId447" display="https://twitter.com/mcsquareltd"/>
    <hyperlink ref="AY94" r:id="rId448" display="https://twitter.com/tracycr31982583"/>
    <hyperlink ref="AY95" r:id="rId449" display="https://twitter.com/lodewijkhof"/>
    <hyperlink ref="AY96" r:id="rId450" display="https://twitter.com/ravelong"/>
    <hyperlink ref="AY97" r:id="rId451" display="https://twitter.com/vivianfrancos"/>
    <hyperlink ref="AY98" r:id="rId452" display="https://twitter.com/alitamighela"/>
    <hyperlink ref="AY99" r:id="rId453" display="https://twitter.com/makeamarketer"/>
  </hyperlinks>
  <printOptions/>
  <pageMargins left="0.7" right="0.7" top="0.75" bottom="0.75" header="0.3" footer="0.3"/>
  <pageSetup horizontalDpi="600" verticalDpi="600" orientation="portrait" r:id="rId458"/>
  <drawing r:id="rId457"/>
  <legacyDrawing r:id="rId455"/>
  <tableParts>
    <tablePart r:id="rId4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1702</v>
      </c>
      <c r="Z2" s="13" t="s">
        <v>1719</v>
      </c>
      <c r="AA2" s="13" t="s">
        <v>1763</v>
      </c>
      <c r="AB2" s="13" t="s">
        <v>1843</v>
      </c>
      <c r="AC2" s="13" t="s">
        <v>1932</v>
      </c>
      <c r="AD2" s="13" t="s">
        <v>1962</v>
      </c>
      <c r="AE2" s="13" t="s">
        <v>1966</v>
      </c>
      <c r="AF2" s="13" t="s">
        <v>1983</v>
      </c>
      <c r="AG2" s="121" t="s">
        <v>2301</v>
      </c>
      <c r="AH2" s="121" t="s">
        <v>2302</v>
      </c>
      <c r="AI2" s="121" t="s">
        <v>2303</v>
      </c>
      <c r="AJ2" s="121" t="s">
        <v>2304</v>
      </c>
      <c r="AK2" s="121" t="s">
        <v>2305</v>
      </c>
      <c r="AL2" s="121" t="s">
        <v>2306</v>
      </c>
      <c r="AM2" s="121" t="s">
        <v>2307</v>
      </c>
      <c r="AN2" s="121" t="s">
        <v>2308</v>
      </c>
      <c r="AO2" s="121" t="s">
        <v>2311</v>
      </c>
    </row>
    <row r="3" spans="1:41" ht="15">
      <c r="A3" s="89" t="s">
        <v>1649</v>
      </c>
      <c r="B3" s="65" t="s">
        <v>1661</v>
      </c>
      <c r="C3" s="65" t="s">
        <v>56</v>
      </c>
      <c r="D3" s="105"/>
      <c r="E3" s="104"/>
      <c r="F3" s="106" t="s">
        <v>1649</v>
      </c>
      <c r="G3" s="107"/>
      <c r="H3" s="107"/>
      <c r="I3" s="108">
        <v>3</v>
      </c>
      <c r="J3" s="109"/>
      <c r="K3" s="48">
        <v>18</v>
      </c>
      <c r="L3" s="48">
        <v>17</v>
      </c>
      <c r="M3" s="48">
        <v>0</v>
      </c>
      <c r="N3" s="48">
        <v>17</v>
      </c>
      <c r="O3" s="48">
        <v>0</v>
      </c>
      <c r="P3" s="49">
        <v>0</v>
      </c>
      <c r="Q3" s="49">
        <v>0</v>
      </c>
      <c r="R3" s="48">
        <v>1</v>
      </c>
      <c r="S3" s="48">
        <v>0</v>
      </c>
      <c r="T3" s="48">
        <v>18</v>
      </c>
      <c r="U3" s="48">
        <v>17</v>
      </c>
      <c r="V3" s="48">
        <v>2</v>
      </c>
      <c r="W3" s="49">
        <v>1.783951</v>
      </c>
      <c r="X3" s="49">
        <v>0.05555555555555555</v>
      </c>
      <c r="Y3" s="78"/>
      <c r="Z3" s="78"/>
      <c r="AA3" s="78" t="s">
        <v>428</v>
      </c>
      <c r="AB3" s="86" t="s">
        <v>822</v>
      </c>
      <c r="AC3" s="86" t="s">
        <v>822</v>
      </c>
      <c r="AD3" s="86" t="s">
        <v>295</v>
      </c>
      <c r="AE3" s="86" t="s">
        <v>1967</v>
      </c>
      <c r="AF3" s="86" t="s">
        <v>1984</v>
      </c>
      <c r="AG3" s="118">
        <v>0</v>
      </c>
      <c r="AH3" s="122">
        <v>0</v>
      </c>
      <c r="AI3" s="118">
        <v>0</v>
      </c>
      <c r="AJ3" s="122">
        <v>0</v>
      </c>
      <c r="AK3" s="118">
        <v>0</v>
      </c>
      <c r="AL3" s="122">
        <v>0</v>
      </c>
      <c r="AM3" s="118">
        <v>38</v>
      </c>
      <c r="AN3" s="122">
        <v>100</v>
      </c>
      <c r="AO3" s="118">
        <v>38</v>
      </c>
    </row>
    <row r="4" spans="1:41" ht="15">
      <c r="A4" s="89" t="s">
        <v>1650</v>
      </c>
      <c r="B4" s="65" t="s">
        <v>1662</v>
      </c>
      <c r="C4" s="65" t="s">
        <v>56</v>
      </c>
      <c r="D4" s="111"/>
      <c r="E4" s="110"/>
      <c r="F4" s="112" t="s">
        <v>2349</v>
      </c>
      <c r="G4" s="113"/>
      <c r="H4" s="113"/>
      <c r="I4" s="114">
        <v>4</v>
      </c>
      <c r="J4" s="115"/>
      <c r="K4" s="48">
        <v>17</v>
      </c>
      <c r="L4" s="48">
        <v>23</v>
      </c>
      <c r="M4" s="48">
        <v>14</v>
      </c>
      <c r="N4" s="48">
        <v>37</v>
      </c>
      <c r="O4" s="48">
        <v>1</v>
      </c>
      <c r="P4" s="49">
        <v>0.037037037037037035</v>
      </c>
      <c r="Q4" s="49">
        <v>0.07142857142857142</v>
      </c>
      <c r="R4" s="48">
        <v>1</v>
      </c>
      <c r="S4" s="48">
        <v>0</v>
      </c>
      <c r="T4" s="48">
        <v>17</v>
      </c>
      <c r="U4" s="48">
        <v>37</v>
      </c>
      <c r="V4" s="48">
        <v>2</v>
      </c>
      <c r="W4" s="49">
        <v>1.695502</v>
      </c>
      <c r="X4" s="49">
        <v>0.10294117647058823</v>
      </c>
      <c r="Y4" s="78" t="s">
        <v>1703</v>
      </c>
      <c r="Z4" s="78" t="s">
        <v>405</v>
      </c>
      <c r="AA4" s="78" t="s">
        <v>1764</v>
      </c>
      <c r="AB4" s="86" t="s">
        <v>1844</v>
      </c>
      <c r="AC4" s="86" t="s">
        <v>1933</v>
      </c>
      <c r="AD4" s="86" t="s">
        <v>310</v>
      </c>
      <c r="AE4" s="86" t="s">
        <v>257</v>
      </c>
      <c r="AF4" s="86" t="s">
        <v>1985</v>
      </c>
      <c r="AG4" s="118">
        <v>49</v>
      </c>
      <c r="AH4" s="122">
        <v>6.464379947229552</v>
      </c>
      <c r="AI4" s="118">
        <v>13</v>
      </c>
      <c r="AJ4" s="122">
        <v>1.7150395778364116</v>
      </c>
      <c r="AK4" s="118">
        <v>0</v>
      </c>
      <c r="AL4" s="122">
        <v>0</v>
      </c>
      <c r="AM4" s="118">
        <v>696</v>
      </c>
      <c r="AN4" s="122">
        <v>91.82058047493403</v>
      </c>
      <c r="AO4" s="118">
        <v>758</v>
      </c>
    </row>
    <row r="5" spans="1:41" ht="15">
      <c r="A5" s="89" t="s">
        <v>1651</v>
      </c>
      <c r="B5" s="65" t="s">
        <v>1663</v>
      </c>
      <c r="C5" s="65" t="s">
        <v>56</v>
      </c>
      <c r="D5" s="111"/>
      <c r="E5" s="110"/>
      <c r="F5" s="112" t="s">
        <v>2350</v>
      </c>
      <c r="G5" s="113"/>
      <c r="H5" s="113"/>
      <c r="I5" s="114">
        <v>5</v>
      </c>
      <c r="J5" s="115"/>
      <c r="K5" s="48">
        <v>15</v>
      </c>
      <c r="L5" s="48">
        <v>17</v>
      </c>
      <c r="M5" s="48">
        <v>2</v>
      </c>
      <c r="N5" s="48">
        <v>19</v>
      </c>
      <c r="O5" s="48">
        <v>0</v>
      </c>
      <c r="P5" s="49">
        <v>0.2</v>
      </c>
      <c r="Q5" s="49">
        <v>0.3333333333333333</v>
      </c>
      <c r="R5" s="48">
        <v>1</v>
      </c>
      <c r="S5" s="48">
        <v>0</v>
      </c>
      <c r="T5" s="48">
        <v>15</v>
      </c>
      <c r="U5" s="48">
        <v>19</v>
      </c>
      <c r="V5" s="48">
        <v>3</v>
      </c>
      <c r="W5" s="49">
        <v>2.053333</v>
      </c>
      <c r="X5" s="49">
        <v>0.08571428571428572</v>
      </c>
      <c r="Y5" s="78" t="s">
        <v>398</v>
      </c>
      <c r="Z5" s="78" t="s">
        <v>407</v>
      </c>
      <c r="AA5" s="78" t="s">
        <v>1765</v>
      </c>
      <c r="AB5" s="86" t="s">
        <v>1845</v>
      </c>
      <c r="AC5" s="86" t="s">
        <v>1934</v>
      </c>
      <c r="AD5" s="86" t="s">
        <v>1963</v>
      </c>
      <c r="AE5" s="86" t="s">
        <v>1968</v>
      </c>
      <c r="AF5" s="86" t="s">
        <v>1986</v>
      </c>
      <c r="AG5" s="118">
        <v>8</v>
      </c>
      <c r="AH5" s="122">
        <v>5.633802816901408</v>
      </c>
      <c r="AI5" s="118">
        <v>1</v>
      </c>
      <c r="AJ5" s="122">
        <v>0.704225352112676</v>
      </c>
      <c r="AK5" s="118">
        <v>0</v>
      </c>
      <c r="AL5" s="122">
        <v>0</v>
      </c>
      <c r="AM5" s="118">
        <v>133</v>
      </c>
      <c r="AN5" s="122">
        <v>93.66197183098592</v>
      </c>
      <c r="AO5" s="118">
        <v>142</v>
      </c>
    </row>
    <row r="6" spans="1:41" ht="15">
      <c r="A6" s="89" t="s">
        <v>1652</v>
      </c>
      <c r="B6" s="65" t="s">
        <v>1664</v>
      </c>
      <c r="C6" s="65" t="s">
        <v>56</v>
      </c>
      <c r="D6" s="111"/>
      <c r="E6" s="110"/>
      <c r="F6" s="112" t="s">
        <v>2351</v>
      </c>
      <c r="G6" s="113"/>
      <c r="H6" s="113"/>
      <c r="I6" s="114">
        <v>6</v>
      </c>
      <c r="J6" s="115"/>
      <c r="K6" s="48">
        <v>12</v>
      </c>
      <c r="L6" s="48">
        <v>11</v>
      </c>
      <c r="M6" s="48">
        <v>14</v>
      </c>
      <c r="N6" s="48">
        <v>25</v>
      </c>
      <c r="O6" s="48">
        <v>25</v>
      </c>
      <c r="P6" s="49" t="s">
        <v>1676</v>
      </c>
      <c r="Q6" s="49" t="s">
        <v>1676</v>
      </c>
      <c r="R6" s="48">
        <v>12</v>
      </c>
      <c r="S6" s="48">
        <v>12</v>
      </c>
      <c r="T6" s="48">
        <v>1</v>
      </c>
      <c r="U6" s="48">
        <v>14</v>
      </c>
      <c r="V6" s="48">
        <v>0</v>
      </c>
      <c r="W6" s="49">
        <v>0</v>
      </c>
      <c r="X6" s="49">
        <v>0</v>
      </c>
      <c r="Y6" s="78" t="s">
        <v>1704</v>
      </c>
      <c r="Z6" s="78" t="s">
        <v>1720</v>
      </c>
      <c r="AA6" s="78" t="s">
        <v>1766</v>
      </c>
      <c r="AB6" s="86" t="s">
        <v>1846</v>
      </c>
      <c r="AC6" s="86" t="s">
        <v>1935</v>
      </c>
      <c r="AD6" s="86"/>
      <c r="AE6" s="86"/>
      <c r="AF6" s="86" t="s">
        <v>1987</v>
      </c>
      <c r="AG6" s="118">
        <v>7</v>
      </c>
      <c r="AH6" s="122">
        <v>1.2820512820512822</v>
      </c>
      <c r="AI6" s="118">
        <v>3</v>
      </c>
      <c r="AJ6" s="122">
        <v>0.5494505494505495</v>
      </c>
      <c r="AK6" s="118">
        <v>0</v>
      </c>
      <c r="AL6" s="122">
        <v>0</v>
      </c>
      <c r="AM6" s="118">
        <v>536</v>
      </c>
      <c r="AN6" s="122">
        <v>98.16849816849818</v>
      </c>
      <c r="AO6" s="118">
        <v>546</v>
      </c>
    </row>
    <row r="7" spans="1:41" ht="15">
      <c r="A7" s="89" t="s">
        <v>1653</v>
      </c>
      <c r="B7" s="65" t="s">
        <v>1665</v>
      </c>
      <c r="C7" s="65" t="s">
        <v>56</v>
      </c>
      <c r="D7" s="111"/>
      <c r="E7" s="110"/>
      <c r="F7" s="112" t="s">
        <v>2352</v>
      </c>
      <c r="G7" s="113"/>
      <c r="H7" s="113"/>
      <c r="I7" s="114">
        <v>7</v>
      </c>
      <c r="J7" s="115"/>
      <c r="K7" s="48">
        <v>9</v>
      </c>
      <c r="L7" s="48">
        <v>6</v>
      </c>
      <c r="M7" s="48">
        <v>16</v>
      </c>
      <c r="N7" s="48">
        <v>22</v>
      </c>
      <c r="O7" s="48">
        <v>6</v>
      </c>
      <c r="P7" s="49">
        <v>0</v>
      </c>
      <c r="Q7" s="49">
        <v>0</v>
      </c>
      <c r="R7" s="48">
        <v>1</v>
      </c>
      <c r="S7" s="48">
        <v>0</v>
      </c>
      <c r="T7" s="48">
        <v>9</v>
      </c>
      <c r="U7" s="48">
        <v>22</v>
      </c>
      <c r="V7" s="48">
        <v>2</v>
      </c>
      <c r="W7" s="49">
        <v>1.530864</v>
      </c>
      <c r="X7" s="49">
        <v>0.1388888888888889</v>
      </c>
      <c r="Y7" s="78" t="s">
        <v>1705</v>
      </c>
      <c r="Z7" s="78" t="s">
        <v>1721</v>
      </c>
      <c r="AA7" s="78" t="s">
        <v>1767</v>
      </c>
      <c r="AB7" s="86" t="s">
        <v>1847</v>
      </c>
      <c r="AC7" s="86" t="s">
        <v>1936</v>
      </c>
      <c r="AD7" s="86" t="s">
        <v>1964</v>
      </c>
      <c r="AE7" s="86" t="s">
        <v>1969</v>
      </c>
      <c r="AF7" s="86" t="s">
        <v>1988</v>
      </c>
      <c r="AG7" s="118">
        <v>16</v>
      </c>
      <c r="AH7" s="122">
        <v>3.3333333333333335</v>
      </c>
      <c r="AI7" s="118">
        <v>7</v>
      </c>
      <c r="AJ7" s="122">
        <v>1.4583333333333333</v>
      </c>
      <c r="AK7" s="118">
        <v>0</v>
      </c>
      <c r="AL7" s="122">
        <v>0</v>
      </c>
      <c r="AM7" s="118">
        <v>457</v>
      </c>
      <c r="AN7" s="122">
        <v>95.20833333333333</v>
      </c>
      <c r="AO7" s="118">
        <v>480</v>
      </c>
    </row>
    <row r="8" spans="1:41" ht="15">
      <c r="A8" s="89" t="s">
        <v>1654</v>
      </c>
      <c r="B8" s="65" t="s">
        <v>1666</v>
      </c>
      <c r="C8" s="65" t="s">
        <v>56</v>
      </c>
      <c r="D8" s="111"/>
      <c r="E8" s="110"/>
      <c r="F8" s="112" t="s">
        <v>2353</v>
      </c>
      <c r="G8" s="113"/>
      <c r="H8" s="113"/>
      <c r="I8" s="114">
        <v>8</v>
      </c>
      <c r="J8" s="115"/>
      <c r="K8" s="48">
        <v>8</v>
      </c>
      <c r="L8" s="48">
        <v>12</v>
      </c>
      <c r="M8" s="48">
        <v>4</v>
      </c>
      <c r="N8" s="48">
        <v>16</v>
      </c>
      <c r="O8" s="48">
        <v>1</v>
      </c>
      <c r="P8" s="49">
        <v>0</v>
      </c>
      <c r="Q8" s="49">
        <v>0</v>
      </c>
      <c r="R8" s="48">
        <v>1</v>
      </c>
      <c r="S8" s="48">
        <v>0</v>
      </c>
      <c r="T8" s="48">
        <v>8</v>
      </c>
      <c r="U8" s="48">
        <v>16</v>
      </c>
      <c r="V8" s="48">
        <v>2</v>
      </c>
      <c r="W8" s="49">
        <v>1.375</v>
      </c>
      <c r="X8" s="49">
        <v>0.21428571428571427</v>
      </c>
      <c r="Y8" s="78" t="s">
        <v>404</v>
      </c>
      <c r="Z8" s="78" t="s">
        <v>413</v>
      </c>
      <c r="AA8" s="78" t="s">
        <v>1768</v>
      </c>
      <c r="AB8" s="86" t="s">
        <v>1848</v>
      </c>
      <c r="AC8" s="86" t="s">
        <v>1937</v>
      </c>
      <c r="AD8" s="86" t="s">
        <v>272</v>
      </c>
      <c r="AE8" s="86" t="s">
        <v>1970</v>
      </c>
      <c r="AF8" s="86" t="s">
        <v>1989</v>
      </c>
      <c r="AG8" s="118">
        <v>2</v>
      </c>
      <c r="AH8" s="122">
        <v>1.0256410256410255</v>
      </c>
      <c r="AI8" s="118">
        <v>0</v>
      </c>
      <c r="AJ8" s="122">
        <v>0</v>
      </c>
      <c r="AK8" s="118">
        <v>0</v>
      </c>
      <c r="AL8" s="122">
        <v>0</v>
      </c>
      <c r="AM8" s="118">
        <v>193</v>
      </c>
      <c r="AN8" s="122">
        <v>98.97435897435898</v>
      </c>
      <c r="AO8" s="118">
        <v>195</v>
      </c>
    </row>
    <row r="9" spans="1:41" ht="15">
      <c r="A9" s="89" t="s">
        <v>1655</v>
      </c>
      <c r="B9" s="65" t="s">
        <v>1667</v>
      </c>
      <c r="C9" s="65" t="s">
        <v>56</v>
      </c>
      <c r="D9" s="111"/>
      <c r="E9" s="110"/>
      <c r="F9" s="112" t="s">
        <v>2354</v>
      </c>
      <c r="G9" s="113"/>
      <c r="H9" s="113"/>
      <c r="I9" s="114">
        <v>9</v>
      </c>
      <c r="J9" s="115"/>
      <c r="K9" s="48">
        <v>6</v>
      </c>
      <c r="L9" s="48">
        <v>5</v>
      </c>
      <c r="M9" s="48">
        <v>0</v>
      </c>
      <c r="N9" s="48">
        <v>5</v>
      </c>
      <c r="O9" s="48">
        <v>0</v>
      </c>
      <c r="P9" s="49">
        <v>0</v>
      </c>
      <c r="Q9" s="49">
        <v>0</v>
      </c>
      <c r="R9" s="48">
        <v>1</v>
      </c>
      <c r="S9" s="48">
        <v>0</v>
      </c>
      <c r="T9" s="48">
        <v>6</v>
      </c>
      <c r="U9" s="48">
        <v>5</v>
      </c>
      <c r="V9" s="48">
        <v>2</v>
      </c>
      <c r="W9" s="49">
        <v>1.388889</v>
      </c>
      <c r="X9" s="49">
        <v>0.16666666666666666</v>
      </c>
      <c r="Y9" s="78"/>
      <c r="Z9" s="78"/>
      <c r="AA9" s="78" t="s">
        <v>414</v>
      </c>
      <c r="AB9" s="86" t="s">
        <v>1849</v>
      </c>
      <c r="AC9" s="86" t="s">
        <v>1913</v>
      </c>
      <c r="AD9" s="86" t="s">
        <v>1965</v>
      </c>
      <c r="AE9" s="86" t="s">
        <v>1971</v>
      </c>
      <c r="AF9" s="86" t="s">
        <v>1990</v>
      </c>
      <c r="AG9" s="118">
        <v>1</v>
      </c>
      <c r="AH9" s="122">
        <v>1.0869565217391304</v>
      </c>
      <c r="AI9" s="118">
        <v>1</v>
      </c>
      <c r="AJ9" s="122">
        <v>1.0869565217391304</v>
      </c>
      <c r="AK9" s="118">
        <v>0</v>
      </c>
      <c r="AL9" s="122">
        <v>0</v>
      </c>
      <c r="AM9" s="118">
        <v>90</v>
      </c>
      <c r="AN9" s="122">
        <v>97.82608695652173</v>
      </c>
      <c r="AO9" s="118">
        <v>92</v>
      </c>
    </row>
    <row r="10" spans="1:41" ht="14.25" customHeight="1">
      <c r="A10" s="89" t="s">
        <v>1656</v>
      </c>
      <c r="B10" s="65" t="s">
        <v>1668</v>
      </c>
      <c r="C10" s="65" t="s">
        <v>56</v>
      </c>
      <c r="D10" s="111"/>
      <c r="E10" s="110"/>
      <c r="F10" s="112" t="s">
        <v>2355</v>
      </c>
      <c r="G10" s="113"/>
      <c r="H10" s="113"/>
      <c r="I10" s="114">
        <v>10</v>
      </c>
      <c r="J10" s="115"/>
      <c r="K10" s="48">
        <v>4</v>
      </c>
      <c r="L10" s="48">
        <v>4</v>
      </c>
      <c r="M10" s="48">
        <v>4</v>
      </c>
      <c r="N10" s="48">
        <v>8</v>
      </c>
      <c r="O10" s="48">
        <v>5</v>
      </c>
      <c r="P10" s="49">
        <v>0</v>
      </c>
      <c r="Q10" s="49">
        <v>0</v>
      </c>
      <c r="R10" s="48">
        <v>1</v>
      </c>
      <c r="S10" s="48">
        <v>0</v>
      </c>
      <c r="T10" s="48">
        <v>4</v>
      </c>
      <c r="U10" s="48">
        <v>8</v>
      </c>
      <c r="V10" s="48">
        <v>2</v>
      </c>
      <c r="W10" s="49">
        <v>1.125</v>
      </c>
      <c r="X10" s="49">
        <v>0.25</v>
      </c>
      <c r="Y10" s="78" t="s">
        <v>1706</v>
      </c>
      <c r="Z10" s="78" t="s">
        <v>405</v>
      </c>
      <c r="AA10" s="78" t="s">
        <v>414</v>
      </c>
      <c r="AB10" s="86" t="s">
        <v>1850</v>
      </c>
      <c r="AC10" s="86" t="s">
        <v>1938</v>
      </c>
      <c r="AD10" s="86"/>
      <c r="AE10" s="86"/>
      <c r="AF10" s="86" t="s">
        <v>1991</v>
      </c>
      <c r="AG10" s="118">
        <v>3</v>
      </c>
      <c r="AH10" s="122">
        <v>1.2244897959183674</v>
      </c>
      <c r="AI10" s="118">
        <v>7</v>
      </c>
      <c r="AJ10" s="122">
        <v>2.857142857142857</v>
      </c>
      <c r="AK10" s="118">
        <v>0</v>
      </c>
      <c r="AL10" s="122">
        <v>0</v>
      </c>
      <c r="AM10" s="118">
        <v>235</v>
      </c>
      <c r="AN10" s="122">
        <v>95.91836734693878</v>
      </c>
      <c r="AO10" s="118">
        <v>245</v>
      </c>
    </row>
    <row r="11" spans="1:41" ht="15">
      <c r="A11" s="89" t="s">
        <v>1657</v>
      </c>
      <c r="B11" s="65" t="s">
        <v>1669</v>
      </c>
      <c r="C11" s="65" t="s">
        <v>56</v>
      </c>
      <c r="D11" s="111"/>
      <c r="E11" s="110"/>
      <c r="F11" s="112" t="s">
        <v>2356</v>
      </c>
      <c r="G11" s="113"/>
      <c r="H11" s="113"/>
      <c r="I11" s="114">
        <v>11</v>
      </c>
      <c r="J11" s="115"/>
      <c r="K11" s="48">
        <v>2</v>
      </c>
      <c r="L11" s="48">
        <v>1</v>
      </c>
      <c r="M11" s="48">
        <v>0</v>
      </c>
      <c r="N11" s="48">
        <v>1</v>
      </c>
      <c r="O11" s="48">
        <v>0</v>
      </c>
      <c r="P11" s="49">
        <v>0</v>
      </c>
      <c r="Q11" s="49">
        <v>0</v>
      </c>
      <c r="R11" s="48">
        <v>1</v>
      </c>
      <c r="S11" s="48">
        <v>0</v>
      </c>
      <c r="T11" s="48">
        <v>2</v>
      </c>
      <c r="U11" s="48">
        <v>1</v>
      </c>
      <c r="V11" s="48">
        <v>1</v>
      </c>
      <c r="W11" s="49">
        <v>0.5</v>
      </c>
      <c r="X11" s="49">
        <v>0.5</v>
      </c>
      <c r="Y11" s="78"/>
      <c r="Z11" s="78"/>
      <c r="AA11" s="78" t="s">
        <v>432</v>
      </c>
      <c r="AB11" s="86" t="s">
        <v>1851</v>
      </c>
      <c r="AC11" s="86" t="s">
        <v>822</v>
      </c>
      <c r="AD11" s="86"/>
      <c r="AE11" s="86" t="s">
        <v>303</v>
      </c>
      <c r="AF11" s="86" t="s">
        <v>1992</v>
      </c>
      <c r="AG11" s="118">
        <v>3</v>
      </c>
      <c r="AH11" s="122">
        <v>6.666666666666667</v>
      </c>
      <c r="AI11" s="118">
        <v>1</v>
      </c>
      <c r="AJ11" s="122">
        <v>2.2222222222222223</v>
      </c>
      <c r="AK11" s="118">
        <v>0</v>
      </c>
      <c r="AL11" s="122">
        <v>0</v>
      </c>
      <c r="AM11" s="118">
        <v>41</v>
      </c>
      <c r="AN11" s="122">
        <v>91.11111111111111</v>
      </c>
      <c r="AO11" s="118">
        <v>45</v>
      </c>
    </row>
    <row r="12" spans="1:41" ht="15">
      <c r="A12" s="89" t="s">
        <v>1658</v>
      </c>
      <c r="B12" s="65" t="s">
        <v>1670</v>
      </c>
      <c r="C12" s="65" t="s">
        <v>56</v>
      </c>
      <c r="D12" s="111"/>
      <c r="E12" s="110"/>
      <c r="F12" s="112" t="s">
        <v>2357</v>
      </c>
      <c r="G12" s="113"/>
      <c r="H12" s="113"/>
      <c r="I12" s="114">
        <v>12</v>
      </c>
      <c r="J12" s="115"/>
      <c r="K12" s="48">
        <v>2</v>
      </c>
      <c r="L12" s="48">
        <v>1</v>
      </c>
      <c r="M12" s="48">
        <v>2</v>
      </c>
      <c r="N12" s="48">
        <v>3</v>
      </c>
      <c r="O12" s="48">
        <v>2</v>
      </c>
      <c r="P12" s="49">
        <v>0</v>
      </c>
      <c r="Q12" s="49">
        <v>0</v>
      </c>
      <c r="R12" s="48">
        <v>1</v>
      </c>
      <c r="S12" s="48">
        <v>0</v>
      </c>
      <c r="T12" s="48">
        <v>2</v>
      </c>
      <c r="U12" s="48">
        <v>3</v>
      </c>
      <c r="V12" s="48">
        <v>1</v>
      </c>
      <c r="W12" s="49">
        <v>0.5</v>
      </c>
      <c r="X12" s="49">
        <v>0.5</v>
      </c>
      <c r="Y12" s="78" t="s">
        <v>1707</v>
      </c>
      <c r="Z12" s="78" t="s">
        <v>1722</v>
      </c>
      <c r="AA12" s="78" t="s">
        <v>1769</v>
      </c>
      <c r="AB12" s="86" t="s">
        <v>1852</v>
      </c>
      <c r="AC12" s="86" t="s">
        <v>1939</v>
      </c>
      <c r="AD12" s="86"/>
      <c r="AE12" s="86" t="s">
        <v>302</v>
      </c>
      <c r="AF12" s="86" t="s">
        <v>1993</v>
      </c>
      <c r="AG12" s="118">
        <v>3</v>
      </c>
      <c r="AH12" s="122">
        <v>4.761904761904762</v>
      </c>
      <c r="AI12" s="118">
        <v>1</v>
      </c>
      <c r="AJ12" s="122">
        <v>1.5873015873015872</v>
      </c>
      <c r="AK12" s="118">
        <v>0</v>
      </c>
      <c r="AL12" s="122">
        <v>0</v>
      </c>
      <c r="AM12" s="118">
        <v>59</v>
      </c>
      <c r="AN12" s="122">
        <v>93.65079365079364</v>
      </c>
      <c r="AO12" s="118">
        <v>63</v>
      </c>
    </row>
    <row r="13" spans="1:41" ht="15">
      <c r="A13" s="89" t="s">
        <v>1659</v>
      </c>
      <c r="B13" s="65" t="s">
        <v>1671</v>
      </c>
      <c r="C13" s="65" t="s">
        <v>56</v>
      </c>
      <c r="D13" s="111"/>
      <c r="E13" s="110"/>
      <c r="F13" s="112" t="s">
        <v>1659</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78"/>
      <c r="Z13" s="78"/>
      <c r="AA13" s="78" t="s">
        <v>427</v>
      </c>
      <c r="AB13" s="86" t="s">
        <v>822</v>
      </c>
      <c r="AC13" s="86" t="s">
        <v>822</v>
      </c>
      <c r="AD13" s="86" t="s">
        <v>278</v>
      </c>
      <c r="AE13" s="86"/>
      <c r="AF13" s="86" t="s">
        <v>1994</v>
      </c>
      <c r="AG13" s="118">
        <v>0</v>
      </c>
      <c r="AH13" s="122">
        <v>0</v>
      </c>
      <c r="AI13" s="118">
        <v>0</v>
      </c>
      <c r="AJ13" s="122">
        <v>0</v>
      </c>
      <c r="AK13" s="118">
        <v>0</v>
      </c>
      <c r="AL13" s="122">
        <v>0</v>
      </c>
      <c r="AM13" s="118">
        <v>33</v>
      </c>
      <c r="AN13" s="122">
        <v>100</v>
      </c>
      <c r="AO13" s="118">
        <v>33</v>
      </c>
    </row>
    <row r="14" spans="1:41" ht="15">
      <c r="A14" s="89" t="s">
        <v>1660</v>
      </c>
      <c r="B14" s="65" t="s">
        <v>1672</v>
      </c>
      <c r="C14" s="65" t="s">
        <v>56</v>
      </c>
      <c r="D14" s="111"/>
      <c r="E14" s="110"/>
      <c r="F14" s="112" t="s">
        <v>2358</v>
      </c>
      <c r="G14" s="113"/>
      <c r="H14" s="113"/>
      <c r="I14" s="114">
        <v>14</v>
      </c>
      <c r="J14" s="115"/>
      <c r="K14" s="48">
        <v>2</v>
      </c>
      <c r="L14" s="48">
        <v>1</v>
      </c>
      <c r="M14" s="48">
        <v>2</v>
      </c>
      <c r="N14" s="48">
        <v>3</v>
      </c>
      <c r="O14" s="48">
        <v>2</v>
      </c>
      <c r="P14" s="49">
        <v>0</v>
      </c>
      <c r="Q14" s="49">
        <v>0</v>
      </c>
      <c r="R14" s="48">
        <v>1</v>
      </c>
      <c r="S14" s="48">
        <v>0</v>
      </c>
      <c r="T14" s="48">
        <v>2</v>
      </c>
      <c r="U14" s="48">
        <v>3</v>
      </c>
      <c r="V14" s="48">
        <v>1</v>
      </c>
      <c r="W14" s="49">
        <v>0.5</v>
      </c>
      <c r="X14" s="49">
        <v>0.5</v>
      </c>
      <c r="Y14" s="78" t="s">
        <v>403</v>
      </c>
      <c r="Z14" s="78" t="s">
        <v>405</v>
      </c>
      <c r="AA14" s="78" t="s">
        <v>434</v>
      </c>
      <c r="AB14" s="86" t="s">
        <v>1853</v>
      </c>
      <c r="AC14" s="86" t="s">
        <v>1933</v>
      </c>
      <c r="AD14" s="86" t="s">
        <v>255</v>
      </c>
      <c r="AE14" s="86"/>
      <c r="AF14" s="86" t="s">
        <v>1995</v>
      </c>
      <c r="AG14" s="118">
        <v>6</v>
      </c>
      <c r="AH14" s="122">
        <v>7.407407407407407</v>
      </c>
      <c r="AI14" s="118">
        <v>2</v>
      </c>
      <c r="AJ14" s="122">
        <v>2.4691358024691357</v>
      </c>
      <c r="AK14" s="118">
        <v>0</v>
      </c>
      <c r="AL14" s="122">
        <v>0</v>
      </c>
      <c r="AM14" s="118">
        <v>73</v>
      </c>
      <c r="AN14" s="122">
        <v>90.12345679012346</v>
      </c>
      <c r="AO14" s="118">
        <v>81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1649</v>
      </c>
      <c r="B2" s="86" t="s">
        <v>247</v>
      </c>
      <c r="C2" s="78">
        <f>VLOOKUP(GroupVertices[[#This Row],[Vertex]],Vertices[],MATCH("ID",Vertices[[#Headers],[Vertex]:[Vertex Content Word Count]],0),FALSE)</f>
        <v>56</v>
      </c>
    </row>
    <row r="3" spans="1:3" ht="15">
      <c r="A3" s="78" t="s">
        <v>1649</v>
      </c>
      <c r="B3" s="86" t="s">
        <v>295</v>
      </c>
      <c r="C3" s="78">
        <f>VLOOKUP(GroupVertices[[#This Row],[Vertex]],Vertices[],MATCH("ID",Vertices[[#Headers],[Vertex]:[Vertex Content Word Count]],0),FALSE)</f>
        <v>73</v>
      </c>
    </row>
    <row r="4" spans="1:3" ht="15">
      <c r="A4" s="78" t="s">
        <v>1649</v>
      </c>
      <c r="B4" s="86" t="s">
        <v>294</v>
      </c>
      <c r="C4" s="78">
        <f>VLOOKUP(GroupVertices[[#This Row],[Vertex]],Vertices[],MATCH("ID",Vertices[[#Headers],[Vertex]:[Vertex Content Word Count]],0),FALSE)</f>
        <v>72</v>
      </c>
    </row>
    <row r="5" spans="1:3" ht="15">
      <c r="A5" s="78" t="s">
        <v>1649</v>
      </c>
      <c r="B5" s="86" t="s">
        <v>293</v>
      </c>
      <c r="C5" s="78">
        <f>VLOOKUP(GroupVertices[[#This Row],[Vertex]],Vertices[],MATCH("ID",Vertices[[#Headers],[Vertex]:[Vertex Content Word Count]],0),FALSE)</f>
        <v>71</v>
      </c>
    </row>
    <row r="6" spans="1:3" ht="15">
      <c r="A6" s="78" t="s">
        <v>1649</v>
      </c>
      <c r="B6" s="86" t="s">
        <v>292</v>
      </c>
      <c r="C6" s="78">
        <f>VLOOKUP(GroupVertices[[#This Row],[Vertex]],Vertices[],MATCH("ID",Vertices[[#Headers],[Vertex]:[Vertex Content Word Count]],0),FALSE)</f>
        <v>70</v>
      </c>
    </row>
    <row r="7" spans="1:3" ht="15">
      <c r="A7" s="78" t="s">
        <v>1649</v>
      </c>
      <c r="B7" s="86" t="s">
        <v>291</v>
      </c>
      <c r="C7" s="78">
        <f>VLOOKUP(GroupVertices[[#This Row],[Vertex]],Vertices[],MATCH("ID",Vertices[[#Headers],[Vertex]:[Vertex Content Word Count]],0),FALSE)</f>
        <v>69</v>
      </c>
    </row>
    <row r="8" spans="1:3" ht="15">
      <c r="A8" s="78" t="s">
        <v>1649</v>
      </c>
      <c r="B8" s="86" t="s">
        <v>290</v>
      </c>
      <c r="C8" s="78">
        <f>VLOOKUP(GroupVertices[[#This Row],[Vertex]],Vertices[],MATCH("ID",Vertices[[#Headers],[Vertex]:[Vertex Content Word Count]],0),FALSE)</f>
        <v>68</v>
      </c>
    </row>
    <row r="9" spans="1:3" ht="15">
      <c r="A9" s="78" t="s">
        <v>1649</v>
      </c>
      <c r="B9" s="86" t="s">
        <v>289</v>
      </c>
      <c r="C9" s="78">
        <f>VLOOKUP(GroupVertices[[#This Row],[Vertex]],Vertices[],MATCH("ID",Vertices[[#Headers],[Vertex]:[Vertex Content Word Count]],0),FALSE)</f>
        <v>67</v>
      </c>
    </row>
    <row r="10" spans="1:3" ht="15">
      <c r="A10" s="78" t="s">
        <v>1649</v>
      </c>
      <c r="B10" s="86" t="s">
        <v>288</v>
      </c>
      <c r="C10" s="78">
        <f>VLOOKUP(GroupVertices[[#This Row],[Vertex]],Vertices[],MATCH("ID",Vertices[[#Headers],[Vertex]:[Vertex Content Word Count]],0),FALSE)</f>
        <v>66</v>
      </c>
    </row>
    <row r="11" spans="1:3" ht="15">
      <c r="A11" s="78" t="s">
        <v>1649</v>
      </c>
      <c r="B11" s="86" t="s">
        <v>287</v>
      </c>
      <c r="C11" s="78">
        <f>VLOOKUP(GroupVertices[[#This Row],[Vertex]],Vertices[],MATCH("ID",Vertices[[#Headers],[Vertex]:[Vertex Content Word Count]],0),FALSE)</f>
        <v>65</v>
      </c>
    </row>
    <row r="12" spans="1:3" ht="15">
      <c r="A12" s="78" t="s">
        <v>1649</v>
      </c>
      <c r="B12" s="86" t="s">
        <v>286</v>
      </c>
      <c r="C12" s="78">
        <f>VLOOKUP(GroupVertices[[#This Row],[Vertex]],Vertices[],MATCH("ID",Vertices[[#Headers],[Vertex]:[Vertex Content Word Count]],0),FALSE)</f>
        <v>64</v>
      </c>
    </row>
    <row r="13" spans="1:3" ht="15">
      <c r="A13" s="78" t="s">
        <v>1649</v>
      </c>
      <c r="B13" s="86" t="s">
        <v>285</v>
      </c>
      <c r="C13" s="78">
        <f>VLOOKUP(GroupVertices[[#This Row],[Vertex]],Vertices[],MATCH("ID",Vertices[[#Headers],[Vertex]:[Vertex Content Word Count]],0),FALSE)</f>
        <v>63</v>
      </c>
    </row>
    <row r="14" spans="1:3" ht="15">
      <c r="A14" s="78" t="s">
        <v>1649</v>
      </c>
      <c r="B14" s="86" t="s">
        <v>284</v>
      </c>
      <c r="C14" s="78">
        <f>VLOOKUP(GroupVertices[[#This Row],[Vertex]],Vertices[],MATCH("ID",Vertices[[#Headers],[Vertex]:[Vertex Content Word Count]],0),FALSE)</f>
        <v>62</v>
      </c>
    </row>
    <row r="15" spans="1:3" ht="15">
      <c r="A15" s="78" t="s">
        <v>1649</v>
      </c>
      <c r="B15" s="86" t="s">
        <v>283</v>
      </c>
      <c r="C15" s="78">
        <f>VLOOKUP(GroupVertices[[#This Row],[Vertex]],Vertices[],MATCH("ID",Vertices[[#Headers],[Vertex]:[Vertex Content Word Count]],0),FALSE)</f>
        <v>61</v>
      </c>
    </row>
    <row r="16" spans="1:3" ht="15">
      <c r="A16" s="78" t="s">
        <v>1649</v>
      </c>
      <c r="B16" s="86" t="s">
        <v>282</v>
      </c>
      <c r="C16" s="78">
        <f>VLOOKUP(GroupVertices[[#This Row],[Vertex]],Vertices[],MATCH("ID",Vertices[[#Headers],[Vertex]:[Vertex Content Word Count]],0),FALSE)</f>
        <v>60</v>
      </c>
    </row>
    <row r="17" spans="1:3" ht="15">
      <c r="A17" s="78" t="s">
        <v>1649</v>
      </c>
      <c r="B17" s="86" t="s">
        <v>281</v>
      </c>
      <c r="C17" s="78">
        <f>VLOOKUP(GroupVertices[[#This Row],[Vertex]],Vertices[],MATCH("ID",Vertices[[#Headers],[Vertex]:[Vertex Content Word Count]],0),FALSE)</f>
        <v>59</v>
      </c>
    </row>
    <row r="18" spans="1:3" ht="15">
      <c r="A18" s="78" t="s">
        <v>1649</v>
      </c>
      <c r="B18" s="86" t="s">
        <v>280</v>
      </c>
      <c r="C18" s="78">
        <f>VLOOKUP(GroupVertices[[#This Row],[Vertex]],Vertices[],MATCH("ID",Vertices[[#Headers],[Vertex]:[Vertex Content Word Count]],0),FALSE)</f>
        <v>58</v>
      </c>
    </row>
    <row r="19" spans="1:3" ht="15">
      <c r="A19" s="78" t="s">
        <v>1649</v>
      </c>
      <c r="B19" s="86" t="s">
        <v>279</v>
      </c>
      <c r="C19" s="78">
        <f>VLOOKUP(GroupVertices[[#This Row],[Vertex]],Vertices[],MATCH("ID",Vertices[[#Headers],[Vertex]:[Vertex Content Word Count]],0),FALSE)</f>
        <v>57</v>
      </c>
    </row>
    <row r="20" spans="1:3" ht="15">
      <c r="A20" s="78" t="s">
        <v>1650</v>
      </c>
      <c r="B20" s="86" t="s">
        <v>261</v>
      </c>
      <c r="C20" s="78">
        <f>VLOOKUP(GroupVertices[[#This Row],[Vertex]],Vertices[],MATCH("ID",Vertices[[#Headers],[Vertex]:[Vertex Content Word Count]],0),FALSE)</f>
        <v>98</v>
      </c>
    </row>
    <row r="21" spans="1:3" ht="15">
      <c r="A21" s="78" t="s">
        <v>1650</v>
      </c>
      <c r="B21" s="86" t="s">
        <v>257</v>
      </c>
      <c r="C21" s="78">
        <f>VLOOKUP(GroupVertices[[#This Row],[Vertex]],Vertices[],MATCH("ID",Vertices[[#Headers],[Vertex]:[Vertex Content Word Count]],0),FALSE)</f>
        <v>4</v>
      </c>
    </row>
    <row r="22" spans="1:3" ht="15">
      <c r="A22" s="78" t="s">
        <v>1650</v>
      </c>
      <c r="B22" s="86" t="s">
        <v>260</v>
      </c>
      <c r="C22" s="78">
        <f>VLOOKUP(GroupVertices[[#This Row],[Vertex]],Vertices[],MATCH("ID",Vertices[[#Headers],[Vertex]:[Vertex Content Word Count]],0),FALSE)</f>
        <v>12</v>
      </c>
    </row>
    <row r="23" spans="1:3" ht="15">
      <c r="A23" s="78" t="s">
        <v>1650</v>
      </c>
      <c r="B23" s="86" t="s">
        <v>258</v>
      </c>
      <c r="C23" s="78">
        <f>VLOOKUP(GroupVertices[[#This Row],[Vertex]],Vertices[],MATCH("ID",Vertices[[#Headers],[Vertex]:[Vertex Content Word Count]],0),FALSE)</f>
        <v>96</v>
      </c>
    </row>
    <row r="24" spans="1:3" ht="15">
      <c r="A24" s="78" t="s">
        <v>1650</v>
      </c>
      <c r="B24" s="86" t="s">
        <v>310</v>
      </c>
      <c r="C24" s="78">
        <f>VLOOKUP(GroupVertices[[#This Row],[Vertex]],Vertices[],MATCH("ID",Vertices[[#Headers],[Vertex]:[Vertex Content Word Count]],0),FALSE)</f>
        <v>95</v>
      </c>
    </row>
    <row r="25" spans="1:3" ht="15">
      <c r="A25" s="78" t="s">
        <v>1650</v>
      </c>
      <c r="B25" s="86" t="s">
        <v>253</v>
      </c>
      <c r="C25" s="78">
        <f>VLOOKUP(GroupVertices[[#This Row],[Vertex]],Vertices[],MATCH("ID",Vertices[[#Headers],[Vertex]:[Vertex Content Word Count]],0),FALSE)</f>
        <v>86</v>
      </c>
    </row>
    <row r="26" spans="1:3" ht="15">
      <c r="A26" s="78" t="s">
        <v>1650</v>
      </c>
      <c r="B26" s="86" t="s">
        <v>251</v>
      </c>
      <c r="C26" s="78">
        <f>VLOOKUP(GroupVertices[[#This Row],[Vertex]],Vertices[],MATCH("ID",Vertices[[#Headers],[Vertex]:[Vertex Content Word Count]],0),FALSE)</f>
        <v>83</v>
      </c>
    </row>
    <row r="27" spans="1:3" ht="15">
      <c r="A27" s="78" t="s">
        <v>1650</v>
      </c>
      <c r="B27" s="86" t="s">
        <v>232</v>
      </c>
      <c r="C27" s="78">
        <f>VLOOKUP(GroupVertices[[#This Row],[Vertex]],Vertices[],MATCH("ID",Vertices[[#Headers],[Vertex]:[Vertex Content Word Count]],0),FALSE)</f>
        <v>26</v>
      </c>
    </row>
    <row r="28" spans="1:3" ht="15">
      <c r="A28" s="78" t="s">
        <v>1650</v>
      </c>
      <c r="B28" s="86" t="s">
        <v>231</v>
      </c>
      <c r="C28" s="78">
        <f>VLOOKUP(GroupVertices[[#This Row],[Vertex]],Vertices[],MATCH("ID",Vertices[[#Headers],[Vertex]:[Vertex Content Word Count]],0),FALSE)</f>
        <v>25</v>
      </c>
    </row>
    <row r="29" spans="1:3" ht="15">
      <c r="A29" s="78" t="s">
        <v>1650</v>
      </c>
      <c r="B29" s="86" t="s">
        <v>228</v>
      </c>
      <c r="C29" s="78">
        <f>VLOOKUP(GroupVertices[[#This Row],[Vertex]],Vertices[],MATCH("ID",Vertices[[#Headers],[Vertex]:[Vertex Content Word Count]],0),FALSE)</f>
        <v>21</v>
      </c>
    </row>
    <row r="30" spans="1:3" ht="15">
      <c r="A30" s="78" t="s">
        <v>1650</v>
      </c>
      <c r="B30" s="86" t="s">
        <v>227</v>
      </c>
      <c r="C30" s="78">
        <f>VLOOKUP(GroupVertices[[#This Row],[Vertex]],Vertices[],MATCH("ID",Vertices[[#Headers],[Vertex]:[Vertex Content Word Count]],0),FALSE)</f>
        <v>20</v>
      </c>
    </row>
    <row r="31" spans="1:3" ht="15">
      <c r="A31" s="78" t="s">
        <v>1650</v>
      </c>
      <c r="B31" s="86" t="s">
        <v>226</v>
      </c>
      <c r="C31" s="78">
        <f>VLOOKUP(GroupVertices[[#This Row],[Vertex]],Vertices[],MATCH("ID",Vertices[[#Headers],[Vertex]:[Vertex Content Word Count]],0),FALSE)</f>
        <v>19</v>
      </c>
    </row>
    <row r="32" spans="1:3" ht="15">
      <c r="A32" s="78" t="s">
        <v>1650</v>
      </c>
      <c r="B32" s="86" t="s">
        <v>225</v>
      </c>
      <c r="C32" s="78">
        <f>VLOOKUP(GroupVertices[[#This Row],[Vertex]],Vertices[],MATCH("ID",Vertices[[#Headers],[Vertex]:[Vertex Content Word Count]],0),FALSE)</f>
        <v>18</v>
      </c>
    </row>
    <row r="33" spans="1:3" ht="15">
      <c r="A33" s="78" t="s">
        <v>1650</v>
      </c>
      <c r="B33" s="86" t="s">
        <v>220</v>
      </c>
      <c r="C33" s="78">
        <f>VLOOKUP(GroupVertices[[#This Row],[Vertex]],Vertices[],MATCH("ID",Vertices[[#Headers],[Vertex]:[Vertex Content Word Count]],0),FALSE)</f>
        <v>11</v>
      </c>
    </row>
    <row r="34" spans="1:3" ht="15">
      <c r="A34" s="78" t="s">
        <v>1650</v>
      </c>
      <c r="B34" s="86" t="s">
        <v>217</v>
      </c>
      <c r="C34" s="78">
        <f>VLOOKUP(GroupVertices[[#This Row],[Vertex]],Vertices[],MATCH("ID",Vertices[[#Headers],[Vertex]:[Vertex Content Word Count]],0),FALSE)</f>
        <v>7</v>
      </c>
    </row>
    <row r="35" spans="1:3" ht="15">
      <c r="A35" s="78" t="s">
        <v>1650</v>
      </c>
      <c r="B35" s="86" t="s">
        <v>215</v>
      </c>
      <c r="C35" s="78">
        <f>VLOOKUP(GroupVertices[[#This Row],[Vertex]],Vertices[],MATCH("ID",Vertices[[#Headers],[Vertex]:[Vertex Content Word Count]],0),FALSE)</f>
        <v>5</v>
      </c>
    </row>
    <row r="36" spans="1:3" ht="15">
      <c r="A36" s="78" t="s">
        <v>1650</v>
      </c>
      <c r="B36" s="86" t="s">
        <v>214</v>
      </c>
      <c r="C36" s="78">
        <f>VLOOKUP(GroupVertices[[#This Row],[Vertex]],Vertices[],MATCH("ID",Vertices[[#Headers],[Vertex]:[Vertex Content Word Count]],0),FALSE)</f>
        <v>3</v>
      </c>
    </row>
    <row r="37" spans="1:3" ht="15">
      <c r="A37" s="78" t="s">
        <v>1651</v>
      </c>
      <c r="B37" s="86" t="s">
        <v>262</v>
      </c>
      <c r="C37" s="78">
        <f>VLOOKUP(GroupVertices[[#This Row],[Vertex]],Vertices[],MATCH("ID",Vertices[[#Headers],[Vertex]:[Vertex Content Word Count]],0),FALSE)</f>
        <v>99</v>
      </c>
    </row>
    <row r="38" spans="1:3" ht="15">
      <c r="A38" s="78" t="s">
        <v>1651</v>
      </c>
      <c r="B38" s="86" t="s">
        <v>254</v>
      </c>
      <c r="C38" s="78">
        <f>VLOOKUP(GroupVertices[[#This Row],[Vertex]],Vertices[],MATCH("ID",Vertices[[#Headers],[Vertex]:[Vertex Content Word Count]],0),FALSE)</f>
        <v>87</v>
      </c>
    </row>
    <row r="39" spans="1:3" ht="15">
      <c r="A39" s="78" t="s">
        <v>1651</v>
      </c>
      <c r="B39" s="86" t="s">
        <v>248</v>
      </c>
      <c r="C39" s="78">
        <f>VLOOKUP(GroupVertices[[#This Row],[Vertex]],Vertices[],MATCH("ID",Vertices[[#Headers],[Vertex]:[Vertex Content Word Count]],0),FALSE)</f>
        <v>74</v>
      </c>
    </row>
    <row r="40" spans="1:3" ht="15">
      <c r="A40" s="78" t="s">
        <v>1651</v>
      </c>
      <c r="B40" s="86" t="s">
        <v>309</v>
      </c>
      <c r="C40" s="78">
        <f>VLOOKUP(GroupVertices[[#This Row],[Vertex]],Vertices[],MATCH("ID",Vertices[[#Headers],[Vertex]:[Vertex Content Word Count]],0),FALSE)</f>
        <v>93</v>
      </c>
    </row>
    <row r="41" spans="1:3" ht="15">
      <c r="A41" s="78" t="s">
        <v>1651</v>
      </c>
      <c r="B41" s="86" t="s">
        <v>308</v>
      </c>
      <c r="C41" s="78">
        <f>VLOOKUP(GroupVertices[[#This Row],[Vertex]],Vertices[],MATCH("ID",Vertices[[#Headers],[Vertex]:[Vertex Content Word Count]],0),FALSE)</f>
        <v>92</v>
      </c>
    </row>
    <row r="42" spans="1:3" ht="15">
      <c r="A42" s="78" t="s">
        <v>1651</v>
      </c>
      <c r="B42" s="86" t="s">
        <v>307</v>
      </c>
      <c r="C42" s="78">
        <f>VLOOKUP(GroupVertices[[#This Row],[Vertex]],Vertices[],MATCH("ID",Vertices[[#Headers],[Vertex]:[Vertex Content Word Count]],0),FALSE)</f>
        <v>91</v>
      </c>
    </row>
    <row r="43" spans="1:3" ht="15">
      <c r="A43" s="78" t="s">
        <v>1651</v>
      </c>
      <c r="B43" s="86" t="s">
        <v>306</v>
      </c>
      <c r="C43" s="78">
        <f>VLOOKUP(GroupVertices[[#This Row],[Vertex]],Vertices[],MATCH("ID",Vertices[[#Headers],[Vertex]:[Vertex Content Word Count]],0),FALSE)</f>
        <v>90</v>
      </c>
    </row>
    <row r="44" spans="1:3" ht="15">
      <c r="A44" s="78" t="s">
        <v>1651</v>
      </c>
      <c r="B44" s="86" t="s">
        <v>305</v>
      </c>
      <c r="C44" s="78">
        <f>VLOOKUP(GroupVertices[[#This Row],[Vertex]],Vertices[],MATCH("ID",Vertices[[#Headers],[Vertex]:[Vertex Content Word Count]],0),FALSE)</f>
        <v>89</v>
      </c>
    </row>
    <row r="45" spans="1:3" ht="15">
      <c r="A45" s="78" t="s">
        <v>1651</v>
      </c>
      <c r="B45" s="86" t="s">
        <v>304</v>
      </c>
      <c r="C45" s="78">
        <f>VLOOKUP(GroupVertices[[#This Row],[Vertex]],Vertices[],MATCH("ID",Vertices[[#Headers],[Vertex]:[Vertex Content Word Count]],0),FALSE)</f>
        <v>88</v>
      </c>
    </row>
    <row r="46" spans="1:3" ht="15">
      <c r="A46" s="78" t="s">
        <v>1651</v>
      </c>
      <c r="B46" s="86" t="s">
        <v>301</v>
      </c>
      <c r="C46" s="78">
        <f>VLOOKUP(GroupVertices[[#This Row],[Vertex]],Vertices[],MATCH("ID",Vertices[[#Headers],[Vertex]:[Vertex Content Word Count]],0),FALSE)</f>
        <v>80</v>
      </c>
    </row>
    <row r="47" spans="1:3" ht="15">
      <c r="A47" s="78" t="s">
        <v>1651</v>
      </c>
      <c r="B47" s="86" t="s">
        <v>300</v>
      </c>
      <c r="C47" s="78">
        <f>VLOOKUP(GroupVertices[[#This Row],[Vertex]],Vertices[],MATCH("ID",Vertices[[#Headers],[Vertex]:[Vertex Content Word Count]],0),FALSE)</f>
        <v>79</v>
      </c>
    </row>
    <row r="48" spans="1:3" ht="15">
      <c r="A48" s="78" t="s">
        <v>1651</v>
      </c>
      <c r="B48" s="86" t="s">
        <v>299</v>
      </c>
      <c r="C48" s="78">
        <f>VLOOKUP(GroupVertices[[#This Row],[Vertex]],Vertices[],MATCH("ID",Vertices[[#Headers],[Vertex]:[Vertex Content Word Count]],0),FALSE)</f>
        <v>78</v>
      </c>
    </row>
    <row r="49" spans="1:3" ht="15">
      <c r="A49" s="78" t="s">
        <v>1651</v>
      </c>
      <c r="B49" s="86" t="s">
        <v>298</v>
      </c>
      <c r="C49" s="78">
        <f>VLOOKUP(GroupVertices[[#This Row],[Vertex]],Vertices[],MATCH("ID",Vertices[[#Headers],[Vertex]:[Vertex Content Word Count]],0),FALSE)</f>
        <v>77</v>
      </c>
    </row>
    <row r="50" spans="1:3" ht="15">
      <c r="A50" s="78" t="s">
        <v>1651</v>
      </c>
      <c r="B50" s="86" t="s">
        <v>297</v>
      </c>
      <c r="C50" s="78">
        <f>VLOOKUP(GroupVertices[[#This Row],[Vertex]],Vertices[],MATCH("ID",Vertices[[#Headers],[Vertex]:[Vertex Content Word Count]],0),FALSE)</f>
        <v>76</v>
      </c>
    </row>
    <row r="51" spans="1:3" ht="15">
      <c r="A51" s="78" t="s">
        <v>1651</v>
      </c>
      <c r="B51" s="86" t="s">
        <v>296</v>
      </c>
      <c r="C51" s="78">
        <f>VLOOKUP(GroupVertices[[#This Row],[Vertex]],Vertices[],MATCH("ID",Vertices[[#Headers],[Vertex]:[Vertex Content Word Count]],0),FALSE)</f>
        <v>75</v>
      </c>
    </row>
    <row r="52" spans="1:3" ht="15">
      <c r="A52" s="78" t="s">
        <v>1652</v>
      </c>
      <c r="B52" s="86" t="s">
        <v>216</v>
      </c>
      <c r="C52" s="78">
        <f>VLOOKUP(GroupVertices[[#This Row],[Vertex]],Vertices[],MATCH("ID",Vertices[[#Headers],[Vertex]:[Vertex Content Word Count]],0),FALSE)</f>
        <v>6</v>
      </c>
    </row>
    <row r="53" spans="1:3" ht="15">
      <c r="A53" s="78" t="s">
        <v>1652</v>
      </c>
      <c r="B53" s="86" t="s">
        <v>218</v>
      </c>
      <c r="C53" s="78">
        <f>VLOOKUP(GroupVertices[[#This Row],[Vertex]],Vertices[],MATCH("ID",Vertices[[#Headers],[Vertex]:[Vertex Content Word Count]],0),FALSE)</f>
        <v>8</v>
      </c>
    </row>
    <row r="54" spans="1:3" ht="15">
      <c r="A54" s="78" t="s">
        <v>1652</v>
      </c>
      <c r="B54" s="86" t="s">
        <v>221</v>
      </c>
      <c r="C54" s="78">
        <f>VLOOKUP(GroupVertices[[#This Row],[Vertex]],Vertices[],MATCH("ID",Vertices[[#Headers],[Vertex]:[Vertex Content Word Count]],0),FALSE)</f>
        <v>13</v>
      </c>
    </row>
    <row r="55" spans="1:3" ht="15">
      <c r="A55" s="78" t="s">
        <v>1652</v>
      </c>
      <c r="B55" s="86" t="s">
        <v>222</v>
      </c>
      <c r="C55" s="78">
        <f>VLOOKUP(GroupVertices[[#This Row],[Vertex]],Vertices[],MATCH("ID",Vertices[[#Headers],[Vertex]:[Vertex Content Word Count]],0),FALSE)</f>
        <v>14</v>
      </c>
    </row>
    <row r="56" spans="1:3" ht="15">
      <c r="A56" s="78" t="s">
        <v>1652</v>
      </c>
      <c r="B56" s="86" t="s">
        <v>230</v>
      </c>
      <c r="C56" s="78">
        <f>VLOOKUP(GroupVertices[[#This Row],[Vertex]],Vertices[],MATCH("ID",Vertices[[#Headers],[Vertex]:[Vertex Content Word Count]],0),FALSE)</f>
        <v>24</v>
      </c>
    </row>
    <row r="57" spans="1:3" ht="15">
      <c r="A57" s="78" t="s">
        <v>1652</v>
      </c>
      <c r="B57" s="86" t="s">
        <v>234</v>
      </c>
      <c r="C57" s="78">
        <f>VLOOKUP(GroupVertices[[#This Row],[Vertex]],Vertices[],MATCH("ID",Vertices[[#Headers],[Vertex]:[Vertex Content Word Count]],0),FALSE)</f>
        <v>28</v>
      </c>
    </row>
    <row r="58" spans="1:3" ht="15">
      <c r="A58" s="78" t="s">
        <v>1652</v>
      </c>
      <c r="B58" s="86" t="s">
        <v>238</v>
      </c>
      <c r="C58" s="78">
        <f>VLOOKUP(GroupVertices[[#This Row],[Vertex]],Vertices[],MATCH("ID",Vertices[[#Headers],[Vertex]:[Vertex Content Word Count]],0),FALSE)</f>
        <v>36</v>
      </c>
    </row>
    <row r="59" spans="1:3" ht="15">
      <c r="A59" s="78" t="s">
        <v>1652</v>
      </c>
      <c r="B59" s="86" t="s">
        <v>242</v>
      </c>
      <c r="C59" s="78">
        <f>VLOOKUP(GroupVertices[[#This Row],[Vertex]],Vertices[],MATCH("ID",Vertices[[#Headers],[Vertex]:[Vertex Content Word Count]],0),FALSE)</f>
        <v>50</v>
      </c>
    </row>
    <row r="60" spans="1:3" ht="15">
      <c r="A60" s="78" t="s">
        <v>1652</v>
      </c>
      <c r="B60" s="86" t="s">
        <v>243</v>
      </c>
      <c r="C60" s="78">
        <f>VLOOKUP(GroupVertices[[#This Row],[Vertex]],Vertices[],MATCH("ID",Vertices[[#Headers],[Vertex]:[Vertex Content Word Count]],0),FALSE)</f>
        <v>51</v>
      </c>
    </row>
    <row r="61" spans="1:3" ht="15">
      <c r="A61" s="78" t="s">
        <v>1652</v>
      </c>
      <c r="B61" s="86" t="s">
        <v>244</v>
      </c>
      <c r="C61" s="78">
        <f>VLOOKUP(GroupVertices[[#This Row],[Vertex]],Vertices[],MATCH("ID",Vertices[[#Headers],[Vertex]:[Vertex Content Word Count]],0),FALSE)</f>
        <v>52</v>
      </c>
    </row>
    <row r="62" spans="1:3" ht="15">
      <c r="A62" s="78" t="s">
        <v>1652</v>
      </c>
      <c r="B62" s="86" t="s">
        <v>245</v>
      </c>
      <c r="C62" s="78">
        <f>VLOOKUP(GroupVertices[[#This Row],[Vertex]],Vertices[],MATCH("ID",Vertices[[#Headers],[Vertex]:[Vertex Content Word Count]],0),FALSE)</f>
        <v>53</v>
      </c>
    </row>
    <row r="63" spans="1:3" ht="15">
      <c r="A63" s="78" t="s">
        <v>1652</v>
      </c>
      <c r="B63" s="86" t="s">
        <v>256</v>
      </c>
      <c r="C63" s="78">
        <f>VLOOKUP(GroupVertices[[#This Row],[Vertex]],Vertices[],MATCH("ID",Vertices[[#Headers],[Vertex]:[Vertex Content Word Count]],0),FALSE)</f>
        <v>94</v>
      </c>
    </row>
    <row r="64" spans="1:3" ht="15">
      <c r="A64" s="78" t="s">
        <v>1653</v>
      </c>
      <c r="B64" s="86" t="s">
        <v>267</v>
      </c>
      <c r="C64" s="78">
        <f>VLOOKUP(GroupVertices[[#This Row],[Vertex]],Vertices[],MATCH("ID",Vertices[[#Headers],[Vertex]:[Vertex Content Word Count]],0),FALSE)</f>
        <v>35</v>
      </c>
    </row>
    <row r="65" spans="1:3" ht="15">
      <c r="A65" s="78" t="s">
        <v>1653</v>
      </c>
      <c r="B65" s="86" t="s">
        <v>236</v>
      </c>
      <c r="C65" s="78">
        <f>VLOOKUP(GroupVertices[[#This Row],[Vertex]],Vertices[],MATCH("ID",Vertices[[#Headers],[Vertex]:[Vertex Content Word Count]],0),FALSE)</f>
        <v>16</v>
      </c>
    </row>
    <row r="66" spans="1:3" ht="15">
      <c r="A66" s="78" t="s">
        <v>1653</v>
      </c>
      <c r="B66" s="86" t="s">
        <v>237</v>
      </c>
      <c r="C66" s="78">
        <f>VLOOKUP(GroupVertices[[#This Row],[Vertex]],Vertices[],MATCH("ID",Vertices[[#Headers],[Vertex]:[Vertex Content Word Count]],0),FALSE)</f>
        <v>34</v>
      </c>
    </row>
    <row r="67" spans="1:3" ht="15">
      <c r="A67" s="78" t="s">
        <v>1653</v>
      </c>
      <c r="B67" s="86" t="s">
        <v>266</v>
      </c>
      <c r="C67" s="78">
        <f>VLOOKUP(GroupVertices[[#This Row],[Vertex]],Vertices[],MATCH("ID",Vertices[[#Headers],[Vertex]:[Vertex Content Word Count]],0),FALSE)</f>
        <v>33</v>
      </c>
    </row>
    <row r="68" spans="1:3" ht="15">
      <c r="A68" s="78" t="s">
        <v>1653</v>
      </c>
      <c r="B68" s="86" t="s">
        <v>265</v>
      </c>
      <c r="C68" s="78">
        <f>VLOOKUP(GroupVertices[[#This Row],[Vertex]],Vertices[],MATCH("ID",Vertices[[#Headers],[Vertex]:[Vertex Content Word Count]],0),FALSE)</f>
        <v>32</v>
      </c>
    </row>
    <row r="69" spans="1:3" ht="15">
      <c r="A69" s="78" t="s">
        <v>1653</v>
      </c>
      <c r="B69" s="86" t="s">
        <v>264</v>
      </c>
      <c r="C69" s="78">
        <f>VLOOKUP(GroupVertices[[#This Row],[Vertex]],Vertices[],MATCH("ID",Vertices[[#Headers],[Vertex]:[Vertex Content Word Count]],0),FALSE)</f>
        <v>31</v>
      </c>
    </row>
    <row r="70" spans="1:3" ht="15">
      <c r="A70" s="78" t="s">
        <v>1653</v>
      </c>
      <c r="B70" s="86" t="s">
        <v>263</v>
      </c>
      <c r="C70" s="78">
        <f>VLOOKUP(GroupVertices[[#This Row],[Vertex]],Vertices[],MATCH("ID",Vertices[[#Headers],[Vertex]:[Vertex Content Word Count]],0),FALSE)</f>
        <v>30</v>
      </c>
    </row>
    <row r="71" spans="1:3" ht="15">
      <c r="A71" s="78" t="s">
        <v>1653</v>
      </c>
      <c r="B71" s="86" t="s">
        <v>235</v>
      </c>
      <c r="C71" s="78">
        <f>VLOOKUP(GroupVertices[[#This Row],[Vertex]],Vertices[],MATCH("ID",Vertices[[#Headers],[Vertex]:[Vertex Content Word Count]],0),FALSE)</f>
        <v>29</v>
      </c>
    </row>
    <row r="72" spans="1:3" ht="15">
      <c r="A72" s="78" t="s">
        <v>1653</v>
      </c>
      <c r="B72" s="86" t="s">
        <v>223</v>
      </c>
      <c r="C72" s="78">
        <f>VLOOKUP(GroupVertices[[#This Row],[Vertex]],Vertices[],MATCH("ID",Vertices[[#Headers],[Vertex]:[Vertex Content Word Count]],0),FALSE)</f>
        <v>15</v>
      </c>
    </row>
    <row r="73" spans="1:3" ht="15">
      <c r="A73" s="78" t="s">
        <v>1654</v>
      </c>
      <c r="B73" s="86" t="s">
        <v>259</v>
      </c>
      <c r="C73" s="78">
        <f>VLOOKUP(GroupVertices[[#This Row],[Vertex]],Vertices[],MATCH("ID",Vertices[[#Headers],[Vertex]:[Vertex Content Word Count]],0),FALSE)</f>
        <v>97</v>
      </c>
    </row>
    <row r="74" spans="1:3" ht="15">
      <c r="A74" s="78" t="s">
        <v>1654</v>
      </c>
      <c r="B74" s="86" t="s">
        <v>239</v>
      </c>
      <c r="C74" s="78">
        <f>VLOOKUP(GroupVertices[[#This Row],[Vertex]],Vertices[],MATCH("ID",Vertices[[#Headers],[Vertex]:[Vertex Content Word Count]],0),FALSE)</f>
        <v>37</v>
      </c>
    </row>
    <row r="75" spans="1:3" ht="15">
      <c r="A75" s="78" t="s">
        <v>1654</v>
      </c>
      <c r="B75" s="86" t="s">
        <v>240</v>
      </c>
      <c r="C75" s="78">
        <f>VLOOKUP(GroupVertices[[#This Row],[Vertex]],Vertices[],MATCH("ID",Vertices[[#Headers],[Vertex]:[Vertex Content Word Count]],0),FALSE)</f>
        <v>39</v>
      </c>
    </row>
    <row r="76" spans="1:3" ht="15">
      <c r="A76" s="78" t="s">
        <v>1654</v>
      </c>
      <c r="B76" s="86" t="s">
        <v>272</v>
      </c>
      <c r="C76" s="78">
        <f>VLOOKUP(GroupVertices[[#This Row],[Vertex]],Vertices[],MATCH("ID",Vertices[[#Headers],[Vertex]:[Vertex Content Word Count]],0),FALSE)</f>
        <v>43</v>
      </c>
    </row>
    <row r="77" spans="1:3" ht="15">
      <c r="A77" s="78" t="s">
        <v>1654</v>
      </c>
      <c r="B77" s="86" t="s">
        <v>271</v>
      </c>
      <c r="C77" s="78">
        <f>VLOOKUP(GroupVertices[[#This Row],[Vertex]],Vertices[],MATCH("ID",Vertices[[#Headers],[Vertex]:[Vertex Content Word Count]],0),FALSE)</f>
        <v>42</v>
      </c>
    </row>
    <row r="78" spans="1:3" ht="15">
      <c r="A78" s="78" t="s">
        <v>1654</v>
      </c>
      <c r="B78" s="86" t="s">
        <v>270</v>
      </c>
      <c r="C78" s="78">
        <f>VLOOKUP(GroupVertices[[#This Row],[Vertex]],Vertices[],MATCH("ID",Vertices[[#Headers],[Vertex]:[Vertex Content Word Count]],0),FALSE)</f>
        <v>41</v>
      </c>
    </row>
    <row r="79" spans="1:3" ht="15">
      <c r="A79" s="78" t="s">
        <v>1654</v>
      </c>
      <c r="B79" s="86" t="s">
        <v>269</v>
      </c>
      <c r="C79" s="78">
        <f>VLOOKUP(GroupVertices[[#This Row],[Vertex]],Vertices[],MATCH("ID",Vertices[[#Headers],[Vertex]:[Vertex Content Word Count]],0),FALSE)</f>
        <v>40</v>
      </c>
    </row>
    <row r="80" spans="1:3" ht="15">
      <c r="A80" s="78" t="s">
        <v>1654</v>
      </c>
      <c r="B80" s="86" t="s">
        <v>268</v>
      </c>
      <c r="C80" s="78">
        <f>VLOOKUP(GroupVertices[[#This Row],[Vertex]],Vertices[],MATCH("ID",Vertices[[#Headers],[Vertex]:[Vertex Content Word Count]],0),FALSE)</f>
        <v>38</v>
      </c>
    </row>
    <row r="81" spans="1:3" ht="15">
      <c r="A81" s="78" t="s">
        <v>1655</v>
      </c>
      <c r="B81" s="86" t="s">
        <v>241</v>
      </c>
      <c r="C81" s="78">
        <f>VLOOKUP(GroupVertices[[#This Row],[Vertex]],Vertices[],MATCH("ID",Vertices[[#Headers],[Vertex]:[Vertex Content Word Count]],0),FALSE)</f>
        <v>44</v>
      </c>
    </row>
    <row r="82" spans="1:3" ht="15">
      <c r="A82" s="78" t="s">
        <v>1655</v>
      </c>
      <c r="B82" s="86" t="s">
        <v>277</v>
      </c>
      <c r="C82" s="78">
        <f>VLOOKUP(GroupVertices[[#This Row],[Vertex]],Vertices[],MATCH("ID",Vertices[[#Headers],[Vertex]:[Vertex Content Word Count]],0),FALSE)</f>
        <v>49</v>
      </c>
    </row>
    <row r="83" spans="1:3" ht="15">
      <c r="A83" s="78" t="s">
        <v>1655</v>
      </c>
      <c r="B83" s="86" t="s">
        <v>276</v>
      </c>
      <c r="C83" s="78">
        <f>VLOOKUP(GroupVertices[[#This Row],[Vertex]],Vertices[],MATCH("ID",Vertices[[#Headers],[Vertex]:[Vertex Content Word Count]],0),FALSE)</f>
        <v>48</v>
      </c>
    </row>
    <row r="84" spans="1:3" ht="15">
      <c r="A84" s="78" t="s">
        <v>1655</v>
      </c>
      <c r="B84" s="86" t="s">
        <v>275</v>
      </c>
      <c r="C84" s="78">
        <f>VLOOKUP(GroupVertices[[#This Row],[Vertex]],Vertices[],MATCH("ID",Vertices[[#Headers],[Vertex]:[Vertex Content Word Count]],0),FALSE)</f>
        <v>47</v>
      </c>
    </row>
    <row r="85" spans="1:3" ht="15">
      <c r="A85" s="78" t="s">
        <v>1655</v>
      </c>
      <c r="B85" s="86" t="s">
        <v>274</v>
      </c>
      <c r="C85" s="78">
        <f>VLOOKUP(GroupVertices[[#This Row],[Vertex]],Vertices[],MATCH("ID",Vertices[[#Headers],[Vertex]:[Vertex Content Word Count]],0),FALSE)</f>
        <v>46</v>
      </c>
    </row>
    <row r="86" spans="1:3" ht="15">
      <c r="A86" s="78" t="s">
        <v>1655</v>
      </c>
      <c r="B86" s="86" t="s">
        <v>273</v>
      </c>
      <c r="C86" s="78">
        <f>VLOOKUP(GroupVertices[[#This Row],[Vertex]],Vertices[],MATCH("ID",Vertices[[#Headers],[Vertex]:[Vertex Content Word Count]],0),FALSE)</f>
        <v>45</v>
      </c>
    </row>
    <row r="87" spans="1:3" ht="15">
      <c r="A87" s="78" t="s">
        <v>1656</v>
      </c>
      <c r="B87" s="86" t="s">
        <v>249</v>
      </c>
      <c r="C87" s="78">
        <f>VLOOKUP(GroupVertices[[#This Row],[Vertex]],Vertices[],MATCH("ID",Vertices[[#Headers],[Vertex]:[Vertex Content Word Count]],0),FALSE)</f>
        <v>10</v>
      </c>
    </row>
    <row r="88" spans="1:3" ht="15">
      <c r="A88" s="78" t="s">
        <v>1656</v>
      </c>
      <c r="B88" s="86" t="s">
        <v>233</v>
      </c>
      <c r="C88" s="78">
        <f>VLOOKUP(GroupVertices[[#This Row],[Vertex]],Vertices[],MATCH("ID",Vertices[[#Headers],[Vertex]:[Vertex Content Word Count]],0),FALSE)</f>
        <v>27</v>
      </c>
    </row>
    <row r="89" spans="1:3" ht="15">
      <c r="A89" s="78" t="s">
        <v>1656</v>
      </c>
      <c r="B89" s="86" t="s">
        <v>224</v>
      </c>
      <c r="C89" s="78">
        <f>VLOOKUP(GroupVertices[[#This Row],[Vertex]],Vertices[],MATCH("ID",Vertices[[#Headers],[Vertex]:[Vertex Content Word Count]],0),FALSE)</f>
        <v>17</v>
      </c>
    </row>
    <row r="90" spans="1:3" ht="15">
      <c r="A90" s="78" t="s">
        <v>1656</v>
      </c>
      <c r="B90" s="86" t="s">
        <v>219</v>
      </c>
      <c r="C90" s="78">
        <f>VLOOKUP(GroupVertices[[#This Row],[Vertex]],Vertices[],MATCH("ID",Vertices[[#Headers],[Vertex]:[Vertex Content Word Count]],0),FALSE)</f>
        <v>9</v>
      </c>
    </row>
    <row r="91" spans="1:3" ht="15">
      <c r="A91" s="78" t="s">
        <v>1657</v>
      </c>
      <c r="B91" s="86" t="s">
        <v>252</v>
      </c>
      <c r="C91" s="78">
        <f>VLOOKUP(GroupVertices[[#This Row],[Vertex]],Vertices[],MATCH("ID",Vertices[[#Headers],[Vertex]:[Vertex Content Word Count]],0),FALSE)</f>
        <v>84</v>
      </c>
    </row>
    <row r="92" spans="1:3" ht="15">
      <c r="A92" s="78" t="s">
        <v>1657</v>
      </c>
      <c r="B92" s="86" t="s">
        <v>303</v>
      </c>
      <c r="C92" s="78">
        <f>VLOOKUP(GroupVertices[[#This Row],[Vertex]],Vertices[],MATCH("ID",Vertices[[#Headers],[Vertex]:[Vertex Content Word Count]],0),FALSE)</f>
        <v>85</v>
      </c>
    </row>
    <row r="93" spans="1:3" ht="15">
      <c r="A93" s="78" t="s">
        <v>1658</v>
      </c>
      <c r="B93" s="86" t="s">
        <v>250</v>
      </c>
      <c r="C93" s="78">
        <f>VLOOKUP(GroupVertices[[#This Row],[Vertex]],Vertices[],MATCH("ID",Vertices[[#Headers],[Vertex]:[Vertex Content Word Count]],0),FALSE)</f>
        <v>81</v>
      </c>
    </row>
    <row r="94" spans="1:3" ht="15">
      <c r="A94" s="78" t="s">
        <v>1658</v>
      </c>
      <c r="B94" s="86" t="s">
        <v>302</v>
      </c>
      <c r="C94" s="78">
        <f>VLOOKUP(GroupVertices[[#This Row],[Vertex]],Vertices[],MATCH("ID",Vertices[[#Headers],[Vertex]:[Vertex Content Word Count]],0),FALSE)</f>
        <v>82</v>
      </c>
    </row>
    <row r="95" spans="1:3" ht="15">
      <c r="A95" s="78" t="s">
        <v>1659</v>
      </c>
      <c r="B95" s="86" t="s">
        <v>246</v>
      </c>
      <c r="C95" s="78">
        <f>VLOOKUP(GroupVertices[[#This Row],[Vertex]],Vertices[],MATCH("ID",Vertices[[#Headers],[Vertex]:[Vertex Content Word Count]],0),FALSE)</f>
        <v>54</v>
      </c>
    </row>
    <row r="96" spans="1:3" ht="15">
      <c r="A96" s="78" t="s">
        <v>1659</v>
      </c>
      <c r="B96" s="86" t="s">
        <v>278</v>
      </c>
      <c r="C96" s="78">
        <f>VLOOKUP(GroupVertices[[#This Row],[Vertex]],Vertices[],MATCH("ID",Vertices[[#Headers],[Vertex]:[Vertex Content Word Count]],0),FALSE)</f>
        <v>55</v>
      </c>
    </row>
    <row r="97" spans="1:3" ht="15">
      <c r="A97" s="78" t="s">
        <v>1660</v>
      </c>
      <c r="B97" s="86" t="s">
        <v>255</v>
      </c>
      <c r="C97" s="78">
        <f>VLOOKUP(GroupVertices[[#This Row],[Vertex]],Vertices[],MATCH("ID",Vertices[[#Headers],[Vertex]:[Vertex Content Word Count]],0),FALSE)</f>
        <v>23</v>
      </c>
    </row>
    <row r="98" spans="1:3" ht="15">
      <c r="A98" s="78" t="s">
        <v>1660</v>
      </c>
      <c r="B98" s="86" t="s">
        <v>229</v>
      </c>
      <c r="C98" s="78">
        <f>VLOOKUP(GroupVertices[[#This Row],[Vertex]],Vertices[],MATCH("ID",Vertices[[#Headers],[Vertex]:[Vertex Content Word Count]],0),FALSE)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2315</v>
      </c>
      <c r="B2" s="34" t="s">
        <v>1610</v>
      </c>
      <c r="D2" s="31">
        <f>MIN(Vertices[Degree])</f>
        <v>0</v>
      </c>
      <c r="E2" s="3">
        <f>COUNTIF(Vertices[Degree],"&gt;= "&amp;D2)-COUNTIF(Vertices[Degree],"&gt;="&amp;D3)</f>
        <v>0</v>
      </c>
      <c r="F2" s="37">
        <f>MIN(Vertices[In-Degree])</f>
        <v>0</v>
      </c>
      <c r="G2" s="38">
        <f>COUNTIF(Vertices[In-Degree],"&gt;= "&amp;F2)-COUNTIF(Vertices[In-Degree],"&gt;="&amp;F3)</f>
        <v>21</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85</v>
      </c>
      <c r="L2" s="37">
        <f>MIN(Vertices[Closeness Centrality])</f>
        <v>0</v>
      </c>
      <c r="M2" s="38">
        <f>COUNTIF(Vertices[Closeness Centrality],"&gt;= "&amp;L2)-COUNTIF(Vertices[Closeness Centrality],"&gt;="&amp;L3)</f>
        <v>71</v>
      </c>
      <c r="N2" s="37">
        <f>MIN(Vertices[Eigenvector Centrality])</f>
        <v>0</v>
      </c>
      <c r="O2" s="38">
        <f>COUNTIF(Vertices[Eigenvector Centrality],"&gt;= "&amp;N2)-COUNTIF(Vertices[Eigenvector Centrality],"&gt;="&amp;N3)</f>
        <v>65</v>
      </c>
      <c r="P2" s="37">
        <f>MIN(Vertices[PageRank])</f>
        <v>0.396254</v>
      </c>
      <c r="Q2" s="38">
        <f>COUNTIF(Vertices[PageRank],"&gt;= "&amp;P2)-COUNTIF(Vertices[PageRank],"&gt;="&amp;P3)</f>
        <v>26</v>
      </c>
      <c r="R2" s="37">
        <f>MIN(Vertices[Clustering Coefficient])</f>
        <v>0</v>
      </c>
      <c r="S2" s="43">
        <f>COUNTIF(Vertices[Clustering Coefficient],"&gt;= "&amp;R2)-COUNTIF(Vertices[Clustering Coefficient],"&gt;="&amp;R3)</f>
        <v>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43.09090909090909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17</v>
      </c>
      <c r="N3" s="39">
        <f aca="true" t="shared" si="6" ref="N3:N26">N2+($N$57-$N$2)/BinDivisor</f>
        <v>0.0025290363636363638</v>
      </c>
      <c r="O3" s="40">
        <f>COUNTIF(Vertices[Eigenvector Centrality],"&gt;= "&amp;N3)-COUNTIF(Vertices[Eigenvector Centrality],"&gt;="&amp;N4)</f>
        <v>11</v>
      </c>
      <c r="P3" s="39">
        <f aca="true" t="shared" si="7" ref="P3:P26">P2+($P$57-$P$2)/BinDivisor</f>
        <v>0.5408912545454545</v>
      </c>
      <c r="Q3" s="40">
        <f>COUNTIF(Vertices[PageRank],"&gt;= "&amp;P3)-COUNTIF(Vertices[PageRank],"&gt;="&amp;P4)</f>
        <v>31</v>
      </c>
      <c r="R3" s="39">
        <f aca="true" t="shared" si="8" ref="R3:R26">R2+($R$57-$R$2)/BinDivisor</f>
        <v>0.01818181818181818</v>
      </c>
      <c r="S3" s="44">
        <f>COUNTIF(Vertices[Clustering Coefficient],"&gt;= "&amp;R3)-COUNTIF(Vertices[Clustering Coefficient],"&gt;="&amp;R4)</f>
        <v>3</v>
      </c>
      <c r="T3" s="39" t="e">
        <f aca="true" t="shared" si="9" ref="T3:T26">T2+($T$57-$T$2)/BinDivisor</f>
        <v>#REF!</v>
      </c>
      <c r="U3" s="40" t="e">
        <f ca="1" t="shared" si="0"/>
        <v>#REF!</v>
      </c>
      <c r="W3" t="s">
        <v>125</v>
      </c>
      <c r="X3" t="s">
        <v>85</v>
      </c>
    </row>
    <row r="4" spans="1:24" ht="15">
      <c r="A4" s="34" t="s">
        <v>146</v>
      </c>
      <c r="B4" s="34">
        <v>97</v>
      </c>
      <c r="D4" s="32">
        <f t="shared" si="1"/>
        <v>0</v>
      </c>
      <c r="E4" s="3">
        <f>COUNTIF(Vertices[Degree],"&gt;= "&amp;D4)-COUNTIF(Vertices[Degree],"&gt;="&amp;D5)</f>
        <v>0</v>
      </c>
      <c r="F4" s="37">
        <f t="shared" si="2"/>
        <v>0.5818181818181818</v>
      </c>
      <c r="G4" s="38">
        <f>COUNTIF(Vertices[In-Degree],"&gt;= "&amp;F4)-COUNTIF(Vertices[In-Degree],"&gt;="&amp;F5)</f>
        <v>0</v>
      </c>
      <c r="H4" s="37">
        <f t="shared" si="3"/>
        <v>0.6181818181818182</v>
      </c>
      <c r="I4" s="38">
        <f>COUNTIF(Vertices[Out-Degree],"&gt;= "&amp;H4)-COUNTIF(Vertices[Out-Degree],"&gt;="&amp;H5)</f>
        <v>0</v>
      </c>
      <c r="J4" s="37">
        <f t="shared" si="4"/>
        <v>86.18181818181819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0.0050580727272727275</v>
      </c>
      <c r="O4" s="38">
        <f>COUNTIF(Vertices[Eigenvector Centrality],"&gt;= "&amp;N4)-COUNTIF(Vertices[Eigenvector Centrality],"&gt;="&amp;N5)</f>
        <v>1</v>
      </c>
      <c r="P4" s="37">
        <f t="shared" si="7"/>
        <v>0.685528509090909</v>
      </c>
      <c r="Q4" s="38">
        <f>COUNTIF(Vertices[PageRank],"&gt;= "&amp;P4)-COUNTIF(Vertices[PageRank],"&gt;="&amp;P5)</f>
        <v>7</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0.8727272727272727</v>
      </c>
      <c r="G5" s="40">
        <f>COUNTIF(Vertices[In-Degree],"&gt;= "&amp;F5)-COUNTIF(Vertices[In-Degree],"&gt;="&amp;F6)</f>
        <v>59</v>
      </c>
      <c r="H5" s="39">
        <f t="shared" si="3"/>
        <v>0.9272727272727272</v>
      </c>
      <c r="I5" s="40">
        <f>COUNTIF(Vertices[Out-Degree],"&gt;= "&amp;H5)-COUNTIF(Vertices[Out-Degree],"&gt;="&amp;H6)</f>
        <v>25</v>
      </c>
      <c r="J5" s="39">
        <f t="shared" si="4"/>
        <v>129.27272727272728</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0.007587109090909091</v>
      </c>
      <c r="O5" s="40">
        <f>COUNTIF(Vertices[Eigenvector Centrality],"&gt;= "&amp;N5)-COUNTIF(Vertices[Eigenvector Centrality],"&gt;="&amp;N6)</f>
        <v>1</v>
      </c>
      <c r="P5" s="39">
        <f t="shared" si="7"/>
        <v>0.8301657636363635</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104</v>
      </c>
      <c r="D6" s="32">
        <f t="shared" si="1"/>
        <v>0</v>
      </c>
      <c r="E6" s="3">
        <f>COUNTIF(Vertices[Degree],"&gt;= "&amp;D6)-COUNTIF(Vertices[Degree],"&gt;="&amp;D7)</f>
        <v>0</v>
      </c>
      <c r="F6" s="37">
        <f t="shared" si="2"/>
        <v>1.1636363636363636</v>
      </c>
      <c r="G6" s="38">
        <f>COUNTIF(Vertices[In-Degree],"&gt;= "&amp;F6)-COUNTIF(Vertices[In-Degree],"&gt;="&amp;F7)</f>
        <v>0</v>
      </c>
      <c r="H6" s="37">
        <f t="shared" si="3"/>
        <v>1.2363636363636363</v>
      </c>
      <c r="I6" s="38">
        <f>COUNTIF(Vertices[Out-Degree],"&gt;= "&amp;H6)-COUNTIF(Vertices[Out-Degree],"&gt;="&amp;H7)</f>
        <v>0</v>
      </c>
      <c r="J6" s="37">
        <f t="shared" si="4"/>
        <v>172.36363636363637</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0.010116145454545455</v>
      </c>
      <c r="O6" s="38">
        <f>COUNTIF(Vertices[Eigenvector Centrality],"&gt;= "&amp;N6)-COUNTIF(Vertices[Eigenvector Centrality],"&gt;="&amp;N7)</f>
        <v>0</v>
      </c>
      <c r="P6" s="37">
        <f t="shared" si="7"/>
        <v>0.974803018181818</v>
      </c>
      <c r="Q6" s="38">
        <f>COUNTIF(Vertices[PageRank],"&gt;= "&amp;P6)-COUNTIF(Vertices[PageRank],"&gt;="&amp;P7)</f>
        <v>16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62</v>
      </c>
      <c r="D7" s="32">
        <f t="shared" si="1"/>
        <v>0</v>
      </c>
      <c r="E7" s="3">
        <f>COUNTIF(Vertices[Degree],"&gt;= "&amp;D7)-COUNTIF(Vertices[Degree],"&gt;="&amp;D8)</f>
        <v>0</v>
      </c>
      <c r="F7" s="39">
        <f t="shared" si="2"/>
        <v>1.4545454545454546</v>
      </c>
      <c r="G7" s="40">
        <f>COUNTIF(Vertices[In-Degree],"&gt;= "&amp;F7)-COUNTIF(Vertices[In-Degree],"&gt;="&amp;F8)</f>
        <v>0</v>
      </c>
      <c r="H7" s="39">
        <f t="shared" si="3"/>
        <v>1.5454545454545454</v>
      </c>
      <c r="I7" s="40">
        <f>COUNTIF(Vertices[Out-Degree],"&gt;= "&amp;H7)-COUNTIF(Vertices[Out-Degree],"&gt;="&amp;H8)</f>
        <v>0</v>
      </c>
      <c r="J7" s="39">
        <f t="shared" si="4"/>
        <v>215.45454545454547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0.01264518181818182</v>
      </c>
      <c r="O7" s="40">
        <f>COUNTIF(Vertices[Eigenvector Centrality],"&gt;= "&amp;N7)-COUNTIF(Vertices[Eigenvector Centrality],"&gt;="&amp;N8)</f>
        <v>0</v>
      </c>
      <c r="P7" s="39">
        <f t="shared" si="7"/>
        <v>1.1194402727272725</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166</v>
      </c>
      <c r="D8" s="32">
        <f t="shared" si="1"/>
        <v>0</v>
      </c>
      <c r="E8" s="3">
        <f>COUNTIF(Vertices[Degree],"&gt;= "&amp;D8)-COUNTIF(Vertices[Degree],"&gt;="&amp;D9)</f>
        <v>0</v>
      </c>
      <c r="F8" s="37">
        <f t="shared" si="2"/>
        <v>1.7454545454545456</v>
      </c>
      <c r="G8" s="38">
        <f>COUNTIF(Vertices[In-Degree],"&gt;= "&amp;F8)-COUNTIF(Vertices[In-Degree],"&gt;="&amp;F9)</f>
        <v>12</v>
      </c>
      <c r="H8" s="37">
        <f t="shared" si="3"/>
        <v>1.8545454545454545</v>
      </c>
      <c r="I8" s="38">
        <f>COUNTIF(Vertices[Out-Degree],"&gt;= "&amp;H8)-COUNTIF(Vertices[Out-Degree],"&gt;="&amp;H9)</f>
        <v>15</v>
      </c>
      <c r="J8" s="37">
        <f t="shared" si="4"/>
        <v>258.54545454545456</v>
      </c>
      <c r="K8" s="38">
        <f>COUNTIF(Vertices[Betweenness Centrality],"&gt;= "&amp;J8)-COUNTIF(Vertices[Betweenness Centrality],"&gt;="&amp;J9)</f>
        <v>1</v>
      </c>
      <c r="L8" s="37">
        <f t="shared" si="5"/>
        <v>0.1090909090909091</v>
      </c>
      <c r="M8" s="38">
        <f>COUNTIF(Vertices[Closeness Centrality],"&gt;= "&amp;L8)-COUNTIF(Vertices[Closeness Centrality],"&gt;="&amp;L9)</f>
        <v>0</v>
      </c>
      <c r="N8" s="37">
        <f t="shared" si="6"/>
        <v>0.015174218181818184</v>
      </c>
      <c r="O8" s="38">
        <f>COUNTIF(Vertices[Eigenvector Centrality],"&gt;= "&amp;N8)-COUNTIF(Vertices[Eigenvector Centrality],"&gt;="&amp;N9)</f>
        <v>0</v>
      </c>
      <c r="P8" s="37">
        <f t="shared" si="7"/>
        <v>1.2640775272727272</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2.0363636363636366</v>
      </c>
      <c r="G9" s="40">
        <f>COUNTIF(Vertices[In-Degree],"&gt;= "&amp;F9)-COUNTIF(Vertices[In-Degree],"&gt;="&amp;F10)</f>
        <v>0</v>
      </c>
      <c r="H9" s="39">
        <f t="shared" si="3"/>
        <v>2.1636363636363636</v>
      </c>
      <c r="I9" s="40">
        <f>COUNTIF(Vertices[Out-Degree],"&gt;= "&amp;H9)-COUNTIF(Vertices[Out-Degree],"&gt;="&amp;H10)</f>
        <v>0</v>
      </c>
      <c r="J9" s="39">
        <f t="shared" si="4"/>
        <v>301.6363636363636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0.017703254545454548</v>
      </c>
      <c r="O9" s="40">
        <f>COUNTIF(Vertices[Eigenvector Centrality],"&gt;= "&amp;N9)-COUNTIF(Vertices[Eigenvector Centrality],"&gt;="&amp;N10)</f>
        <v>1</v>
      </c>
      <c r="P9" s="39">
        <f t="shared" si="7"/>
        <v>1.4087147818181818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42</v>
      </c>
      <c r="D10" s="32">
        <f t="shared" si="1"/>
        <v>0</v>
      </c>
      <c r="E10" s="3">
        <f>COUNTIF(Vertices[Degree],"&gt;= "&amp;D10)-COUNTIF(Vertices[Degree],"&gt;="&amp;D11)</f>
        <v>0</v>
      </c>
      <c r="F10" s="37">
        <f t="shared" si="2"/>
        <v>2.3272727272727276</v>
      </c>
      <c r="G10" s="38">
        <f>COUNTIF(Vertices[In-Degree],"&gt;= "&amp;F10)-COUNTIF(Vertices[In-Degree],"&gt;="&amp;F11)</f>
        <v>0</v>
      </c>
      <c r="H10" s="37">
        <f t="shared" si="3"/>
        <v>2.4727272727272727</v>
      </c>
      <c r="I10" s="38">
        <f>COUNTIF(Vertices[Out-Degree],"&gt;= "&amp;H10)-COUNTIF(Vertices[Out-Degree],"&gt;="&amp;H11)</f>
        <v>0</v>
      </c>
      <c r="J10" s="37">
        <f t="shared" si="4"/>
        <v>344.72727272727275</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0.02023229090909091</v>
      </c>
      <c r="O10" s="38">
        <f>COUNTIF(Vertices[Eigenvector Centrality],"&gt;= "&amp;N10)-COUNTIF(Vertices[Eigenvector Centrality],"&gt;="&amp;N11)</f>
        <v>0</v>
      </c>
      <c r="P10" s="37">
        <f t="shared" si="7"/>
        <v>1.5533520363636364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2.6181818181818186</v>
      </c>
      <c r="G11" s="40">
        <f>COUNTIF(Vertices[In-Degree],"&gt;= "&amp;F11)-COUNTIF(Vertices[In-Degree],"&gt;="&amp;F12)</f>
        <v>0</v>
      </c>
      <c r="H11" s="39">
        <f t="shared" si="3"/>
        <v>2.7818181818181817</v>
      </c>
      <c r="I11" s="40">
        <f>COUNTIF(Vertices[Out-Degree],"&gt;= "&amp;H11)-COUNTIF(Vertices[Out-Degree],"&gt;="&amp;H12)</f>
        <v>2</v>
      </c>
      <c r="J11" s="39">
        <f t="shared" si="4"/>
        <v>387.81818181818187</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0.022761327272727273</v>
      </c>
      <c r="O11" s="40">
        <f>COUNTIF(Vertices[Eigenvector Centrality],"&gt;= "&amp;N11)-COUNTIF(Vertices[Eigenvector Centrality],"&gt;="&amp;N12)</f>
        <v>0</v>
      </c>
      <c r="P11" s="39">
        <f t="shared" si="7"/>
        <v>1.697989290909091</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0.04040404040404041</v>
      </c>
      <c r="D12" s="32">
        <f t="shared" si="1"/>
        <v>0</v>
      </c>
      <c r="E12" s="3">
        <f>COUNTIF(Vertices[Degree],"&gt;= "&amp;D12)-COUNTIF(Vertices[Degree],"&gt;="&amp;D13)</f>
        <v>0</v>
      </c>
      <c r="F12" s="37">
        <f t="shared" si="2"/>
        <v>2.9090909090909096</v>
      </c>
      <c r="G12" s="38">
        <f>COUNTIF(Vertices[In-Degree],"&gt;= "&amp;F12)-COUNTIF(Vertices[In-Degree],"&gt;="&amp;F13)</f>
        <v>1</v>
      </c>
      <c r="H12" s="37">
        <f t="shared" si="3"/>
        <v>3.090909090909091</v>
      </c>
      <c r="I12" s="38">
        <f>COUNTIF(Vertices[Out-Degree],"&gt;= "&amp;H12)-COUNTIF(Vertices[Out-Degree],"&gt;="&amp;H13)</f>
        <v>0</v>
      </c>
      <c r="J12" s="37">
        <f t="shared" si="4"/>
        <v>430.909090909091</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0.025290363636363635</v>
      </c>
      <c r="O12" s="38">
        <f>COUNTIF(Vertices[Eigenvector Centrality],"&gt;= "&amp;N12)-COUNTIF(Vertices[Eigenvector Centrality],"&gt;="&amp;N13)</f>
        <v>3</v>
      </c>
      <c r="P12" s="37">
        <f t="shared" si="7"/>
        <v>1.8426265454545456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0.07766990291262135</v>
      </c>
      <c r="D13" s="32">
        <f t="shared" si="1"/>
        <v>0</v>
      </c>
      <c r="E13" s="3">
        <f>COUNTIF(Vertices[Degree],"&gt;= "&amp;D13)-COUNTIF(Vertices[Degree],"&gt;="&amp;D14)</f>
        <v>0</v>
      </c>
      <c r="F13" s="39">
        <f t="shared" si="2"/>
        <v>3.2000000000000006</v>
      </c>
      <c r="G13" s="40">
        <f>COUNTIF(Vertices[In-Degree],"&gt;= "&amp;F13)-COUNTIF(Vertices[In-Degree],"&gt;="&amp;F14)</f>
        <v>0</v>
      </c>
      <c r="H13" s="39">
        <f t="shared" si="3"/>
        <v>3.4</v>
      </c>
      <c r="I13" s="40">
        <f>COUNTIF(Vertices[Out-Degree],"&gt;= "&amp;H13)-COUNTIF(Vertices[Out-Degree],"&gt;="&amp;H14)</f>
        <v>0</v>
      </c>
      <c r="J13" s="39">
        <f t="shared" si="4"/>
        <v>474.0000000000001</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0.027819399999999998</v>
      </c>
      <c r="O13" s="40">
        <f>COUNTIF(Vertices[Eigenvector Centrality],"&gt;= "&amp;N13)-COUNTIF(Vertices[Eigenvector Centrality],"&gt;="&amp;N14)</f>
        <v>0</v>
      </c>
      <c r="P13" s="39">
        <f t="shared" si="7"/>
        <v>1.9872638000000002</v>
      </c>
      <c r="Q13" s="40">
        <f>COUNTIF(Vertices[PageRank],"&gt;= "&amp;P13)-COUNTIF(Vertices[PageRank],"&gt;="&amp;P14)</f>
        <v>2</v>
      </c>
      <c r="R13" s="39">
        <f t="shared" si="8"/>
        <v>0.20000000000000004</v>
      </c>
      <c r="S13" s="44">
        <f>COUNTIF(Vertices[Clustering Coefficient],"&gt;= "&amp;R13)-COUNTIF(Vertices[Clustering Coefficient],"&gt;="&amp;R14)</f>
        <v>0</v>
      </c>
      <c r="T13" s="39" t="e">
        <f ca="1" t="shared" si="9"/>
        <v>#REF!</v>
      </c>
      <c r="U13" s="40" t="e">
        <f ca="1" t="shared" si="0"/>
        <v>#REF!</v>
      </c>
    </row>
    <row r="14" spans="1:21" ht="15">
      <c r="A14" s="125"/>
      <c r="B14" s="125"/>
      <c r="D14" s="32">
        <f t="shared" si="1"/>
        <v>0</v>
      </c>
      <c r="E14" s="3">
        <f>COUNTIF(Vertices[Degree],"&gt;= "&amp;D14)-COUNTIF(Vertices[Degree],"&gt;="&amp;D15)</f>
        <v>0</v>
      </c>
      <c r="F14" s="37">
        <f t="shared" si="2"/>
        <v>3.4909090909090916</v>
      </c>
      <c r="G14" s="38">
        <f>COUNTIF(Vertices[In-Degree],"&gt;= "&amp;F14)-COUNTIF(Vertices[In-Degree],"&gt;="&amp;F15)</f>
        <v>0</v>
      </c>
      <c r="H14" s="37">
        <f t="shared" si="3"/>
        <v>3.709090909090909</v>
      </c>
      <c r="I14" s="38">
        <f>COUNTIF(Vertices[Out-Degree],"&gt;= "&amp;H14)-COUNTIF(Vertices[Out-Degree],"&gt;="&amp;H15)</f>
        <v>0</v>
      </c>
      <c r="J14" s="37">
        <f t="shared" si="4"/>
        <v>517.0909090909092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0.03034843636363636</v>
      </c>
      <c r="O14" s="38">
        <f>COUNTIF(Vertices[Eigenvector Centrality],"&gt;= "&amp;N14)-COUNTIF(Vertices[Eigenvector Centrality],"&gt;="&amp;N15)</f>
        <v>2</v>
      </c>
      <c r="P14" s="37">
        <f t="shared" si="7"/>
        <v>2.131901054545455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18</v>
      </c>
      <c r="D15" s="32">
        <f t="shared" si="1"/>
        <v>0</v>
      </c>
      <c r="E15" s="3">
        <f>COUNTIF(Vertices[Degree],"&gt;= "&amp;D15)-COUNTIF(Vertices[Degree],"&gt;="&amp;D16)</f>
        <v>0</v>
      </c>
      <c r="F15" s="39">
        <f t="shared" si="2"/>
        <v>3.7818181818181826</v>
      </c>
      <c r="G15" s="40">
        <f>COUNTIF(Vertices[In-Degree],"&gt;= "&amp;F15)-COUNTIF(Vertices[In-Degree],"&gt;="&amp;F16)</f>
        <v>1</v>
      </c>
      <c r="H15" s="39">
        <f t="shared" si="3"/>
        <v>4.018181818181818</v>
      </c>
      <c r="I15" s="40">
        <f>COUNTIF(Vertices[Out-Degree],"&gt;= "&amp;H15)-COUNTIF(Vertices[Out-Degree],"&gt;="&amp;H16)</f>
        <v>0</v>
      </c>
      <c r="J15" s="39">
        <f t="shared" si="4"/>
        <v>560.1818181818184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0.032877472727272726</v>
      </c>
      <c r="O15" s="40">
        <f>COUNTIF(Vertices[Eigenvector Centrality],"&gt;= "&amp;N15)-COUNTIF(Vertices[Eigenvector Centrality],"&gt;="&amp;N16)</f>
        <v>1</v>
      </c>
      <c r="P15" s="39">
        <f t="shared" si="7"/>
        <v>2.2765383090909093</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12</v>
      </c>
      <c r="D16" s="32">
        <f t="shared" si="1"/>
        <v>0</v>
      </c>
      <c r="E16" s="3">
        <f>COUNTIF(Vertices[Degree],"&gt;= "&amp;D16)-COUNTIF(Vertices[Degree],"&gt;="&amp;D17)</f>
        <v>0</v>
      </c>
      <c r="F16" s="37">
        <f t="shared" si="2"/>
        <v>4.072727272727273</v>
      </c>
      <c r="G16" s="38">
        <f>COUNTIF(Vertices[In-Degree],"&gt;= "&amp;F16)-COUNTIF(Vertices[In-Degree],"&gt;="&amp;F17)</f>
        <v>0</v>
      </c>
      <c r="H16" s="37">
        <f t="shared" si="3"/>
        <v>4.327272727272726</v>
      </c>
      <c r="I16" s="38">
        <f>COUNTIF(Vertices[Out-Degree],"&gt;= "&amp;H16)-COUNTIF(Vertices[Out-Degree],"&gt;="&amp;H17)</f>
        <v>0</v>
      </c>
      <c r="J16" s="37">
        <f t="shared" si="4"/>
        <v>603.2727272727275</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0.03540650909090909</v>
      </c>
      <c r="O16" s="38">
        <f>COUNTIF(Vertices[Eigenvector Centrality],"&gt;= "&amp;N16)-COUNTIF(Vertices[Eigenvector Centrality],"&gt;="&amp;N17)</f>
        <v>0</v>
      </c>
      <c r="P16" s="37">
        <f t="shared" si="7"/>
        <v>2.4211755636363637</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59</v>
      </c>
      <c r="D17" s="32">
        <f t="shared" si="1"/>
        <v>0</v>
      </c>
      <c r="E17" s="3">
        <f>COUNTIF(Vertices[Degree],"&gt;= "&amp;D17)-COUNTIF(Vertices[Degree],"&gt;="&amp;D18)</f>
        <v>0</v>
      </c>
      <c r="F17" s="39">
        <f t="shared" si="2"/>
        <v>4.363636363636364</v>
      </c>
      <c r="G17" s="40">
        <f>COUNTIF(Vertices[In-Degree],"&gt;= "&amp;F17)-COUNTIF(Vertices[In-Degree],"&gt;="&amp;F18)</f>
        <v>0</v>
      </c>
      <c r="H17" s="39">
        <f t="shared" si="3"/>
        <v>4.636363636363635</v>
      </c>
      <c r="I17" s="40">
        <f>COUNTIF(Vertices[Out-Degree],"&gt;= "&amp;H17)-COUNTIF(Vertices[Out-Degree],"&gt;="&amp;H18)</f>
        <v>0</v>
      </c>
      <c r="J17" s="39">
        <f t="shared" si="4"/>
        <v>646.3636363636366</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0.03793554545454545</v>
      </c>
      <c r="O17" s="40">
        <f>COUNTIF(Vertices[Eigenvector Centrality],"&gt;= "&amp;N17)-COUNTIF(Vertices[Eigenvector Centrality],"&gt;="&amp;N18)</f>
        <v>0</v>
      </c>
      <c r="P17" s="39">
        <f t="shared" si="7"/>
        <v>2.565812818181818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116</v>
      </c>
      <c r="D18" s="32">
        <f t="shared" si="1"/>
        <v>0</v>
      </c>
      <c r="E18" s="3">
        <f>COUNTIF(Vertices[Degree],"&gt;= "&amp;D18)-COUNTIF(Vertices[Degree],"&gt;="&amp;D19)</f>
        <v>0</v>
      </c>
      <c r="F18" s="37">
        <f t="shared" si="2"/>
        <v>4.654545454545455</v>
      </c>
      <c r="G18" s="38">
        <f>COUNTIF(Vertices[In-Degree],"&gt;= "&amp;F18)-COUNTIF(Vertices[In-Degree],"&gt;="&amp;F19)</f>
        <v>0</v>
      </c>
      <c r="H18" s="37">
        <f t="shared" si="3"/>
        <v>4.9454545454545435</v>
      </c>
      <c r="I18" s="38">
        <f>COUNTIF(Vertices[Out-Degree],"&gt;= "&amp;H18)-COUNTIF(Vertices[Out-Degree],"&gt;="&amp;H19)</f>
        <v>1</v>
      </c>
      <c r="J18" s="37">
        <f t="shared" si="4"/>
        <v>689.4545454545457</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0.04046458181818181</v>
      </c>
      <c r="O18" s="38">
        <f>COUNTIF(Vertices[Eigenvector Centrality],"&gt;= "&amp;N18)-COUNTIF(Vertices[Eigenvector Centrality],"&gt;="&amp;N19)</f>
        <v>0</v>
      </c>
      <c r="P18" s="37">
        <f t="shared" si="7"/>
        <v>2.7104500727272725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4.945454545454546</v>
      </c>
      <c r="G19" s="40">
        <f>COUNTIF(Vertices[In-Degree],"&gt;= "&amp;F19)-COUNTIF(Vertices[In-Degree],"&gt;="&amp;F20)</f>
        <v>1</v>
      </c>
      <c r="H19" s="39">
        <f t="shared" si="3"/>
        <v>5.254545454545452</v>
      </c>
      <c r="I19" s="40">
        <f>COUNTIF(Vertices[Out-Degree],"&gt;= "&amp;H19)-COUNTIF(Vertices[Out-Degree],"&gt;="&amp;H20)</f>
        <v>0</v>
      </c>
      <c r="J19" s="39">
        <f t="shared" si="4"/>
        <v>732.5454545454548</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0.042993618181818176</v>
      </c>
      <c r="O19" s="40">
        <f>COUNTIF(Vertices[Eigenvector Centrality],"&gt;= "&amp;N19)-COUNTIF(Vertices[Eigenvector Centrality],"&gt;="&amp;N20)</f>
        <v>0</v>
      </c>
      <c r="P19" s="39">
        <f t="shared" si="7"/>
        <v>2.855087327272727</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8</v>
      </c>
      <c r="D20" s="32">
        <f t="shared" si="1"/>
        <v>0</v>
      </c>
      <c r="E20" s="3">
        <f>COUNTIF(Vertices[Degree],"&gt;= "&amp;D20)-COUNTIF(Vertices[Degree],"&gt;="&amp;D21)</f>
        <v>0</v>
      </c>
      <c r="F20" s="37">
        <f t="shared" si="2"/>
        <v>5.236363636363637</v>
      </c>
      <c r="G20" s="38">
        <f>COUNTIF(Vertices[In-Degree],"&gt;= "&amp;F20)-COUNTIF(Vertices[In-Degree],"&gt;="&amp;F21)</f>
        <v>0</v>
      </c>
      <c r="H20" s="37">
        <f t="shared" si="3"/>
        <v>5.563636363636361</v>
      </c>
      <c r="I20" s="38">
        <f>COUNTIF(Vertices[Out-Degree],"&gt;= "&amp;H20)-COUNTIF(Vertices[Out-Degree],"&gt;="&amp;H21)</f>
        <v>0</v>
      </c>
      <c r="J20" s="37">
        <f t="shared" si="4"/>
        <v>775.636363636364</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0.04552265454545454</v>
      </c>
      <c r="O20" s="38">
        <f>COUNTIF(Vertices[Eigenvector Centrality],"&gt;= "&amp;N20)-COUNTIF(Vertices[Eigenvector Centrality],"&gt;="&amp;N21)</f>
        <v>9</v>
      </c>
      <c r="P20" s="37">
        <f t="shared" si="7"/>
        <v>2.9997245818181812</v>
      </c>
      <c r="Q20" s="38">
        <f>COUNTIF(Vertices[PageRank],"&gt;= "&amp;P20)-COUNTIF(Vertices[PageRank],"&gt;="&amp;P21)</f>
        <v>1</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157</v>
      </c>
      <c r="B21" s="34">
        <v>3.818419</v>
      </c>
      <c r="D21" s="32">
        <f t="shared" si="1"/>
        <v>0</v>
      </c>
      <c r="E21" s="3">
        <f>COUNTIF(Vertices[Degree],"&gt;= "&amp;D21)-COUNTIF(Vertices[Degree],"&gt;="&amp;D22)</f>
        <v>0</v>
      </c>
      <c r="F21" s="39">
        <f t="shared" si="2"/>
        <v>5.527272727272728</v>
      </c>
      <c r="G21" s="40">
        <f>COUNTIF(Vertices[In-Degree],"&gt;= "&amp;F21)-COUNTIF(Vertices[In-Degree],"&gt;="&amp;F22)</f>
        <v>0</v>
      </c>
      <c r="H21" s="39">
        <f t="shared" si="3"/>
        <v>5.8727272727272695</v>
      </c>
      <c r="I21" s="40">
        <f>COUNTIF(Vertices[Out-Degree],"&gt;= "&amp;H21)-COUNTIF(Vertices[Out-Degree],"&gt;="&amp;H22)</f>
        <v>2</v>
      </c>
      <c r="J21" s="39">
        <f t="shared" si="4"/>
        <v>818.7272727272731</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0.0480516909090909</v>
      </c>
      <c r="O21" s="40">
        <f>COUNTIF(Vertices[Eigenvector Centrality],"&gt;= "&amp;N21)-COUNTIF(Vertices[Eigenvector Centrality],"&gt;="&amp;N22)</f>
        <v>0</v>
      </c>
      <c r="P21" s="39">
        <f t="shared" si="7"/>
        <v>3.1443618363636356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5.818181818181819</v>
      </c>
      <c r="G22" s="38">
        <f>COUNTIF(Vertices[In-Degree],"&gt;= "&amp;F22)-COUNTIF(Vertices[In-Degree],"&gt;="&amp;F23)</f>
        <v>0</v>
      </c>
      <c r="H22" s="37">
        <f t="shared" si="3"/>
        <v>6.181818181818178</v>
      </c>
      <c r="I22" s="38">
        <f>COUNTIF(Vertices[Out-Degree],"&gt;= "&amp;H22)-COUNTIF(Vertices[Out-Degree],"&gt;="&amp;H23)</f>
        <v>0</v>
      </c>
      <c r="J22" s="37">
        <f t="shared" si="4"/>
        <v>861.8181818181822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0.05058072727272726</v>
      </c>
      <c r="O22" s="38">
        <f>COUNTIF(Vertices[Eigenvector Centrality],"&gt;= "&amp;N22)-COUNTIF(Vertices[Eigenvector Centrality],"&gt;="&amp;N23)</f>
        <v>0</v>
      </c>
      <c r="P22" s="37">
        <f t="shared" si="7"/>
        <v>3.28899909090909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0.011060996563573884</v>
      </c>
      <c r="D23" s="32">
        <f t="shared" si="1"/>
        <v>0</v>
      </c>
      <c r="E23" s="3">
        <f>COUNTIF(Vertices[Degree],"&gt;= "&amp;D23)-COUNTIF(Vertices[Degree],"&gt;="&amp;D24)</f>
        <v>0</v>
      </c>
      <c r="F23" s="39">
        <f t="shared" si="2"/>
        <v>6.10909090909091</v>
      </c>
      <c r="G23" s="40">
        <f>COUNTIF(Vertices[In-Degree],"&gt;= "&amp;F23)-COUNTIF(Vertices[In-Degree],"&gt;="&amp;F24)</f>
        <v>0</v>
      </c>
      <c r="H23" s="39">
        <f t="shared" si="3"/>
        <v>6.490909090909087</v>
      </c>
      <c r="I23" s="40">
        <f>COUNTIF(Vertices[Out-Degree],"&gt;= "&amp;H23)-COUNTIF(Vertices[Out-Degree],"&gt;="&amp;H24)</f>
        <v>0</v>
      </c>
      <c r="J23" s="39">
        <f t="shared" si="4"/>
        <v>904.9090909090913</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0.053109763636363626</v>
      </c>
      <c r="O23" s="40">
        <f>COUNTIF(Vertices[Eigenvector Centrality],"&gt;= "&amp;N23)-COUNTIF(Vertices[Eigenvector Centrality],"&gt;="&amp;N24)</f>
        <v>0</v>
      </c>
      <c r="P23" s="39">
        <f t="shared" si="7"/>
        <v>3.4336363454545444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2316</v>
      </c>
      <c r="B24" s="34">
        <v>0.552502</v>
      </c>
      <c r="D24" s="32">
        <f t="shared" si="1"/>
        <v>0</v>
      </c>
      <c r="E24" s="3">
        <f>COUNTIF(Vertices[Degree],"&gt;= "&amp;D24)-COUNTIF(Vertices[Degree],"&gt;="&amp;D25)</f>
        <v>0</v>
      </c>
      <c r="F24" s="37">
        <f t="shared" si="2"/>
        <v>6.400000000000001</v>
      </c>
      <c r="G24" s="38">
        <f>COUNTIF(Vertices[In-Degree],"&gt;= "&amp;F24)-COUNTIF(Vertices[In-Degree],"&gt;="&amp;F25)</f>
        <v>0</v>
      </c>
      <c r="H24" s="37">
        <f t="shared" si="3"/>
        <v>6.799999999999995</v>
      </c>
      <c r="I24" s="38">
        <f>COUNTIF(Vertices[Out-Degree],"&gt;= "&amp;H24)-COUNTIF(Vertices[Out-Degree],"&gt;="&amp;H25)</f>
        <v>1</v>
      </c>
      <c r="J24" s="37">
        <f t="shared" si="4"/>
        <v>948.0000000000005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0.05563879999999999</v>
      </c>
      <c r="O24" s="38">
        <f>COUNTIF(Vertices[Eigenvector Centrality],"&gt;= "&amp;N24)-COUNTIF(Vertices[Eigenvector Centrality],"&gt;="&amp;N25)</f>
        <v>0</v>
      </c>
      <c r="P24" s="37">
        <f t="shared" si="7"/>
        <v>3.578273599999999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6.690909090909092</v>
      </c>
      <c r="G25" s="40">
        <f>COUNTIF(Vertices[In-Degree],"&gt;= "&amp;F25)-COUNTIF(Vertices[In-Degree],"&gt;="&amp;F26)</f>
        <v>0</v>
      </c>
      <c r="H25" s="39">
        <f t="shared" si="3"/>
        <v>7.109090909090904</v>
      </c>
      <c r="I25" s="40">
        <f>COUNTIF(Vertices[Out-Degree],"&gt;= "&amp;H25)-COUNTIF(Vertices[Out-Degree],"&gt;="&amp;H26)</f>
        <v>0</v>
      </c>
      <c r="J25" s="39">
        <f t="shared" si="4"/>
        <v>991.0909090909096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0.05816783636363635</v>
      </c>
      <c r="O25" s="40">
        <f>COUNTIF(Vertices[Eigenvector Centrality],"&gt;= "&amp;N25)-COUNTIF(Vertices[Eigenvector Centrality],"&gt;="&amp;N26)</f>
        <v>1</v>
      </c>
      <c r="P25" s="39">
        <f t="shared" si="7"/>
        <v>3.7229108545454532</v>
      </c>
      <c r="Q25" s="40">
        <f>COUNTIF(Vertices[PageRank],"&gt;= "&amp;P25)-COUNTIF(Vertices[PageRank],"&gt;="&amp;P26)</f>
        <v>2</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2317</v>
      </c>
      <c r="B26" s="34" t="s">
        <v>2331</v>
      </c>
      <c r="D26" s="32">
        <f t="shared" si="1"/>
        <v>0</v>
      </c>
      <c r="E26" s="3">
        <f>COUNTIF(Vertices[Degree],"&gt;= "&amp;D26)-COUNTIF(Vertices[Degree],"&gt;="&amp;D28)</f>
        <v>0</v>
      </c>
      <c r="F26" s="37">
        <f t="shared" si="2"/>
        <v>6.981818181818183</v>
      </c>
      <c r="G26" s="38">
        <f>COUNTIF(Vertices[In-Degree],"&gt;= "&amp;F26)-COUNTIF(Vertices[In-Degree],"&gt;="&amp;F28)</f>
        <v>0</v>
      </c>
      <c r="H26" s="37">
        <f t="shared" si="3"/>
        <v>7.418181818181813</v>
      </c>
      <c r="I26" s="38">
        <f>COUNTIF(Vertices[Out-Degree],"&gt;= "&amp;H26)-COUNTIF(Vertices[Out-Degree],"&gt;="&amp;H28)</f>
        <v>0</v>
      </c>
      <c r="J26" s="37">
        <f t="shared" si="4"/>
        <v>1034.1818181818187</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0.06069687272727271</v>
      </c>
      <c r="O26" s="38">
        <f>COUNTIF(Vertices[Eigenvector Centrality],"&gt;= "&amp;N26)-COUNTIF(Vertices[Eigenvector Centrality],"&gt;="&amp;N28)</f>
        <v>0</v>
      </c>
      <c r="P26" s="37">
        <f t="shared" si="7"/>
        <v>3.8675481090909076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-3</v>
      </c>
      <c r="J27" s="61"/>
      <c r="K27" s="62">
        <f>COUNTIF(Vertices[Betweenness Centrality],"&gt;= "&amp;J27)-COUNTIF(Vertices[Betweenness Centrality],"&gt;="&amp;J28)</f>
        <v>-3</v>
      </c>
      <c r="L27" s="61"/>
      <c r="M27" s="62">
        <f>COUNTIF(Vertices[Closeness Centrality],"&gt;= "&amp;L27)-COUNTIF(Vertices[Closeness Centrality],"&gt;="&amp;L28)</f>
        <v>-8</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34" t="s">
        <v>2318</v>
      </c>
      <c r="B28" s="34" t="s">
        <v>85</v>
      </c>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7.727272727272721</v>
      </c>
      <c r="I28" s="40">
        <f>COUNTIF(Vertices[Out-Degree],"&gt;= "&amp;H28)-COUNTIF(Vertices[Out-Degree],"&gt;="&amp;H40)</f>
        <v>0</v>
      </c>
      <c r="J28" s="39">
        <f>J26+($J$57-$J$2)/BinDivisor</f>
        <v>1077.2727272727277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0.06322590909090908</v>
      </c>
      <c r="O28" s="40">
        <f>COUNTIF(Vertices[Eigenvector Centrality],"&gt;= "&amp;N28)-COUNTIF(Vertices[Eigenvector Centrality],"&gt;="&amp;N40)</f>
        <v>0</v>
      </c>
      <c r="P28" s="39">
        <f>P26+($P$57-$P$2)/BinDivisor</f>
        <v>4.0121853636363625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2319</v>
      </c>
      <c r="B30" s="34" t="s">
        <v>85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2320</v>
      </c>
      <c r="B31" s="34" t="s">
        <v>85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2321</v>
      </c>
      <c r="B32" s="34" t="s">
        <v>85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2322</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2323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2324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2325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2326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2327</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-3</v>
      </c>
      <c r="J38" s="61"/>
      <c r="K38" s="62">
        <f>COUNTIF(Vertices[Betweenness Centrality],"&gt;= "&amp;J38)-COUNTIF(Vertices[Betweenness Centrality],"&gt;="&amp;J40)</f>
        <v>-3</v>
      </c>
      <c r="L38" s="61"/>
      <c r="M38" s="62">
        <f>COUNTIF(Vertices[Closeness Centrality],"&gt;= "&amp;L38)-COUNTIF(Vertices[Closeness Centrality],"&gt;="&amp;L40)</f>
        <v>-8</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1:21" ht="15">
      <c r="A39" s="34" t="s">
        <v>21</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-3</v>
      </c>
      <c r="J39" s="61"/>
      <c r="K39" s="62">
        <f>COUNTIF(Vertices[Betweenness Centrality],"&gt;= "&amp;J39)-COUNTIF(Vertices[Betweenness Centrality],"&gt;="&amp;J40)</f>
        <v>-3</v>
      </c>
      <c r="L39" s="61"/>
      <c r="M39" s="62">
        <f>COUNTIF(Vertices[Closeness Centrality],"&gt;= "&amp;L39)-COUNTIF(Vertices[Closeness Centrality],"&gt;="&amp;L40)</f>
        <v>-8</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1:21" ht="15">
      <c r="A40" s="34" t="s">
        <v>2328</v>
      </c>
      <c r="B40" s="34" t="s">
        <v>85</v>
      </c>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8.03636363636363</v>
      </c>
      <c r="I40" s="38">
        <f>COUNTIF(Vertices[Out-Degree],"&gt;= "&amp;H40)-COUNTIF(Vertices[Out-Degree],"&gt;="&amp;H41)</f>
        <v>0</v>
      </c>
      <c r="J40" s="37">
        <f>J28+($J$57-$J$2)/BinDivisor</f>
        <v>1120.3636363636367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0.06575494545454545</v>
      </c>
      <c r="O40" s="38">
        <f>COUNTIF(Vertices[Eigenvector Centrality],"&gt;= "&amp;N40)-COUNTIF(Vertices[Eigenvector Centrality],"&gt;="&amp;N41)</f>
        <v>0</v>
      </c>
      <c r="P40" s="37">
        <f>P28+($P$57-$P$2)/BinDivisor</f>
        <v>4.156822618181817</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2329</v>
      </c>
      <c r="B41" s="34" t="s">
        <v>85</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1163.4545454545457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0.06828398181818182</v>
      </c>
      <c r="O41" s="40">
        <f>COUNTIF(Vertices[Eigenvector Centrality],"&gt;= "&amp;N41)-COUNTIF(Vertices[Eigenvector Centrality],"&gt;="&amp;N42)</f>
        <v>0</v>
      </c>
      <c r="P41" s="39">
        <f aca="true" t="shared" si="16" ref="P41:P56">P40+($P$57-$P$2)/BinDivisor</f>
        <v>4.301459872727271</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4" t="s">
        <v>2330</v>
      </c>
      <c r="B42" s="34" t="s">
        <v>85</v>
      </c>
      <c r="D42" s="32">
        <f t="shared" si="10"/>
        <v>0</v>
      </c>
      <c r="E42" s="3">
        <f>COUNTIF(Vertices[Degree],"&gt;= "&amp;D42)-COUNTIF(Vertices[Degree],"&gt;="&amp;D43)</f>
        <v>0</v>
      </c>
      <c r="F42" s="37">
        <f t="shared" si="11"/>
        <v>8.145454545454546</v>
      </c>
      <c r="G42" s="38">
        <f>COUNTIF(Vertices[In-Degree],"&gt;= "&amp;F42)-COUNTIF(Vertices[In-Degree],"&gt;="&amp;F43)</f>
        <v>0</v>
      </c>
      <c r="H42" s="37">
        <f t="shared" si="12"/>
        <v>8.654545454545447</v>
      </c>
      <c r="I42" s="38">
        <f>COUNTIF(Vertices[Out-Degree],"&gt;= "&amp;H42)-COUNTIF(Vertices[Out-Degree],"&gt;="&amp;H43)</f>
        <v>0</v>
      </c>
      <c r="J42" s="37">
        <f t="shared" si="13"/>
        <v>1206.5454545454547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0.07081301818181819</v>
      </c>
      <c r="O42" s="38">
        <f>COUNTIF(Vertices[Eigenvector Centrality],"&gt;= "&amp;N42)-COUNTIF(Vertices[Eigenvector Centrality],"&gt;="&amp;N43)</f>
        <v>0</v>
      </c>
      <c r="P42" s="37">
        <f t="shared" si="16"/>
        <v>4.446097127272726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t="s">
        <v>163</v>
      </c>
      <c r="B43" t="s">
        <v>17</v>
      </c>
      <c r="D43" s="32">
        <f t="shared" si="10"/>
        <v>0</v>
      </c>
      <c r="E43" s="3">
        <f>COUNTIF(Vertices[Degree],"&gt;= "&amp;D43)-COUNTIF(Vertices[Degree],"&gt;="&amp;D44)</f>
        <v>0</v>
      </c>
      <c r="F43" s="39">
        <f t="shared" si="11"/>
        <v>8.436363636363637</v>
      </c>
      <c r="G43" s="40">
        <f>COUNTIF(Vertices[In-Degree],"&gt;= "&amp;F43)-COUNTIF(Vertices[In-Degree],"&gt;="&amp;F44)</f>
        <v>0</v>
      </c>
      <c r="H43" s="39">
        <f t="shared" si="12"/>
        <v>8.963636363636356</v>
      </c>
      <c r="I43" s="40">
        <f>COUNTIF(Vertices[Out-Degree],"&gt;= "&amp;H43)-COUNTIF(Vertices[Out-Degree],"&gt;="&amp;H44)</f>
        <v>1</v>
      </c>
      <c r="J43" s="39">
        <f t="shared" si="13"/>
        <v>1249.6363636363637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0.07334205454545456</v>
      </c>
      <c r="O43" s="40">
        <f>COUNTIF(Vertices[Eigenvector Centrality],"&gt;= "&amp;N43)-COUNTIF(Vertices[Eigenvector Centrality],"&gt;="&amp;N44)</f>
        <v>0</v>
      </c>
      <c r="P43" s="39">
        <f t="shared" si="16"/>
        <v>4.59073438181818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9.272727272727264</v>
      </c>
      <c r="I44" s="38">
        <f>COUNTIF(Vertices[Out-Degree],"&gt;= "&amp;H44)-COUNTIF(Vertices[Out-Degree],"&gt;="&amp;H45)</f>
        <v>0</v>
      </c>
      <c r="J44" s="37">
        <f t="shared" si="13"/>
        <v>1292.7272727272727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0.07587109090909093</v>
      </c>
      <c r="O44" s="38">
        <f>COUNTIF(Vertices[Eigenvector Centrality],"&gt;= "&amp;N44)-COUNTIF(Vertices[Eigenvector Centrality],"&gt;="&amp;N45)</f>
        <v>0</v>
      </c>
      <c r="P44" s="37">
        <f t="shared" si="16"/>
        <v>4.7353716363636345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9.01818181818182</v>
      </c>
      <c r="G45" s="40">
        <f>COUNTIF(Vertices[In-Degree],"&gt;= "&amp;F45)-COUNTIF(Vertices[In-Degree],"&gt;="&amp;F46)</f>
        <v>0</v>
      </c>
      <c r="H45" s="39">
        <f t="shared" si="12"/>
        <v>9.581818181818173</v>
      </c>
      <c r="I45" s="40">
        <f>COUNTIF(Vertices[Out-Degree],"&gt;= "&amp;H45)-COUNTIF(Vertices[Out-Degree],"&gt;="&amp;H46)</f>
        <v>0</v>
      </c>
      <c r="J45" s="39">
        <f t="shared" si="13"/>
        <v>1335.8181818181818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0.0784001272727273</v>
      </c>
      <c r="O45" s="40">
        <f>COUNTIF(Vertices[Eigenvector Centrality],"&gt;= "&amp;N45)-COUNTIF(Vertices[Eigenvector Centrality],"&gt;="&amp;N46)</f>
        <v>0</v>
      </c>
      <c r="P45" s="39">
        <f t="shared" si="16"/>
        <v>4.880008890909089</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9.30909090909091</v>
      </c>
      <c r="G46" s="38">
        <f>COUNTIF(Vertices[In-Degree],"&gt;= "&amp;F46)-COUNTIF(Vertices[In-Degree],"&gt;="&amp;F47)</f>
        <v>0</v>
      </c>
      <c r="H46" s="37">
        <f t="shared" si="12"/>
        <v>9.890909090909082</v>
      </c>
      <c r="I46" s="38">
        <f>COUNTIF(Vertices[Out-Degree],"&gt;= "&amp;H46)-COUNTIF(Vertices[Out-Degree],"&gt;="&amp;H47)</f>
        <v>0</v>
      </c>
      <c r="J46" s="37">
        <f t="shared" si="13"/>
        <v>1378.9090909090908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0.08092916363636367</v>
      </c>
      <c r="O46" s="38">
        <f>COUNTIF(Vertices[Eigenvector Centrality],"&gt;= "&amp;N46)-COUNTIF(Vertices[Eigenvector Centrality],"&gt;="&amp;N47)</f>
        <v>0</v>
      </c>
      <c r="P46" s="37">
        <f t="shared" si="16"/>
        <v>5.024646145454543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10.19999999999999</v>
      </c>
      <c r="I47" s="40">
        <f>COUNTIF(Vertices[Out-Degree],"&gt;= "&amp;H47)-COUNTIF(Vertices[Out-Degree],"&gt;="&amp;H48)</f>
        <v>0</v>
      </c>
      <c r="J47" s="39">
        <f t="shared" si="13"/>
        <v>1421.9999999999998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0.08345820000000004</v>
      </c>
      <c r="O47" s="40">
        <f>COUNTIF(Vertices[Eigenvector Centrality],"&gt;= "&amp;N47)-COUNTIF(Vertices[Eigenvector Centrality],"&gt;="&amp;N48)</f>
        <v>0</v>
      </c>
      <c r="P47" s="39">
        <f t="shared" si="16"/>
        <v>5.169283399999998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10.509090909090899</v>
      </c>
      <c r="I48" s="38">
        <f>COUNTIF(Vertices[Out-Degree],"&gt;= "&amp;H48)-COUNTIF(Vertices[Out-Degree],"&gt;="&amp;H49)</f>
        <v>0</v>
      </c>
      <c r="J48" s="37">
        <f t="shared" si="13"/>
        <v>1465.0909090909088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0.08598723636363641</v>
      </c>
      <c r="O48" s="38">
        <f>COUNTIF(Vertices[Eigenvector Centrality],"&gt;= "&amp;N48)-COUNTIF(Vertices[Eigenvector Centrality],"&gt;="&amp;N49)</f>
        <v>0</v>
      </c>
      <c r="P48" s="37">
        <f t="shared" si="16"/>
        <v>5.313920654545452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10.818181818181808</v>
      </c>
      <c r="I49" s="40">
        <f>COUNTIF(Vertices[Out-Degree],"&gt;= "&amp;H49)-COUNTIF(Vertices[Out-Degree],"&gt;="&amp;H50)</f>
        <v>1</v>
      </c>
      <c r="J49" s="39">
        <f t="shared" si="13"/>
        <v>1508.1818181818178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0.08851627272727278</v>
      </c>
      <c r="O49" s="40">
        <f>COUNTIF(Vertices[Eigenvector Centrality],"&gt;= "&amp;N49)-COUNTIF(Vertices[Eigenvector Centrality],"&gt;="&amp;N50)</f>
        <v>0</v>
      </c>
      <c r="P49" s="39">
        <f t="shared" si="16"/>
        <v>5.458557909090906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11.127272727272716</v>
      </c>
      <c r="I50" s="38">
        <f>COUNTIF(Vertices[Out-Degree],"&gt;= "&amp;H50)-COUNTIF(Vertices[Out-Degree],"&gt;="&amp;H51)</f>
        <v>0</v>
      </c>
      <c r="J50" s="37">
        <f t="shared" si="13"/>
        <v>1551.2727272727268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0.09104530909090915</v>
      </c>
      <c r="O50" s="38">
        <f>COUNTIF(Vertices[Eigenvector Centrality],"&gt;= "&amp;N50)-COUNTIF(Vertices[Eigenvector Centrality],"&gt;="&amp;N51)</f>
        <v>0</v>
      </c>
      <c r="P50" s="37">
        <f t="shared" si="16"/>
        <v>5.603195163636361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1</v>
      </c>
      <c r="H51" s="39">
        <f t="shared" si="12"/>
        <v>11.436363636363625</v>
      </c>
      <c r="I51" s="40">
        <f>COUNTIF(Vertices[Out-Degree],"&gt;= "&amp;H51)-COUNTIF(Vertices[Out-Degree],"&gt;="&amp;H52)</f>
        <v>0</v>
      </c>
      <c r="J51" s="39">
        <f t="shared" si="13"/>
        <v>1594.3636363636358</v>
      </c>
      <c r="K51" s="40">
        <f>COUNTIF(Vertices[Betweenness Centrality],"&gt;= "&amp;J51)-COUNTIF(Vertices[Betweenness Centrality],"&gt;="&amp;J52)</f>
        <v>2</v>
      </c>
      <c r="L51" s="39">
        <f t="shared" si="14"/>
        <v>0.6727272727272728</v>
      </c>
      <c r="M51" s="40">
        <f>COUNTIF(Vertices[Closeness Centrality],"&gt;= "&amp;L51)-COUNTIF(Vertices[Closeness Centrality],"&gt;="&amp;L52)</f>
        <v>0</v>
      </c>
      <c r="N51" s="39">
        <f t="shared" si="15"/>
        <v>0.09357434545454552</v>
      </c>
      <c r="O51" s="40">
        <f>COUNTIF(Vertices[Eigenvector Centrality],"&gt;= "&amp;N51)-COUNTIF(Vertices[Eigenvector Centrality],"&gt;="&amp;N52)</f>
        <v>0</v>
      </c>
      <c r="P51" s="39">
        <f t="shared" si="16"/>
        <v>5.747832418181815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11.745454545454534</v>
      </c>
      <c r="I52" s="38">
        <f>COUNTIF(Vertices[Out-Degree],"&gt;= "&amp;H52)-COUNTIF(Vertices[Out-Degree],"&gt;="&amp;H53)</f>
        <v>0</v>
      </c>
      <c r="J52" s="37">
        <f t="shared" si="13"/>
        <v>1637.4545454545448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0.09610338181818188</v>
      </c>
      <c r="O52" s="38">
        <f>COUNTIF(Vertices[Eigenvector Centrality],"&gt;= "&amp;N52)-COUNTIF(Vertices[Eigenvector Centrality],"&gt;="&amp;N53)</f>
        <v>0</v>
      </c>
      <c r="P52" s="37">
        <f t="shared" si="16"/>
        <v>5.89246967272727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12.054545454545442</v>
      </c>
      <c r="I53" s="40">
        <f>COUNTIF(Vertices[Out-Degree],"&gt;= "&amp;H53)-COUNTIF(Vertices[Out-Degree],"&gt;="&amp;H54)</f>
        <v>0</v>
      </c>
      <c r="J53" s="39">
        <f t="shared" si="13"/>
        <v>1680.5454545454538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0.09863241818181825</v>
      </c>
      <c r="O53" s="40">
        <f>COUNTIF(Vertices[Eigenvector Centrality],"&gt;= "&amp;N53)-COUNTIF(Vertices[Eigenvector Centrality],"&gt;="&amp;N54)</f>
        <v>0</v>
      </c>
      <c r="P53" s="39">
        <f t="shared" si="16"/>
        <v>6.037106927272724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12.36363636363635</v>
      </c>
      <c r="I54" s="38">
        <f>COUNTIF(Vertices[Out-Degree],"&gt;= "&amp;H54)-COUNTIF(Vertices[Out-Degree],"&gt;="&amp;H55)</f>
        <v>0</v>
      </c>
      <c r="J54" s="37">
        <f t="shared" si="13"/>
        <v>1723.6363636363628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0.10116145454545462</v>
      </c>
      <c r="O54" s="38">
        <f>COUNTIF(Vertices[Eigenvector Centrality],"&gt;= "&amp;N54)-COUNTIF(Vertices[Eigenvector Centrality],"&gt;="&amp;N55)</f>
        <v>0</v>
      </c>
      <c r="P54" s="37">
        <f t="shared" si="16"/>
        <v>6.181744181818178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11.92727272727273</v>
      </c>
      <c r="G55" s="40">
        <f>COUNTIF(Vertices[In-Degree],"&gt;= "&amp;F55)-COUNTIF(Vertices[In-Degree],"&gt;="&amp;F56)</f>
        <v>0</v>
      </c>
      <c r="H55" s="39">
        <f t="shared" si="12"/>
        <v>12.67272727272726</v>
      </c>
      <c r="I55" s="40">
        <f>COUNTIF(Vertices[Out-Degree],"&gt;= "&amp;H55)-COUNTIF(Vertices[Out-Degree],"&gt;="&amp;H56)</f>
        <v>0</v>
      </c>
      <c r="J55" s="39">
        <f t="shared" si="13"/>
        <v>1766.7272727272718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0.103690490909091</v>
      </c>
      <c r="O55" s="40">
        <f>COUNTIF(Vertices[Eigenvector Centrality],"&gt;= "&amp;N55)-COUNTIF(Vertices[Eigenvector Centrality],"&gt;="&amp;N56)</f>
        <v>0</v>
      </c>
      <c r="P55" s="39">
        <f t="shared" si="16"/>
        <v>6.326381436363633</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12.21818181818182</v>
      </c>
      <c r="G56" s="38">
        <f>COUNTIF(Vertices[In-Degree],"&gt;= "&amp;F56)-COUNTIF(Vertices[In-Degree],"&gt;="&amp;F57)</f>
        <v>0</v>
      </c>
      <c r="H56" s="37">
        <f t="shared" si="12"/>
        <v>12.981818181818168</v>
      </c>
      <c r="I56" s="38">
        <f>COUNTIF(Vertices[Out-Degree],"&gt;= "&amp;H56)-COUNTIF(Vertices[Out-Degree],"&gt;="&amp;H57)</f>
        <v>0</v>
      </c>
      <c r="J56" s="37">
        <f t="shared" si="13"/>
        <v>1809.8181818181808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0.10621952727272736</v>
      </c>
      <c r="O56" s="38">
        <f>COUNTIF(Vertices[Eigenvector Centrality],"&gt;= "&amp;N56)-COUNTIF(Vertices[Eigenvector Centrality],"&gt;="&amp;N57)</f>
        <v>1</v>
      </c>
      <c r="P56" s="37">
        <f t="shared" si="16"/>
        <v>6.471018690909087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81</v>
      </c>
      <c r="B57" s="46" t="str">
        <f>IF(COUNT(Vertices[Degree])&gt;0,D2,NoMetricMessage)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17</v>
      </c>
      <c r="I57" s="42">
        <f>COUNTIF(Vertices[Out-Degree],"&gt;= "&amp;H57)-COUNTIF(Vertices[Out-Degree],"&gt;="&amp;H58)</f>
        <v>1</v>
      </c>
      <c r="J57" s="41">
        <f>MAX(Vertices[Betweenness Centrality])</f>
        <v>2370</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0.139097</v>
      </c>
      <c r="O57" s="42">
        <f>COUNTIF(Vertices[Eigenvector Centrality],"&gt;= "&amp;N57)-COUNTIF(Vertices[Eigenvector Centrality],"&gt;="&amp;N58)</f>
        <v>1</v>
      </c>
      <c r="P57" s="41">
        <f>MAX(Vertices[PageRank])</f>
        <v>8.351303</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82</v>
      </c>
      <c r="B58" s="46" t="str">
        <f>IF(COUNT(Vertices[Degree])&gt;0,D57,NoMetricMessage)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IF(COUNT(Vertices[In-Degree])&gt;0,F57,NoMetricMessage)</f>
        <v>16</v>
      </c>
    </row>
    <row r="73" spans="1:2" ht="15">
      <c r="A73" s="33" t="s">
        <v>90</v>
      </c>
      <c r="B73" s="47">
        <f>_xlfn.IFERROR(AVERAGE(Vertices[In-Degree]),NoMetricMessage)</f>
        <v>1.2577319587628866</v>
      </c>
    </row>
    <row r="74" spans="1:2" ht="15">
      <c r="A74" s="33" t="s">
        <v>91</v>
      </c>
      <c r="B74" s="47">
        <f>_xlfn.IFERROR(MEDIAN(Vertices[In-Degree]),NoMetricMessage)</f>
        <v>1</v>
      </c>
    </row>
    <row r="85" spans="1:2" ht="15">
      <c r="A85" s="33" t="s">
        <v>94</v>
      </c>
      <c r="B85" s="46">
        <f>IF(COUNT(Vertices[Out-Degree])&gt;0,H2,NoMetricMessage)</f>
        <v>0</v>
      </c>
    </row>
    <row r="86" spans="1:2" ht="15">
      <c r="A86" s="33" t="s">
        <v>95</v>
      </c>
      <c r="B86" s="46">
        <f>IF(COUNT(Vertices[Out-Degree])&gt;0,H57,NoMetricMessage)</f>
        <v>17</v>
      </c>
    </row>
    <row r="87" spans="1:2" ht="15">
      <c r="A87" s="33" t="s">
        <v>96</v>
      </c>
      <c r="B87" s="47">
        <f>_xlfn.IFERROR(AVERAGE(Vertices[Out-Degree]),NoMetricMessage)</f>
        <v>1.2577319587628866</v>
      </c>
    </row>
    <row r="88" spans="1:2" ht="15">
      <c r="A88" s="33" t="s">
        <v>97</v>
      </c>
      <c r="B88" s="47">
        <f>_xlfn.IFERROR(MEDIAN(Vertices[Out-Degree]),NoMetricMessage)</f>
        <v>1</v>
      </c>
    </row>
    <row r="99" spans="1:2" ht="15">
      <c r="A99" s="33" t="s">
        <v>100</v>
      </c>
      <c r="B99" s="47">
        <f>IF(COUNT(Vertices[Betweenness Centrality])&gt;0,J2,NoMetricMessage)</f>
        <v>0</v>
      </c>
    </row>
    <row r="100" spans="1:2" ht="15">
      <c r="A100" s="33" t="s">
        <v>101</v>
      </c>
      <c r="B100" s="47">
        <f>IF(COUNT(Vertices[Betweenness Centrality])&gt;0,J57,NoMetricMessage)</f>
        <v>2370</v>
      </c>
    </row>
    <row r="101" spans="1:2" ht="15">
      <c r="A101" s="33" t="s">
        <v>102</v>
      </c>
      <c r="B101" s="47">
        <f>_xlfn.IFERROR(AVERAGE(Vertices[Betweenness Centrality]),NoMetricMessage)</f>
        <v>112.37113402061856</v>
      </c>
    </row>
    <row r="102" spans="1:2" ht="15">
      <c r="A102" s="33" t="s">
        <v>103</v>
      </c>
      <c r="B102" s="47">
        <f>_xlfn.IFERROR(MEDIAN(Vertices[Betweenness Centrality]),NoMetricMessage)</f>
        <v>0</v>
      </c>
    </row>
    <row r="113" spans="1:2" ht="15">
      <c r="A113" s="33" t="s">
        <v>106</v>
      </c>
      <c r="B113" s="47">
        <f>IF(COUNT(Vertices[Closeness Centrality])&gt;0,L2,NoMetricMessage)</f>
        <v>0</v>
      </c>
    </row>
    <row r="114" spans="1:2" ht="15">
      <c r="A114" s="33" t="s">
        <v>107</v>
      </c>
      <c r="B114" s="47">
        <f>IF(COUNT(Vertices[Closeness Centrality])&gt;0,L57,NoMetricMessage)</f>
        <v>1</v>
      </c>
    </row>
    <row r="115" spans="1:2" ht="15">
      <c r="A115" s="33" t="s">
        <v>108</v>
      </c>
      <c r="B115" s="47">
        <f>_xlfn.IFERROR(AVERAGE(Vertices[Closeness Centrality]),NoMetricMessage)</f>
        <v>0.09102067010309275</v>
      </c>
    </row>
    <row r="116" spans="1:2" ht="15">
      <c r="A116" s="33" t="s">
        <v>109</v>
      </c>
      <c r="B116" s="47">
        <f>_xlfn.IFERROR(MEDIAN(Vertices[Closeness Centrality]),NoMetricMessage)</f>
        <v>0.004425</v>
      </c>
    </row>
    <row r="127" spans="1:2" ht="15">
      <c r="A127" s="33" t="s">
        <v>112</v>
      </c>
      <c r="B127" s="47">
        <f>IF(COUNT(Vertices[Eigenvector Centrality])&gt;0,N2,NoMetricMessage)</f>
        <v>0</v>
      </c>
    </row>
    <row r="128" spans="1:2" ht="15">
      <c r="A128" s="33" t="s">
        <v>113</v>
      </c>
      <c r="B128" s="47">
        <f>IF(COUNT(Vertices[Eigenvector Centrality])&gt;0,N57,NoMetricMessage)</f>
        <v>0.139097</v>
      </c>
    </row>
    <row r="129" spans="1:2" ht="15">
      <c r="A129" s="33" t="s">
        <v>114</v>
      </c>
      <c r="B129" s="47">
        <f>_xlfn.IFERROR(AVERAGE(Vertices[Eigenvector Centrality]),NoMetricMessage)</f>
        <v>0.010309402061855665</v>
      </c>
    </row>
    <row r="130" spans="1:2" ht="15">
      <c r="A130" s="33" t="s">
        <v>115</v>
      </c>
      <c r="B130" s="47">
        <f>_xlfn.IFERROR(MEDIAN(Vertices[Eigenvector Centrality]),NoMetricMessage)</f>
        <v>0.000854</v>
      </c>
    </row>
    <row r="141" spans="1:2" ht="15">
      <c r="A141" s="33" t="s">
        <v>140</v>
      </c>
      <c r="B141" s="47">
        <f>IF(COUNT(Vertices[PageRank])&gt;0,P2,NoMetricMessage)</f>
        <v>0.396254</v>
      </c>
    </row>
    <row r="142" spans="1:2" ht="15">
      <c r="A142" s="33" t="s">
        <v>141</v>
      </c>
      <c r="B142" s="47">
        <f>IF(COUNT(Vertices[PageRank])&gt;0,P57,NoMetricMessage)</f>
        <v>8.351303</v>
      </c>
    </row>
    <row r="143" spans="1:2" ht="15">
      <c r="A143" s="33" t="s">
        <v>142</v>
      </c>
      <c r="B143" s="47">
        <f>_xlfn.IFERROR(AVERAGE(Vertices[PageRank]),NoMetricMessage)</f>
        <v>0.9999949484536084</v>
      </c>
    </row>
    <row r="144" spans="1:2" ht="15">
      <c r="A144" s="33" t="s">
        <v>143</v>
      </c>
      <c r="B144" s="47">
        <f>_xlfn.IFERROR(MEDIAN(Vertices[PageRank]),NoMetricMessage)</f>
        <v>0.634459</v>
      </c>
    </row>
    <row r="155" spans="1:2" ht="15">
      <c r="A155" s="33" t="s">
        <v>118</v>
      </c>
      <c r="B155" s="47">
        <f>IF(COUNT(Vertices[Clustering Coefficient])&gt;0,R2,NoMetricMessage)</f>
        <v>0</v>
      </c>
    </row>
    <row r="156" spans="1:2" ht="15">
      <c r="A156" s="33" t="s">
        <v>119</v>
      </c>
      <c r="B156" s="47">
        <f>IF(COUNT(Vertices[Clustering Coefficient])&gt;0,R57,NoMetricMessage)</f>
        <v>1</v>
      </c>
    </row>
    <row r="157" spans="1:2" ht="15">
      <c r="A157" s="33" t="s">
        <v>120</v>
      </c>
      <c r="B157" s="47">
        <f>_xlfn.IFERROR(AVERAGE(Vertices[Clustering Coefficient]),NoMetricMessage)</f>
        <v>0.1648536281116633</v>
      </c>
    </row>
    <row r="158" spans="1:2" ht="15">
      <c r="A158" s="33" t="s">
        <v>121</v>
      </c>
      <c r="B158"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1612</v>
      </c>
      <c r="K7" s="13" t="s">
        <v>1613</v>
      </c>
    </row>
    <row r="8" spans="1:11" ht="409.5">
      <c r="A8"/>
      <c r="B8">
        <v>2</v>
      </c>
      <c r="C8">
        <v>2</v>
      </c>
      <c r="D8" t="s">
        <v>61</v>
      </c>
      <c r="E8" t="s">
        <v>61</v>
      </c>
      <c r="H8" t="s">
        <v>73</v>
      </c>
      <c r="J8" t="s">
        <v>1614</v>
      </c>
      <c r="K8" s="13" t="s">
        <v>1615</v>
      </c>
    </row>
    <row r="9" spans="1:11" ht="409.5">
      <c r="A9"/>
      <c r="B9">
        <v>3</v>
      </c>
      <c r="C9">
        <v>4</v>
      </c>
      <c r="D9" t="s">
        <v>62</v>
      </c>
      <c r="E9" t="s">
        <v>62</v>
      </c>
      <c r="H9" t="s">
        <v>74</v>
      </c>
      <c r="J9" t="s">
        <v>1616</v>
      </c>
      <c r="K9" s="13" t="s">
        <v>1617</v>
      </c>
    </row>
    <row r="10" spans="1:11" ht="409.5">
      <c r="A10"/>
      <c r="B10">
        <v>4</v>
      </c>
      <c r="D10" t="s">
        <v>63</v>
      </c>
      <c r="E10" t="s">
        <v>63</v>
      </c>
      <c r="H10" t="s">
        <v>75</v>
      </c>
      <c r="J10" t="s">
        <v>1618</v>
      </c>
      <c r="K10" s="13" t="s">
        <v>1619</v>
      </c>
    </row>
    <row r="11" spans="1:11" ht="15">
      <c r="A11"/>
      <c r="B11">
        <v>5</v>
      </c>
      <c r="D11" t="s">
        <v>46</v>
      </c>
      <c r="E11">
        <v>1</v>
      </c>
      <c r="H11" t="s">
        <v>76</v>
      </c>
      <c r="J11" t="s">
        <v>1620</v>
      </c>
      <c r="K11" t="s">
        <v>1621</v>
      </c>
    </row>
    <row r="12" spans="1:11" ht="15">
      <c r="A12"/>
      <c r="B12"/>
      <c r="D12" t="s">
        <v>64</v>
      </c>
      <c r="E12">
        <v>2</v>
      </c>
      <c r="H12">
        <v>0</v>
      </c>
      <c r="J12" t="s">
        <v>1622</v>
      </c>
      <c r="K12" t="s">
        <v>1623</v>
      </c>
    </row>
    <row r="13" spans="1:11" ht="15">
      <c r="A13"/>
      <c r="B13"/>
      <c r="D13">
        <v>1</v>
      </c>
      <c r="E13">
        <v>3</v>
      </c>
      <c r="H13">
        <v>1</v>
      </c>
      <c r="J13" t="s">
        <v>1624</v>
      </c>
      <c r="K13" t="s">
        <v>1625</v>
      </c>
    </row>
    <row r="14" spans="4:11" ht="15">
      <c r="D14">
        <v>2</v>
      </c>
      <c r="E14">
        <v>4</v>
      </c>
      <c r="H14">
        <v>2</v>
      </c>
      <c r="J14" t="s">
        <v>1626</v>
      </c>
      <c r="K14" t="s">
        <v>1627</v>
      </c>
    </row>
    <row r="15" spans="4:11" ht="15">
      <c r="D15">
        <v>3</v>
      </c>
      <c r="E15">
        <v>5</v>
      </c>
      <c r="H15">
        <v>3</v>
      </c>
      <c r="J15" t="s">
        <v>1628</v>
      </c>
      <c r="K15" t="s">
        <v>1629</v>
      </c>
    </row>
    <row r="16" spans="4:11" ht="15">
      <c r="D16">
        <v>4</v>
      </c>
      <c r="E16">
        <v>6</v>
      </c>
      <c r="H16">
        <v>4</v>
      </c>
      <c r="J16" t="s">
        <v>1630</v>
      </c>
      <c r="K16" t="s">
        <v>1631</v>
      </c>
    </row>
    <row r="17" spans="4:11" ht="15">
      <c r="D17">
        <v>5</v>
      </c>
      <c r="E17">
        <v>7</v>
      </c>
      <c r="H17">
        <v>5</v>
      </c>
      <c r="J17" t="s">
        <v>1632</v>
      </c>
      <c r="K17" t="s">
        <v>1633</v>
      </c>
    </row>
    <row r="18" spans="4:11" ht="15">
      <c r="D18">
        <v>6</v>
      </c>
      <c r="E18">
        <v>8</v>
      </c>
      <c r="H18">
        <v>6</v>
      </c>
      <c r="J18" t="s">
        <v>1634</v>
      </c>
      <c r="K18" t="s">
        <v>1635</v>
      </c>
    </row>
    <row r="19" spans="4:11" ht="15">
      <c r="D19">
        <v>7</v>
      </c>
      <c r="E19">
        <v>9</v>
      </c>
      <c r="H19">
        <v>7</v>
      </c>
      <c r="J19" t="s">
        <v>1636</v>
      </c>
      <c r="K19" t="s">
        <v>1637</v>
      </c>
    </row>
    <row r="20" spans="4:11" ht="15">
      <c r="D20">
        <v>8</v>
      </c>
      <c r="H20">
        <v>8</v>
      </c>
      <c r="J20" t="s">
        <v>1638</v>
      </c>
      <c r="K20" t="s">
        <v>1639</v>
      </c>
    </row>
    <row r="21" spans="4:11" ht="409.5">
      <c r="D21">
        <v>9</v>
      </c>
      <c r="H21">
        <v>9</v>
      </c>
      <c r="J21" t="s">
        <v>1640</v>
      </c>
      <c r="K21" s="13" t="s">
        <v>1641</v>
      </c>
    </row>
    <row r="22" spans="4:11" ht="409.5">
      <c r="D22">
        <v>10</v>
      </c>
      <c r="J22" t="s">
        <v>1642</v>
      </c>
      <c r="K22" s="13" t="s">
        <v>1643</v>
      </c>
    </row>
    <row r="23" spans="4:11" ht="409.5">
      <c r="D23">
        <v>11</v>
      </c>
      <c r="J23" t="s">
        <v>1644</v>
      </c>
      <c r="K23" s="13" t="s">
        <v>1645</v>
      </c>
    </row>
    <row r="24" spans="10:11" ht="409.5">
      <c r="J24" t="s">
        <v>1646</v>
      </c>
      <c r="K24" s="13" t="s">
        <v>2362</v>
      </c>
    </row>
    <row r="25" spans="10:11" ht="15">
      <c r="J25" t="s">
        <v>1647</v>
      </c>
      <c r="K25" t="b">
        <v>0</v>
      </c>
    </row>
    <row r="26" spans="10:11" ht="15">
      <c r="J26" t="s">
        <v>2359</v>
      </c>
      <c r="K26" t="s">
        <v>2360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1677</v>
      </c>
      <c r="B1" s="13" t="s">
        <v>1678</v>
      </c>
      <c r="C1" s="78" t="s">
        <v>1679</v>
      </c>
      <c r="D1" s="78" t="s">
        <v>1681</v>
      </c>
      <c r="E1" s="13" t="s">
        <v>1680</v>
      </c>
      <c r="F1" s="13" t="s">
        <v>1683</v>
      </c>
      <c r="G1" s="13" t="s">
        <v>1682</v>
      </c>
      <c r="H1" s="13" t="s">
        <v>1688</v>
      </c>
      <c r="I1" s="13" t="s">
        <v>1687</v>
      </c>
      <c r="J1" s="13" t="s">
        <v>1690</v>
      </c>
      <c r="K1" s="13" t="s">
        <v>1689</v>
      </c>
      <c r="L1" s="13" t="s">
        <v>1692</v>
      </c>
      <c r="M1" s="13" t="s">
        <v>1691</v>
      </c>
      <c r="N1" s="13" t="s">
        <v>1694</v>
      </c>
      <c r="O1" s="78" t="s">
        <v>1693</v>
      </c>
      <c r="P1" s="78" t="s">
        <v>1696</v>
      </c>
      <c r="Q1" s="13" t="s">
        <v>1695</v>
      </c>
      <c r="R1" s="13" t="s">
        <v>1698</v>
      </c>
      <c r="S1" s="78" t="s">
        <v>1697</v>
      </c>
      <c r="T1" s="78" t="s">
        <v>1700</v>
      </c>
      <c r="U1" s="13" t="s">
        <v>1699</v>
      </c>
      <c r="V1" s="13" t="s">
        <v>1701</v>
      </c>
    </row>
    <row r="2" spans="1:22" ht="15">
      <c r="A2" s="82" t="s">
        <v>396</v>
      </c>
      <c r="B2" s="78">
        <v>7</v>
      </c>
      <c r="C2" s="78"/>
      <c r="D2" s="78"/>
      <c r="E2" s="82" t="s">
        <v>403</v>
      </c>
      <c r="F2" s="78">
        <v>3</v>
      </c>
      <c r="G2" s="82" t="s">
        <v>1684</v>
      </c>
      <c r="H2" s="78">
        <v>1</v>
      </c>
      <c r="I2" s="82" t="s">
        <v>396</v>
      </c>
      <c r="J2" s="78">
        <v>7</v>
      </c>
      <c r="K2" s="82" t="s">
        <v>392</v>
      </c>
      <c r="L2" s="78">
        <v>2</v>
      </c>
      <c r="M2" s="82" t="s">
        <v>404</v>
      </c>
      <c r="N2" s="78">
        <v>3</v>
      </c>
      <c r="O2" s="78"/>
      <c r="P2" s="78"/>
      <c r="Q2" s="82" t="s">
        <v>399</v>
      </c>
      <c r="R2" s="78">
        <v>3</v>
      </c>
      <c r="S2" s="78"/>
      <c r="T2" s="78"/>
      <c r="U2" s="82" t="s">
        <v>402</v>
      </c>
      <c r="V2" s="78">
        <v>2</v>
      </c>
    </row>
    <row r="3" spans="1:22" ht="15">
      <c r="A3" s="82" t="s">
        <v>403</v>
      </c>
      <c r="B3" s="78">
        <v>5</v>
      </c>
      <c r="C3" s="78"/>
      <c r="D3" s="78"/>
      <c r="E3" s="82" t="s">
        <v>383</v>
      </c>
      <c r="F3" s="78">
        <v>2</v>
      </c>
      <c r="G3" s="82" t="s">
        <v>1685</v>
      </c>
      <c r="H3" s="78">
        <v>1</v>
      </c>
      <c r="I3" s="82" t="s">
        <v>397</v>
      </c>
      <c r="J3" s="78">
        <v>4</v>
      </c>
      <c r="K3" s="82" t="s">
        <v>393</v>
      </c>
      <c r="L3" s="78">
        <v>2</v>
      </c>
      <c r="M3" s="78"/>
      <c r="N3" s="78"/>
      <c r="O3" s="78"/>
      <c r="P3" s="78"/>
      <c r="Q3" s="82" t="s">
        <v>400</v>
      </c>
      <c r="R3" s="78">
        <v>1</v>
      </c>
      <c r="S3" s="78"/>
      <c r="T3" s="78"/>
      <c r="U3" s="82" t="s">
        <v>401</v>
      </c>
      <c r="V3" s="78">
        <v>1</v>
      </c>
    </row>
    <row r="4" spans="1:22" ht="15">
      <c r="A4" s="82" t="s">
        <v>387</v>
      </c>
      <c r="B4" s="78">
        <v>4</v>
      </c>
      <c r="C4" s="78"/>
      <c r="D4" s="78"/>
      <c r="E4" s="82" t="s">
        <v>387</v>
      </c>
      <c r="F4" s="78">
        <v>1</v>
      </c>
      <c r="G4" s="82" t="s">
        <v>1686</v>
      </c>
      <c r="H4" s="78">
        <v>1</v>
      </c>
      <c r="I4" s="82" t="s">
        <v>384</v>
      </c>
      <c r="J4" s="78">
        <v>2</v>
      </c>
      <c r="K4" s="82" t="s">
        <v>394</v>
      </c>
      <c r="L4" s="78">
        <v>1</v>
      </c>
      <c r="M4" s="78"/>
      <c r="N4" s="78"/>
      <c r="O4" s="78"/>
      <c r="P4" s="78"/>
      <c r="Q4" s="82" t="s">
        <v>387</v>
      </c>
      <c r="R4" s="78">
        <v>1</v>
      </c>
      <c r="S4" s="78"/>
      <c r="T4" s="78"/>
      <c r="U4" s="78"/>
      <c r="V4" s="78"/>
    </row>
    <row r="5" spans="1:22" ht="15">
      <c r="A5" s="82" t="s">
        <v>397</v>
      </c>
      <c r="B5" s="78">
        <v>4</v>
      </c>
      <c r="C5" s="78"/>
      <c r="D5" s="78"/>
      <c r="E5" s="78"/>
      <c r="F5" s="78"/>
      <c r="G5" s="78"/>
      <c r="H5" s="78"/>
      <c r="I5" s="82" t="s">
        <v>387</v>
      </c>
      <c r="J5" s="78">
        <v>2</v>
      </c>
      <c r="K5" s="82" t="s">
        <v>388</v>
      </c>
      <c r="L5" s="78">
        <v>1</v>
      </c>
      <c r="M5" s="78"/>
      <c r="N5" s="78"/>
      <c r="O5" s="78"/>
      <c r="P5" s="78"/>
      <c r="Q5" s="78"/>
      <c r="R5" s="78"/>
      <c r="S5" s="78"/>
      <c r="T5" s="78"/>
      <c r="U5" s="78"/>
      <c r="V5" s="78"/>
    </row>
    <row r="6" spans="1:22" ht="15">
      <c r="A6" s="82" t="s">
        <v>404</v>
      </c>
      <c r="B6" s="78">
        <v>3</v>
      </c>
      <c r="C6" s="78"/>
      <c r="D6" s="78"/>
      <c r="E6" s="78"/>
      <c r="F6" s="78"/>
      <c r="G6" s="78"/>
      <c r="H6" s="78"/>
      <c r="I6" s="82" t="s">
        <v>385</v>
      </c>
      <c r="J6" s="78">
        <v>1</v>
      </c>
      <c r="K6" s="82" t="s">
        <v>389</v>
      </c>
      <c r="L6" s="78">
        <v>1</v>
      </c>
      <c r="M6" s="78"/>
      <c r="N6" s="78"/>
      <c r="O6" s="78"/>
      <c r="P6" s="78"/>
      <c r="Q6" s="78"/>
      <c r="R6" s="78"/>
      <c r="S6" s="78"/>
      <c r="T6" s="78"/>
      <c r="U6" s="78"/>
      <c r="V6" s="78"/>
    </row>
    <row r="7" spans="1:22" ht="15">
      <c r="A7" s="82" t="s">
        <v>399</v>
      </c>
      <c r="B7" s="78">
        <v>3</v>
      </c>
      <c r="C7" s="78"/>
      <c r="D7" s="78"/>
      <c r="E7" s="78"/>
      <c r="F7" s="78"/>
      <c r="G7" s="78"/>
      <c r="H7" s="78"/>
      <c r="I7" s="82" t="s">
        <v>395</v>
      </c>
      <c r="J7" s="78">
        <v>1</v>
      </c>
      <c r="K7" s="82" t="s">
        <v>390</v>
      </c>
      <c r="L7" s="78">
        <v>1</v>
      </c>
      <c r="M7" s="78"/>
      <c r="N7" s="78"/>
      <c r="O7" s="78"/>
      <c r="P7" s="78"/>
      <c r="Q7" s="78"/>
      <c r="R7" s="78"/>
      <c r="S7" s="78"/>
      <c r="T7" s="78"/>
      <c r="U7" s="78"/>
      <c r="V7" s="78"/>
    </row>
    <row r="8" spans="1:22" ht="15">
      <c r="A8" s="82" t="s">
        <v>402</v>
      </c>
      <c r="B8" s="78">
        <v>2</v>
      </c>
      <c r="C8" s="78"/>
      <c r="D8" s="78"/>
      <c r="E8" s="78"/>
      <c r="F8" s="78"/>
      <c r="G8" s="78"/>
      <c r="H8" s="78"/>
      <c r="I8" s="78"/>
      <c r="J8" s="78"/>
      <c r="K8" s="82" t="s">
        <v>391</v>
      </c>
      <c r="L8" s="78">
        <v>1</v>
      </c>
      <c r="M8" s="78"/>
      <c r="N8" s="78"/>
      <c r="O8" s="78"/>
      <c r="P8" s="78"/>
      <c r="Q8" s="78"/>
      <c r="R8" s="78"/>
      <c r="S8" s="78"/>
      <c r="T8" s="78"/>
      <c r="U8" s="78"/>
      <c r="V8" s="78"/>
    </row>
    <row r="9" spans="1:22" ht="15">
      <c r="A9" s="82" t="s">
        <v>392</v>
      </c>
      <c r="B9" s="78">
        <v>2</v>
      </c>
      <c r="C9" s="78"/>
      <c r="D9" s="78"/>
      <c r="E9" s="78"/>
      <c r="F9" s="78"/>
      <c r="G9" s="78"/>
      <c r="H9" s="78"/>
      <c r="I9" s="78"/>
      <c r="J9" s="78"/>
      <c r="K9" s="82" t="s">
        <v>386</v>
      </c>
      <c r="L9" s="78">
        <v>1</v>
      </c>
      <c r="M9" s="78"/>
      <c r="N9" s="78"/>
      <c r="O9" s="78"/>
      <c r="P9" s="78"/>
      <c r="Q9" s="78"/>
      <c r="R9" s="78"/>
      <c r="S9" s="78"/>
      <c r="T9" s="78"/>
      <c r="U9" s="78"/>
      <c r="V9" s="78"/>
    </row>
    <row r="10" spans="1:22" ht="15">
      <c r="A10" s="82" t="s">
        <v>393</v>
      </c>
      <c r="B10" s="78">
        <v>2</v>
      </c>
      <c r="C10" s="78"/>
      <c r="D10" s="78"/>
      <c r="E10" s="78"/>
      <c r="F10" s="78"/>
      <c r="G10" s="78"/>
      <c r="H10" s="78"/>
      <c r="I10" s="78"/>
      <c r="J10" s="78"/>
      <c r="K10" s="78"/>
      <c r="L10" s="78"/>
      <c r="M10" s="78"/>
      <c r="N10" s="78"/>
      <c r="O10" s="78"/>
      <c r="P10" s="78"/>
      <c r="Q10" s="78"/>
      <c r="R10" s="78"/>
      <c r="S10" s="78"/>
      <c r="T10" s="78"/>
      <c r="U10" s="78"/>
      <c r="V10" s="78"/>
    </row>
    <row r="11" spans="1:22" ht="15">
      <c r="A11" s="82" t="s">
        <v>384</v>
      </c>
      <c r="B11" s="78">
        <v>2</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1708</v>
      </c>
      <c r="B14" s="13" t="s">
        <v>1678</v>
      </c>
      <c r="C14" s="78" t="s">
        <v>1709</v>
      </c>
      <c r="D14" s="78" t="s">
        <v>1681</v>
      </c>
      <c r="E14" s="13" t="s">
        <v>1710</v>
      </c>
      <c r="F14" s="13" t="s">
        <v>1683</v>
      </c>
      <c r="G14" s="13" t="s">
        <v>1711</v>
      </c>
      <c r="H14" s="13" t="s">
        <v>1688</v>
      </c>
      <c r="I14" s="13" t="s">
        <v>1712</v>
      </c>
      <c r="J14" s="13" t="s">
        <v>1690</v>
      </c>
      <c r="K14" s="13" t="s">
        <v>1713</v>
      </c>
      <c r="L14" s="13" t="s">
        <v>1692</v>
      </c>
      <c r="M14" s="13" t="s">
        <v>1714</v>
      </c>
      <c r="N14" s="13" t="s">
        <v>1694</v>
      </c>
      <c r="O14" s="78" t="s">
        <v>1715</v>
      </c>
      <c r="P14" s="78" t="s">
        <v>1696</v>
      </c>
      <c r="Q14" s="13" t="s">
        <v>1716</v>
      </c>
      <c r="R14" s="13" t="s">
        <v>1698</v>
      </c>
      <c r="S14" s="78" t="s">
        <v>1717</v>
      </c>
      <c r="T14" s="78" t="s">
        <v>1700</v>
      </c>
      <c r="U14" s="13" t="s">
        <v>1718</v>
      </c>
      <c r="V14" s="13" t="s">
        <v>1701</v>
      </c>
    </row>
    <row r="15" spans="1:22" ht="15">
      <c r="A15" s="78" t="s">
        <v>405</v>
      </c>
      <c r="B15" s="78">
        <v>24</v>
      </c>
      <c r="C15" s="78"/>
      <c r="D15" s="78"/>
      <c r="E15" s="78" t="s">
        <v>405</v>
      </c>
      <c r="F15" s="78">
        <v>6</v>
      </c>
      <c r="G15" s="78" t="s">
        <v>407</v>
      </c>
      <c r="H15" s="78">
        <v>3</v>
      </c>
      <c r="I15" s="78" t="s">
        <v>405</v>
      </c>
      <c r="J15" s="78">
        <v>9</v>
      </c>
      <c r="K15" s="78" t="s">
        <v>407</v>
      </c>
      <c r="L15" s="78">
        <v>4</v>
      </c>
      <c r="M15" s="78" t="s">
        <v>413</v>
      </c>
      <c r="N15" s="78">
        <v>3</v>
      </c>
      <c r="O15" s="78"/>
      <c r="P15" s="78"/>
      <c r="Q15" s="78" t="s">
        <v>405</v>
      </c>
      <c r="R15" s="78">
        <v>5</v>
      </c>
      <c r="S15" s="78"/>
      <c r="T15" s="78"/>
      <c r="U15" s="78" t="s">
        <v>405</v>
      </c>
      <c r="V15" s="78">
        <v>2</v>
      </c>
    </row>
    <row r="16" spans="1:22" ht="15">
      <c r="A16" s="78" t="s">
        <v>407</v>
      </c>
      <c r="B16" s="78">
        <v>7</v>
      </c>
      <c r="C16" s="78"/>
      <c r="D16" s="78"/>
      <c r="E16" s="78"/>
      <c r="F16" s="78"/>
      <c r="G16" s="78"/>
      <c r="H16" s="78"/>
      <c r="I16" s="78" t="s">
        <v>411</v>
      </c>
      <c r="J16" s="78">
        <v>7</v>
      </c>
      <c r="K16" s="78" t="s">
        <v>410</v>
      </c>
      <c r="L16" s="78">
        <v>3</v>
      </c>
      <c r="M16" s="78"/>
      <c r="N16" s="78"/>
      <c r="O16" s="78"/>
      <c r="P16" s="78"/>
      <c r="Q16" s="78"/>
      <c r="R16" s="78"/>
      <c r="S16" s="78"/>
      <c r="T16" s="78"/>
      <c r="U16" s="78" t="s">
        <v>406</v>
      </c>
      <c r="V16" s="78">
        <v>1</v>
      </c>
    </row>
    <row r="17" spans="1:22" ht="15">
      <c r="A17" s="78" t="s">
        <v>411</v>
      </c>
      <c r="B17" s="78">
        <v>7</v>
      </c>
      <c r="C17" s="78"/>
      <c r="D17" s="78"/>
      <c r="E17" s="78"/>
      <c r="F17" s="78"/>
      <c r="G17" s="78"/>
      <c r="H17" s="78"/>
      <c r="I17" s="78" t="s">
        <v>406</v>
      </c>
      <c r="J17" s="78">
        <v>1</v>
      </c>
      <c r="K17" s="78" t="s">
        <v>409</v>
      </c>
      <c r="L17" s="78">
        <v>2</v>
      </c>
      <c r="M17" s="78"/>
      <c r="N17" s="78"/>
      <c r="O17" s="78"/>
      <c r="P17" s="78"/>
      <c r="Q17" s="78"/>
      <c r="R17" s="78"/>
      <c r="S17" s="78"/>
      <c r="T17" s="78"/>
      <c r="U17" s="78"/>
      <c r="V17" s="78"/>
    </row>
    <row r="18" spans="1:22" ht="15">
      <c r="A18" s="78" t="s">
        <v>413</v>
      </c>
      <c r="B18" s="78">
        <v>3</v>
      </c>
      <c r="C18" s="78"/>
      <c r="D18" s="78"/>
      <c r="E18" s="78"/>
      <c r="F18" s="78"/>
      <c r="G18" s="78"/>
      <c r="H18" s="78"/>
      <c r="I18" s="78"/>
      <c r="J18" s="78"/>
      <c r="K18" s="78" t="s">
        <v>408</v>
      </c>
      <c r="L18" s="78">
        <v>1</v>
      </c>
      <c r="M18" s="78"/>
      <c r="N18" s="78"/>
      <c r="O18" s="78"/>
      <c r="P18" s="78"/>
      <c r="Q18" s="78"/>
      <c r="R18" s="78"/>
      <c r="S18" s="78"/>
      <c r="T18" s="78"/>
      <c r="U18" s="78"/>
      <c r="V18" s="78"/>
    </row>
    <row r="19" spans="1:22" ht="15">
      <c r="A19" s="78" t="s">
        <v>410</v>
      </c>
      <c r="B19" s="78">
        <v>3</v>
      </c>
      <c r="C19" s="78"/>
      <c r="D19" s="78"/>
      <c r="E19" s="78"/>
      <c r="F19" s="78"/>
      <c r="G19" s="78"/>
      <c r="H19" s="78"/>
      <c r="I19" s="78"/>
      <c r="J19" s="78"/>
      <c r="K19" s="78"/>
      <c r="L19" s="78"/>
      <c r="M19" s="78"/>
      <c r="N19" s="78"/>
      <c r="O19" s="78"/>
      <c r="P19" s="78"/>
      <c r="Q19" s="78"/>
      <c r="R19" s="78"/>
      <c r="S19" s="78"/>
      <c r="T19" s="78"/>
      <c r="U19" s="78"/>
      <c r="V19" s="78"/>
    </row>
    <row r="20" spans="1:22" ht="15">
      <c r="A20" s="78" t="s">
        <v>406</v>
      </c>
      <c r="B20" s="78">
        <v>2</v>
      </c>
      <c r="C20" s="78"/>
      <c r="D20" s="78"/>
      <c r="E20" s="78"/>
      <c r="F20" s="78"/>
      <c r="G20" s="78"/>
      <c r="H20" s="78"/>
      <c r="I20" s="78"/>
      <c r="J20" s="78"/>
      <c r="K20" s="78"/>
      <c r="L20" s="78"/>
      <c r="M20" s="78"/>
      <c r="N20" s="78"/>
      <c r="O20" s="78"/>
      <c r="P20" s="78"/>
      <c r="Q20" s="78"/>
      <c r="R20" s="78"/>
      <c r="S20" s="78"/>
      <c r="T20" s="78"/>
      <c r="U20" s="78"/>
      <c r="V20" s="78"/>
    </row>
    <row r="21" spans="1:22" ht="15">
      <c r="A21" s="78" t="s">
        <v>409</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408</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1723</v>
      </c>
      <c r="B25" s="13" t="s">
        <v>1678</v>
      </c>
      <c r="C25" s="13" t="s">
        <v>1733</v>
      </c>
      <c r="D25" s="13" t="s">
        <v>1681</v>
      </c>
      <c r="E25" s="13" t="s">
        <v>1736</v>
      </c>
      <c r="F25" s="13" t="s">
        <v>1683</v>
      </c>
      <c r="G25" s="13" t="s">
        <v>1744</v>
      </c>
      <c r="H25" s="13" t="s">
        <v>1688</v>
      </c>
      <c r="I25" s="13" t="s">
        <v>1746</v>
      </c>
      <c r="J25" s="13" t="s">
        <v>1690</v>
      </c>
      <c r="K25" s="13" t="s">
        <v>1751</v>
      </c>
      <c r="L25" s="13" t="s">
        <v>1692</v>
      </c>
      <c r="M25" s="13" t="s">
        <v>1756</v>
      </c>
      <c r="N25" s="13" t="s">
        <v>1694</v>
      </c>
      <c r="O25" s="13" t="s">
        <v>1757</v>
      </c>
      <c r="P25" s="13" t="s">
        <v>1696</v>
      </c>
      <c r="Q25" s="13" t="s">
        <v>1758</v>
      </c>
      <c r="R25" s="13" t="s">
        <v>1698</v>
      </c>
      <c r="S25" s="13" t="s">
        <v>1759</v>
      </c>
      <c r="T25" s="13" t="s">
        <v>1700</v>
      </c>
      <c r="U25" s="13" t="s">
        <v>1761</v>
      </c>
      <c r="V25" s="13" t="s">
        <v>1701</v>
      </c>
    </row>
    <row r="26" spans="1:22" ht="15">
      <c r="A26" s="78" t="s">
        <v>414</v>
      </c>
      <c r="B26" s="78">
        <v>87</v>
      </c>
      <c r="C26" s="78" t="s">
        <v>414</v>
      </c>
      <c r="D26" s="78">
        <v>1</v>
      </c>
      <c r="E26" s="78" t="s">
        <v>414</v>
      </c>
      <c r="F26" s="78">
        <v>20</v>
      </c>
      <c r="G26" s="78" t="s">
        <v>414</v>
      </c>
      <c r="H26" s="78">
        <v>5</v>
      </c>
      <c r="I26" s="78" t="s">
        <v>414</v>
      </c>
      <c r="J26" s="78">
        <v>23</v>
      </c>
      <c r="K26" s="78" t="s">
        <v>414</v>
      </c>
      <c r="L26" s="78">
        <v>16</v>
      </c>
      <c r="M26" s="78" t="s">
        <v>414</v>
      </c>
      <c r="N26" s="78">
        <v>6</v>
      </c>
      <c r="O26" s="78" t="s">
        <v>414</v>
      </c>
      <c r="P26" s="78">
        <v>3</v>
      </c>
      <c r="Q26" s="78" t="s">
        <v>414</v>
      </c>
      <c r="R26" s="78">
        <v>5</v>
      </c>
      <c r="S26" s="78" t="s">
        <v>1760</v>
      </c>
      <c r="T26" s="78">
        <v>1</v>
      </c>
      <c r="U26" s="78" t="s">
        <v>1731</v>
      </c>
      <c r="V26" s="78">
        <v>3</v>
      </c>
    </row>
    <row r="27" spans="1:22" ht="15">
      <c r="A27" s="78" t="s">
        <v>1724</v>
      </c>
      <c r="B27" s="78">
        <v>5</v>
      </c>
      <c r="C27" s="78" t="s">
        <v>1734</v>
      </c>
      <c r="D27" s="78">
        <v>1</v>
      </c>
      <c r="E27" s="78" t="s">
        <v>1729</v>
      </c>
      <c r="F27" s="78">
        <v>2</v>
      </c>
      <c r="G27" s="78" t="s">
        <v>440</v>
      </c>
      <c r="H27" s="78">
        <v>2</v>
      </c>
      <c r="I27" s="78" t="s">
        <v>1747</v>
      </c>
      <c r="J27" s="78">
        <v>2</v>
      </c>
      <c r="K27" s="78" t="s">
        <v>1732</v>
      </c>
      <c r="L27" s="78">
        <v>3</v>
      </c>
      <c r="M27" s="78" t="s">
        <v>1725</v>
      </c>
      <c r="N27" s="78">
        <v>4</v>
      </c>
      <c r="O27" s="78"/>
      <c r="P27" s="78"/>
      <c r="Q27" s="78"/>
      <c r="R27" s="78"/>
      <c r="S27" s="78" t="s">
        <v>414</v>
      </c>
      <c r="T27" s="78">
        <v>1</v>
      </c>
      <c r="U27" s="78" t="s">
        <v>1724</v>
      </c>
      <c r="V27" s="78">
        <v>3</v>
      </c>
    </row>
    <row r="28" spans="1:22" ht="15">
      <c r="A28" s="78" t="s">
        <v>1725</v>
      </c>
      <c r="B28" s="78">
        <v>4</v>
      </c>
      <c r="C28" s="78" t="s">
        <v>1735</v>
      </c>
      <c r="D28" s="78">
        <v>1</v>
      </c>
      <c r="E28" s="78" t="s">
        <v>1737</v>
      </c>
      <c r="F28" s="78">
        <v>1</v>
      </c>
      <c r="G28" s="78" t="s">
        <v>1745</v>
      </c>
      <c r="H28" s="78">
        <v>2</v>
      </c>
      <c r="I28" s="78" t="s">
        <v>1741</v>
      </c>
      <c r="J28" s="78">
        <v>1</v>
      </c>
      <c r="K28" s="78" t="s">
        <v>1728</v>
      </c>
      <c r="L28" s="78">
        <v>3</v>
      </c>
      <c r="M28" s="78" t="s">
        <v>1726</v>
      </c>
      <c r="N28" s="78">
        <v>4</v>
      </c>
      <c r="O28" s="78"/>
      <c r="P28" s="78"/>
      <c r="Q28" s="78"/>
      <c r="R28" s="78"/>
      <c r="S28" s="78"/>
      <c r="T28" s="78"/>
      <c r="U28" s="78" t="s">
        <v>414</v>
      </c>
      <c r="V28" s="78">
        <v>3</v>
      </c>
    </row>
    <row r="29" spans="1:22" ht="15">
      <c r="A29" s="78" t="s">
        <v>1726</v>
      </c>
      <c r="B29" s="78">
        <v>4</v>
      </c>
      <c r="C29" s="78"/>
      <c r="D29" s="78"/>
      <c r="E29" s="78" t="s">
        <v>1738</v>
      </c>
      <c r="F29" s="78">
        <v>1</v>
      </c>
      <c r="G29" s="78"/>
      <c r="H29" s="78"/>
      <c r="I29" s="78" t="s">
        <v>1748</v>
      </c>
      <c r="J29" s="78">
        <v>1</v>
      </c>
      <c r="K29" s="78" t="s">
        <v>1752</v>
      </c>
      <c r="L29" s="78">
        <v>2</v>
      </c>
      <c r="M29" s="78" t="s">
        <v>1727</v>
      </c>
      <c r="N29" s="78">
        <v>4</v>
      </c>
      <c r="O29" s="78"/>
      <c r="P29" s="78"/>
      <c r="Q29" s="78"/>
      <c r="R29" s="78"/>
      <c r="S29" s="78"/>
      <c r="T29" s="78"/>
      <c r="U29" s="78" t="s">
        <v>1762</v>
      </c>
      <c r="V29" s="78">
        <v>1</v>
      </c>
    </row>
    <row r="30" spans="1:22" ht="15">
      <c r="A30" s="78" t="s">
        <v>1727</v>
      </c>
      <c r="B30" s="78">
        <v>4</v>
      </c>
      <c r="C30" s="78"/>
      <c r="D30" s="78"/>
      <c r="E30" s="78" t="s">
        <v>1728</v>
      </c>
      <c r="F30" s="78">
        <v>1</v>
      </c>
      <c r="G30" s="78"/>
      <c r="H30" s="78"/>
      <c r="I30" s="78" t="s">
        <v>1749</v>
      </c>
      <c r="J30" s="78">
        <v>1</v>
      </c>
      <c r="K30" s="78" t="s">
        <v>1753</v>
      </c>
      <c r="L30" s="78">
        <v>1</v>
      </c>
      <c r="M30" s="78" t="s">
        <v>1730</v>
      </c>
      <c r="N30" s="78">
        <v>3</v>
      </c>
      <c r="O30" s="78"/>
      <c r="P30" s="78"/>
      <c r="Q30" s="78"/>
      <c r="R30" s="78"/>
      <c r="S30" s="78"/>
      <c r="T30" s="78"/>
      <c r="U30" s="78"/>
      <c r="V30" s="78"/>
    </row>
    <row r="31" spans="1:22" ht="15">
      <c r="A31" s="78" t="s">
        <v>1728</v>
      </c>
      <c r="B31" s="78">
        <v>4</v>
      </c>
      <c r="C31" s="78"/>
      <c r="D31" s="78"/>
      <c r="E31" s="78" t="s">
        <v>1739</v>
      </c>
      <c r="F31" s="78">
        <v>1</v>
      </c>
      <c r="G31" s="78"/>
      <c r="H31" s="78"/>
      <c r="I31" s="78" t="s">
        <v>1750</v>
      </c>
      <c r="J31" s="78">
        <v>1</v>
      </c>
      <c r="K31" s="78" t="s">
        <v>1754</v>
      </c>
      <c r="L31" s="78">
        <v>1</v>
      </c>
      <c r="M31" s="78" t="s">
        <v>1724</v>
      </c>
      <c r="N31" s="78">
        <v>1</v>
      </c>
      <c r="O31" s="78"/>
      <c r="P31" s="78"/>
      <c r="Q31" s="78"/>
      <c r="R31" s="78"/>
      <c r="S31" s="78"/>
      <c r="T31" s="78"/>
      <c r="U31" s="78"/>
      <c r="V31" s="78"/>
    </row>
    <row r="32" spans="1:22" ht="15">
      <c r="A32" s="78" t="s">
        <v>1729</v>
      </c>
      <c r="B32" s="78">
        <v>4</v>
      </c>
      <c r="C32" s="78"/>
      <c r="D32" s="78"/>
      <c r="E32" s="78" t="s">
        <v>1740</v>
      </c>
      <c r="F32" s="78">
        <v>1</v>
      </c>
      <c r="G32" s="78"/>
      <c r="H32" s="78"/>
      <c r="I32" s="78" t="s">
        <v>1742</v>
      </c>
      <c r="J32" s="78">
        <v>1</v>
      </c>
      <c r="K32" s="78" t="s">
        <v>1755</v>
      </c>
      <c r="L32" s="78">
        <v>1</v>
      </c>
      <c r="M32" s="78"/>
      <c r="N32" s="78"/>
      <c r="O32" s="78"/>
      <c r="P32" s="78"/>
      <c r="Q32" s="78"/>
      <c r="R32" s="78"/>
      <c r="S32" s="78"/>
      <c r="T32" s="78"/>
      <c r="U32" s="78"/>
      <c r="V32" s="78"/>
    </row>
    <row r="33" spans="1:22" ht="15">
      <c r="A33" s="78" t="s">
        <v>1730</v>
      </c>
      <c r="B33" s="78">
        <v>3</v>
      </c>
      <c r="C33" s="78"/>
      <c r="D33" s="78"/>
      <c r="E33" s="78" t="s">
        <v>1741</v>
      </c>
      <c r="F33" s="78">
        <v>1</v>
      </c>
      <c r="G33" s="78"/>
      <c r="H33" s="78"/>
      <c r="I33" s="78" t="s">
        <v>1724</v>
      </c>
      <c r="J33" s="78">
        <v>1</v>
      </c>
      <c r="K33" s="78" t="s">
        <v>1749</v>
      </c>
      <c r="L33" s="78">
        <v>1</v>
      </c>
      <c r="M33" s="78"/>
      <c r="N33" s="78"/>
      <c r="O33" s="78"/>
      <c r="P33" s="78"/>
      <c r="Q33" s="78"/>
      <c r="R33" s="78"/>
      <c r="S33" s="78"/>
      <c r="T33" s="78"/>
      <c r="U33" s="78"/>
      <c r="V33" s="78"/>
    </row>
    <row r="34" spans="1:22" ht="15">
      <c r="A34" s="78" t="s">
        <v>1731</v>
      </c>
      <c r="B34" s="78">
        <v>3</v>
      </c>
      <c r="C34" s="78"/>
      <c r="D34" s="78"/>
      <c r="E34" s="78" t="s">
        <v>1742</v>
      </c>
      <c r="F34" s="78">
        <v>1</v>
      </c>
      <c r="G34" s="78"/>
      <c r="H34" s="78"/>
      <c r="I34" s="78"/>
      <c r="J34" s="78"/>
      <c r="K34" s="78"/>
      <c r="L34" s="78"/>
      <c r="M34" s="78"/>
      <c r="N34" s="78"/>
      <c r="O34" s="78"/>
      <c r="P34" s="78"/>
      <c r="Q34" s="78"/>
      <c r="R34" s="78"/>
      <c r="S34" s="78"/>
      <c r="T34" s="78"/>
      <c r="U34" s="78"/>
      <c r="V34" s="78"/>
    </row>
    <row r="35" spans="1:22" ht="15">
      <c r="A35" s="78" t="s">
        <v>1732</v>
      </c>
      <c r="B35" s="78">
        <v>3</v>
      </c>
      <c r="C35" s="78"/>
      <c r="D35" s="78"/>
      <c r="E35" s="78" t="s">
        <v>1743</v>
      </c>
      <c r="F35" s="78">
        <v>1</v>
      </c>
      <c r="G35" s="78"/>
      <c r="H35" s="78"/>
      <c r="I35" s="78"/>
      <c r="J35" s="78"/>
      <c r="K35" s="78"/>
      <c r="L35" s="78"/>
      <c r="M35" s="78"/>
      <c r="N35" s="78"/>
      <c r="O35" s="78"/>
      <c r="P35" s="78"/>
      <c r="Q35" s="78"/>
      <c r="R35" s="78"/>
      <c r="S35" s="78"/>
      <c r="T35" s="78"/>
      <c r="U35" s="78"/>
      <c r="V35" s="78"/>
    </row>
    <row r="38" spans="1:22" ht="15" customHeight="1">
      <c r="A38" s="13" t="s">
        <v>1770</v>
      </c>
      <c r="B38" s="13" t="s">
        <v>1678</v>
      </c>
      <c r="C38" s="78" t="s">
        <v>1780</v>
      </c>
      <c r="D38" s="78" t="s">
        <v>1681</v>
      </c>
      <c r="E38" s="13" t="s">
        <v>1781</v>
      </c>
      <c r="F38" s="13" t="s">
        <v>1683</v>
      </c>
      <c r="G38" s="13" t="s">
        <v>1790</v>
      </c>
      <c r="H38" s="13" t="s">
        <v>1688</v>
      </c>
      <c r="I38" s="13" t="s">
        <v>1798</v>
      </c>
      <c r="J38" s="13" t="s">
        <v>1690</v>
      </c>
      <c r="K38" s="13" t="s">
        <v>1805</v>
      </c>
      <c r="L38" s="13" t="s">
        <v>1692</v>
      </c>
      <c r="M38" s="13" t="s">
        <v>1813</v>
      </c>
      <c r="N38" s="13" t="s">
        <v>1694</v>
      </c>
      <c r="O38" s="13" t="s">
        <v>1821</v>
      </c>
      <c r="P38" s="13" t="s">
        <v>1696</v>
      </c>
      <c r="Q38" s="13" t="s">
        <v>1826</v>
      </c>
      <c r="R38" s="13" t="s">
        <v>1698</v>
      </c>
      <c r="S38" s="13" t="s">
        <v>1832</v>
      </c>
      <c r="T38" s="13" t="s">
        <v>1700</v>
      </c>
      <c r="U38" s="13" t="s">
        <v>1835</v>
      </c>
      <c r="V38" s="13" t="s">
        <v>1701</v>
      </c>
    </row>
    <row r="39" spans="1:22" ht="15">
      <c r="A39" s="86" t="s">
        <v>1771</v>
      </c>
      <c r="B39" s="86">
        <v>98</v>
      </c>
      <c r="C39" s="86"/>
      <c r="D39" s="86"/>
      <c r="E39" s="86" t="s">
        <v>1776</v>
      </c>
      <c r="F39" s="86">
        <v>24</v>
      </c>
      <c r="G39" s="86" t="s">
        <v>1776</v>
      </c>
      <c r="H39" s="86">
        <v>6</v>
      </c>
      <c r="I39" s="86" t="s">
        <v>1776</v>
      </c>
      <c r="J39" s="86">
        <v>25</v>
      </c>
      <c r="K39" s="86" t="s">
        <v>1776</v>
      </c>
      <c r="L39" s="86">
        <v>18</v>
      </c>
      <c r="M39" s="86" t="s">
        <v>1776</v>
      </c>
      <c r="N39" s="86">
        <v>6</v>
      </c>
      <c r="O39" s="86" t="s">
        <v>1776</v>
      </c>
      <c r="P39" s="86">
        <v>3</v>
      </c>
      <c r="Q39" s="86" t="s">
        <v>1776</v>
      </c>
      <c r="R39" s="86">
        <v>8</v>
      </c>
      <c r="S39" s="86" t="s">
        <v>1833</v>
      </c>
      <c r="T39" s="86">
        <v>2</v>
      </c>
      <c r="U39" s="86" t="s">
        <v>1836</v>
      </c>
      <c r="V39" s="86">
        <v>3</v>
      </c>
    </row>
    <row r="40" spans="1:22" ht="15">
      <c r="A40" s="86" t="s">
        <v>1772</v>
      </c>
      <c r="B40" s="86">
        <v>36</v>
      </c>
      <c r="C40" s="86"/>
      <c r="D40" s="86"/>
      <c r="E40" s="86" t="s">
        <v>1782</v>
      </c>
      <c r="F40" s="86">
        <v>19</v>
      </c>
      <c r="G40" s="86" t="s">
        <v>262</v>
      </c>
      <c r="H40" s="86">
        <v>4</v>
      </c>
      <c r="I40" s="86" t="s">
        <v>1799</v>
      </c>
      <c r="J40" s="86">
        <v>23</v>
      </c>
      <c r="K40" s="86" t="s">
        <v>1806</v>
      </c>
      <c r="L40" s="86">
        <v>7</v>
      </c>
      <c r="M40" s="86" t="s">
        <v>239</v>
      </c>
      <c r="N40" s="86">
        <v>5</v>
      </c>
      <c r="O40" s="86" t="s">
        <v>1822</v>
      </c>
      <c r="P40" s="86">
        <v>3</v>
      </c>
      <c r="Q40" s="86" t="s">
        <v>1777</v>
      </c>
      <c r="R40" s="86">
        <v>7</v>
      </c>
      <c r="S40" s="86" t="s">
        <v>1834</v>
      </c>
      <c r="T40" s="86">
        <v>2</v>
      </c>
      <c r="U40" s="86" t="s">
        <v>1837</v>
      </c>
      <c r="V40" s="86">
        <v>3</v>
      </c>
    </row>
    <row r="41" spans="1:22" ht="15">
      <c r="A41" s="86" t="s">
        <v>1773</v>
      </c>
      <c r="B41" s="86">
        <v>0</v>
      </c>
      <c r="C41" s="86"/>
      <c r="D41" s="86"/>
      <c r="E41" s="86" t="s">
        <v>1783</v>
      </c>
      <c r="F41" s="86">
        <v>18</v>
      </c>
      <c r="G41" s="86" t="s">
        <v>1791</v>
      </c>
      <c r="H41" s="86">
        <v>3</v>
      </c>
      <c r="I41" s="86" t="s">
        <v>1724</v>
      </c>
      <c r="J41" s="86">
        <v>13</v>
      </c>
      <c r="K41" s="86" t="s">
        <v>1807</v>
      </c>
      <c r="L41" s="86">
        <v>6</v>
      </c>
      <c r="M41" s="86" t="s">
        <v>1814</v>
      </c>
      <c r="N41" s="86">
        <v>4</v>
      </c>
      <c r="O41" s="86" t="s">
        <v>1823</v>
      </c>
      <c r="P41" s="86">
        <v>2</v>
      </c>
      <c r="Q41" s="86" t="s">
        <v>1778</v>
      </c>
      <c r="R41" s="86">
        <v>7</v>
      </c>
      <c r="S41" s="86"/>
      <c r="T41" s="86"/>
      <c r="U41" s="86" t="s">
        <v>1776</v>
      </c>
      <c r="V41" s="86">
        <v>3</v>
      </c>
    </row>
    <row r="42" spans="1:22" ht="15">
      <c r="A42" s="86" t="s">
        <v>1774</v>
      </c>
      <c r="B42" s="86">
        <v>2584</v>
      </c>
      <c r="C42" s="86"/>
      <c r="D42" s="86"/>
      <c r="E42" s="86" t="s">
        <v>257</v>
      </c>
      <c r="F42" s="86">
        <v>17</v>
      </c>
      <c r="G42" s="86" t="s">
        <v>254</v>
      </c>
      <c r="H42" s="86">
        <v>2</v>
      </c>
      <c r="I42" s="86" t="s">
        <v>1777</v>
      </c>
      <c r="J42" s="86">
        <v>12</v>
      </c>
      <c r="K42" s="86" t="s">
        <v>236</v>
      </c>
      <c r="L42" s="86">
        <v>5</v>
      </c>
      <c r="M42" s="86" t="s">
        <v>1815</v>
      </c>
      <c r="N42" s="86">
        <v>4</v>
      </c>
      <c r="O42" s="86" t="s">
        <v>1824</v>
      </c>
      <c r="P42" s="86">
        <v>2</v>
      </c>
      <c r="Q42" s="86" t="s">
        <v>1724</v>
      </c>
      <c r="R42" s="86">
        <v>7</v>
      </c>
      <c r="S42" s="86"/>
      <c r="T42" s="86"/>
      <c r="U42" s="86" t="s">
        <v>1779</v>
      </c>
      <c r="V42" s="86">
        <v>2</v>
      </c>
    </row>
    <row r="43" spans="1:22" ht="15">
      <c r="A43" s="86" t="s">
        <v>1775</v>
      </c>
      <c r="B43" s="86">
        <v>2718</v>
      </c>
      <c r="C43" s="86"/>
      <c r="D43" s="86"/>
      <c r="E43" s="86" t="s">
        <v>1784</v>
      </c>
      <c r="F43" s="86">
        <v>14</v>
      </c>
      <c r="G43" s="86" t="s">
        <v>1792</v>
      </c>
      <c r="H43" s="86">
        <v>2</v>
      </c>
      <c r="I43" s="86" t="s">
        <v>1778</v>
      </c>
      <c r="J43" s="86">
        <v>12</v>
      </c>
      <c r="K43" s="86" t="s">
        <v>1808</v>
      </c>
      <c r="L43" s="86">
        <v>5</v>
      </c>
      <c r="M43" s="86" t="s">
        <v>1816</v>
      </c>
      <c r="N43" s="86">
        <v>4</v>
      </c>
      <c r="O43" s="86" t="s">
        <v>276</v>
      </c>
      <c r="P43" s="86">
        <v>2</v>
      </c>
      <c r="Q43" s="86" t="s">
        <v>1802</v>
      </c>
      <c r="R43" s="86">
        <v>7</v>
      </c>
      <c r="S43" s="86"/>
      <c r="T43" s="86"/>
      <c r="U43" s="86" t="s">
        <v>1838</v>
      </c>
      <c r="V43" s="86">
        <v>2</v>
      </c>
    </row>
    <row r="44" spans="1:22" ht="15">
      <c r="A44" s="86" t="s">
        <v>1776</v>
      </c>
      <c r="B44" s="86">
        <v>99</v>
      </c>
      <c r="C44" s="86"/>
      <c r="D44" s="86"/>
      <c r="E44" s="86" t="s">
        <v>1785</v>
      </c>
      <c r="F44" s="86">
        <v>13</v>
      </c>
      <c r="G44" s="86" t="s">
        <v>1793</v>
      </c>
      <c r="H44" s="86">
        <v>2</v>
      </c>
      <c r="I44" s="86" t="s">
        <v>1800</v>
      </c>
      <c r="J44" s="86">
        <v>10</v>
      </c>
      <c r="K44" s="86" t="s">
        <v>1779</v>
      </c>
      <c r="L44" s="86">
        <v>5</v>
      </c>
      <c r="M44" s="86" t="s">
        <v>1817</v>
      </c>
      <c r="N44" s="86">
        <v>4</v>
      </c>
      <c r="O44" s="86" t="s">
        <v>1825</v>
      </c>
      <c r="P44" s="86">
        <v>2</v>
      </c>
      <c r="Q44" s="86" t="s">
        <v>1827</v>
      </c>
      <c r="R44" s="86">
        <v>5</v>
      </c>
      <c r="S44" s="86"/>
      <c r="T44" s="86"/>
      <c r="U44" s="86" t="s">
        <v>1839</v>
      </c>
      <c r="V44" s="86">
        <v>2</v>
      </c>
    </row>
    <row r="45" spans="1:22" ht="15">
      <c r="A45" s="86" t="s">
        <v>1777</v>
      </c>
      <c r="B45" s="86">
        <v>27</v>
      </c>
      <c r="C45" s="86"/>
      <c r="D45" s="86"/>
      <c r="E45" s="86" t="s">
        <v>1786</v>
      </c>
      <c r="F45" s="86">
        <v>13</v>
      </c>
      <c r="G45" s="86" t="s">
        <v>1794</v>
      </c>
      <c r="H45" s="86">
        <v>2</v>
      </c>
      <c r="I45" s="86" t="s">
        <v>1801</v>
      </c>
      <c r="J45" s="86">
        <v>10</v>
      </c>
      <c r="K45" s="86" t="s">
        <v>1809</v>
      </c>
      <c r="L45" s="86">
        <v>5</v>
      </c>
      <c r="M45" s="86" t="s">
        <v>1818</v>
      </c>
      <c r="N45" s="86">
        <v>4</v>
      </c>
      <c r="O45" s="86"/>
      <c r="P45" s="86"/>
      <c r="Q45" s="86" t="s">
        <v>1828</v>
      </c>
      <c r="R45" s="86">
        <v>5</v>
      </c>
      <c r="S45" s="86"/>
      <c r="T45" s="86"/>
      <c r="U45" s="86" t="s">
        <v>1840</v>
      </c>
      <c r="V45" s="86">
        <v>2</v>
      </c>
    </row>
    <row r="46" spans="1:22" ht="15">
      <c r="A46" s="86" t="s">
        <v>1778</v>
      </c>
      <c r="B46" s="86">
        <v>27</v>
      </c>
      <c r="C46" s="86"/>
      <c r="D46" s="86"/>
      <c r="E46" s="86" t="s">
        <v>1787</v>
      </c>
      <c r="F46" s="86">
        <v>13</v>
      </c>
      <c r="G46" s="86" t="s">
        <v>1795</v>
      </c>
      <c r="H46" s="86">
        <v>2</v>
      </c>
      <c r="I46" s="86" t="s">
        <v>1802</v>
      </c>
      <c r="J46" s="86">
        <v>10</v>
      </c>
      <c r="K46" s="86" t="s">
        <v>1810</v>
      </c>
      <c r="L46" s="86">
        <v>4</v>
      </c>
      <c r="M46" s="86" t="s">
        <v>1819</v>
      </c>
      <c r="N46" s="86">
        <v>4</v>
      </c>
      <c r="O46" s="86"/>
      <c r="P46" s="86"/>
      <c r="Q46" s="86" t="s">
        <v>1829</v>
      </c>
      <c r="R46" s="86">
        <v>5</v>
      </c>
      <c r="S46" s="86"/>
      <c r="T46" s="86"/>
      <c r="U46" s="86" t="s">
        <v>1841</v>
      </c>
      <c r="V46" s="86">
        <v>2</v>
      </c>
    </row>
    <row r="47" spans="1:22" ht="15">
      <c r="A47" s="86" t="s">
        <v>1724</v>
      </c>
      <c r="B47" s="86">
        <v>27</v>
      </c>
      <c r="C47" s="86"/>
      <c r="D47" s="86"/>
      <c r="E47" s="86" t="s">
        <v>1788</v>
      </c>
      <c r="F47" s="86">
        <v>13</v>
      </c>
      <c r="G47" s="86" t="s">
        <v>1796</v>
      </c>
      <c r="H47" s="86">
        <v>2</v>
      </c>
      <c r="I47" s="86" t="s">
        <v>1803</v>
      </c>
      <c r="J47" s="86">
        <v>8</v>
      </c>
      <c r="K47" s="86" t="s">
        <v>1811</v>
      </c>
      <c r="L47" s="86">
        <v>4</v>
      </c>
      <c r="M47" s="86" t="s">
        <v>1724</v>
      </c>
      <c r="N47" s="86">
        <v>4</v>
      </c>
      <c r="O47" s="86"/>
      <c r="P47" s="86"/>
      <c r="Q47" s="86" t="s">
        <v>1830</v>
      </c>
      <c r="R47" s="86">
        <v>5</v>
      </c>
      <c r="S47" s="86"/>
      <c r="T47" s="86"/>
      <c r="U47" s="86" t="s">
        <v>1842</v>
      </c>
      <c r="V47" s="86">
        <v>2</v>
      </c>
    </row>
    <row r="48" spans="1:22" ht="15">
      <c r="A48" s="86" t="s">
        <v>1779</v>
      </c>
      <c r="B48" s="86">
        <v>25</v>
      </c>
      <c r="C48" s="86"/>
      <c r="D48" s="86"/>
      <c r="E48" s="86" t="s">
        <v>1789</v>
      </c>
      <c r="F48" s="86">
        <v>13</v>
      </c>
      <c r="G48" s="86" t="s">
        <v>1797</v>
      </c>
      <c r="H48" s="86">
        <v>2</v>
      </c>
      <c r="I48" s="86" t="s">
        <v>1804</v>
      </c>
      <c r="J48" s="86">
        <v>8</v>
      </c>
      <c r="K48" s="86" t="s">
        <v>1812</v>
      </c>
      <c r="L48" s="86">
        <v>4</v>
      </c>
      <c r="M48" s="86" t="s">
        <v>1820</v>
      </c>
      <c r="N48" s="86">
        <v>4</v>
      </c>
      <c r="O48" s="86"/>
      <c r="P48" s="86"/>
      <c r="Q48" s="86" t="s">
        <v>1831</v>
      </c>
      <c r="R48" s="86">
        <v>5</v>
      </c>
      <c r="S48" s="86"/>
      <c r="T48" s="86"/>
      <c r="U48" s="86"/>
      <c r="V48" s="86"/>
    </row>
    <row r="51" spans="1:22" ht="15" customHeight="1">
      <c r="A51" s="13" t="s">
        <v>1854</v>
      </c>
      <c r="B51" s="13" t="s">
        <v>1678</v>
      </c>
      <c r="C51" s="78" t="s">
        <v>1865</v>
      </c>
      <c r="D51" s="78" t="s">
        <v>1681</v>
      </c>
      <c r="E51" s="13" t="s">
        <v>1866</v>
      </c>
      <c r="F51" s="13" t="s">
        <v>1683</v>
      </c>
      <c r="G51" s="13" t="s">
        <v>1871</v>
      </c>
      <c r="H51" s="13" t="s">
        <v>1688</v>
      </c>
      <c r="I51" s="13" t="s">
        <v>1882</v>
      </c>
      <c r="J51" s="13" t="s">
        <v>1690</v>
      </c>
      <c r="K51" s="13" t="s">
        <v>1890</v>
      </c>
      <c r="L51" s="13" t="s">
        <v>1692</v>
      </c>
      <c r="M51" s="13" t="s">
        <v>1901</v>
      </c>
      <c r="N51" s="13" t="s">
        <v>1694</v>
      </c>
      <c r="O51" s="13" t="s">
        <v>1912</v>
      </c>
      <c r="P51" s="13" t="s">
        <v>1696</v>
      </c>
      <c r="Q51" s="13" t="s">
        <v>1914</v>
      </c>
      <c r="R51" s="13" t="s">
        <v>1698</v>
      </c>
      <c r="S51" s="78" t="s">
        <v>1922</v>
      </c>
      <c r="T51" s="78" t="s">
        <v>1700</v>
      </c>
      <c r="U51" s="13" t="s">
        <v>1923</v>
      </c>
      <c r="V51" s="13" t="s">
        <v>1701</v>
      </c>
    </row>
    <row r="52" spans="1:22" ht="15">
      <c r="A52" s="86" t="s">
        <v>1855</v>
      </c>
      <c r="B52" s="86">
        <v>27</v>
      </c>
      <c r="C52" s="86"/>
      <c r="D52" s="86"/>
      <c r="E52" s="86" t="s">
        <v>1856</v>
      </c>
      <c r="F52" s="86">
        <v>18</v>
      </c>
      <c r="G52" s="86" t="s">
        <v>1872</v>
      </c>
      <c r="H52" s="86">
        <v>2</v>
      </c>
      <c r="I52" s="86" t="s">
        <v>1855</v>
      </c>
      <c r="J52" s="86">
        <v>12</v>
      </c>
      <c r="K52" s="86" t="s">
        <v>1891</v>
      </c>
      <c r="L52" s="86">
        <v>5</v>
      </c>
      <c r="M52" s="86" t="s">
        <v>1902</v>
      </c>
      <c r="N52" s="86">
        <v>4</v>
      </c>
      <c r="O52" s="86" t="s">
        <v>1913</v>
      </c>
      <c r="P52" s="86">
        <v>2</v>
      </c>
      <c r="Q52" s="86" t="s">
        <v>1855</v>
      </c>
      <c r="R52" s="86">
        <v>7</v>
      </c>
      <c r="S52" s="86"/>
      <c r="T52" s="86"/>
      <c r="U52" s="86" t="s">
        <v>1924</v>
      </c>
      <c r="V52" s="86">
        <v>3</v>
      </c>
    </row>
    <row r="53" spans="1:22" ht="15">
      <c r="A53" s="86" t="s">
        <v>1856</v>
      </c>
      <c r="B53" s="86">
        <v>20</v>
      </c>
      <c r="C53" s="86"/>
      <c r="D53" s="86"/>
      <c r="E53" s="86" t="s">
        <v>1860</v>
      </c>
      <c r="F53" s="86">
        <v>13</v>
      </c>
      <c r="G53" s="86" t="s">
        <v>1873</v>
      </c>
      <c r="H53" s="86">
        <v>2</v>
      </c>
      <c r="I53" s="86" t="s">
        <v>1883</v>
      </c>
      <c r="J53" s="86">
        <v>10</v>
      </c>
      <c r="K53" s="86" t="s">
        <v>1892</v>
      </c>
      <c r="L53" s="86">
        <v>4</v>
      </c>
      <c r="M53" s="86" t="s">
        <v>1903</v>
      </c>
      <c r="N53" s="86">
        <v>4</v>
      </c>
      <c r="O53" s="86"/>
      <c r="P53" s="86"/>
      <c r="Q53" s="86" t="s">
        <v>1857</v>
      </c>
      <c r="R53" s="86">
        <v>7</v>
      </c>
      <c r="S53" s="86"/>
      <c r="T53" s="86"/>
      <c r="U53" s="86" t="s">
        <v>1925</v>
      </c>
      <c r="V53" s="86">
        <v>2</v>
      </c>
    </row>
    <row r="54" spans="1:22" ht="15">
      <c r="A54" s="86" t="s">
        <v>1857</v>
      </c>
      <c r="B54" s="86">
        <v>20</v>
      </c>
      <c r="C54" s="86"/>
      <c r="D54" s="86"/>
      <c r="E54" s="86" t="s">
        <v>1861</v>
      </c>
      <c r="F54" s="86">
        <v>13</v>
      </c>
      <c r="G54" s="86" t="s">
        <v>1874</v>
      </c>
      <c r="H54" s="86">
        <v>2</v>
      </c>
      <c r="I54" s="86" t="s">
        <v>1857</v>
      </c>
      <c r="J54" s="86">
        <v>10</v>
      </c>
      <c r="K54" s="86" t="s">
        <v>1893</v>
      </c>
      <c r="L54" s="86">
        <v>4</v>
      </c>
      <c r="M54" s="86" t="s">
        <v>1904</v>
      </c>
      <c r="N54" s="86">
        <v>4</v>
      </c>
      <c r="O54" s="86"/>
      <c r="P54" s="86"/>
      <c r="Q54" s="86" t="s">
        <v>1858</v>
      </c>
      <c r="R54" s="86">
        <v>7</v>
      </c>
      <c r="S54" s="86"/>
      <c r="T54" s="86"/>
      <c r="U54" s="86" t="s">
        <v>1926</v>
      </c>
      <c r="V54" s="86">
        <v>2</v>
      </c>
    </row>
    <row r="55" spans="1:22" ht="15">
      <c r="A55" s="86" t="s">
        <v>1858</v>
      </c>
      <c r="B55" s="86">
        <v>20</v>
      </c>
      <c r="C55" s="86"/>
      <c r="D55" s="86"/>
      <c r="E55" s="86" t="s">
        <v>1862</v>
      </c>
      <c r="F55" s="86">
        <v>13</v>
      </c>
      <c r="G55" s="86" t="s">
        <v>1875</v>
      </c>
      <c r="H55" s="86">
        <v>2</v>
      </c>
      <c r="I55" s="86" t="s">
        <v>1858</v>
      </c>
      <c r="J55" s="86">
        <v>10</v>
      </c>
      <c r="K55" s="86" t="s">
        <v>1894</v>
      </c>
      <c r="L55" s="86">
        <v>4</v>
      </c>
      <c r="M55" s="86" t="s">
        <v>1905</v>
      </c>
      <c r="N55" s="86">
        <v>4</v>
      </c>
      <c r="O55" s="86"/>
      <c r="P55" s="86"/>
      <c r="Q55" s="86" t="s">
        <v>1915</v>
      </c>
      <c r="R55" s="86">
        <v>5</v>
      </c>
      <c r="S55" s="86"/>
      <c r="T55" s="86"/>
      <c r="U55" s="86" t="s">
        <v>1927</v>
      </c>
      <c r="V55" s="86">
        <v>2</v>
      </c>
    </row>
    <row r="56" spans="1:22" ht="15">
      <c r="A56" s="86" t="s">
        <v>1859</v>
      </c>
      <c r="B56" s="86">
        <v>15</v>
      </c>
      <c r="C56" s="86"/>
      <c r="D56" s="86"/>
      <c r="E56" s="86" t="s">
        <v>1863</v>
      </c>
      <c r="F56" s="86">
        <v>13</v>
      </c>
      <c r="G56" s="86" t="s">
        <v>1876</v>
      </c>
      <c r="H56" s="86">
        <v>2</v>
      </c>
      <c r="I56" s="86" t="s">
        <v>1884</v>
      </c>
      <c r="J56" s="86">
        <v>8</v>
      </c>
      <c r="K56" s="86" t="s">
        <v>1895</v>
      </c>
      <c r="L56" s="86">
        <v>4</v>
      </c>
      <c r="M56" s="86" t="s">
        <v>1906</v>
      </c>
      <c r="N56" s="86">
        <v>4</v>
      </c>
      <c r="O56" s="86"/>
      <c r="P56" s="86"/>
      <c r="Q56" s="86" t="s">
        <v>1916</v>
      </c>
      <c r="R56" s="86">
        <v>5</v>
      </c>
      <c r="S56" s="86"/>
      <c r="T56" s="86"/>
      <c r="U56" s="86" t="s">
        <v>1928</v>
      </c>
      <c r="V56" s="86">
        <v>2</v>
      </c>
    </row>
    <row r="57" spans="1:22" ht="15">
      <c r="A57" s="86" t="s">
        <v>1860</v>
      </c>
      <c r="B57" s="86">
        <v>15</v>
      </c>
      <c r="C57" s="86"/>
      <c r="D57" s="86"/>
      <c r="E57" s="86" t="s">
        <v>1864</v>
      </c>
      <c r="F57" s="86">
        <v>13</v>
      </c>
      <c r="G57" s="86" t="s">
        <v>1877</v>
      </c>
      <c r="H57" s="86">
        <v>2</v>
      </c>
      <c r="I57" s="86" t="s">
        <v>1885</v>
      </c>
      <c r="J57" s="86">
        <v>7</v>
      </c>
      <c r="K57" s="86" t="s">
        <v>1896</v>
      </c>
      <c r="L57" s="86">
        <v>4</v>
      </c>
      <c r="M57" s="86" t="s">
        <v>1907</v>
      </c>
      <c r="N57" s="86">
        <v>4</v>
      </c>
      <c r="O57" s="86"/>
      <c r="P57" s="86"/>
      <c r="Q57" s="86" t="s">
        <v>1917</v>
      </c>
      <c r="R57" s="86">
        <v>5</v>
      </c>
      <c r="S57" s="86"/>
      <c r="T57" s="86"/>
      <c r="U57" s="86" t="s">
        <v>1929</v>
      </c>
      <c r="V57" s="86">
        <v>2</v>
      </c>
    </row>
    <row r="58" spans="1:22" ht="15">
      <c r="A58" s="86" t="s">
        <v>1861</v>
      </c>
      <c r="B58" s="86">
        <v>15</v>
      </c>
      <c r="C58" s="86"/>
      <c r="D58" s="86"/>
      <c r="E58" s="86" t="s">
        <v>1867</v>
      </c>
      <c r="F58" s="86">
        <v>13</v>
      </c>
      <c r="G58" s="86" t="s">
        <v>1878</v>
      </c>
      <c r="H58" s="86">
        <v>2</v>
      </c>
      <c r="I58" s="86" t="s">
        <v>1886</v>
      </c>
      <c r="J58" s="86">
        <v>6</v>
      </c>
      <c r="K58" s="86" t="s">
        <v>1897</v>
      </c>
      <c r="L58" s="86">
        <v>4</v>
      </c>
      <c r="M58" s="86" t="s">
        <v>1908</v>
      </c>
      <c r="N58" s="86">
        <v>4</v>
      </c>
      <c r="O58" s="86"/>
      <c r="P58" s="86"/>
      <c r="Q58" s="86" t="s">
        <v>1918</v>
      </c>
      <c r="R58" s="86">
        <v>5</v>
      </c>
      <c r="S58" s="86"/>
      <c r="T58" s="86"/>
      <c r="U58" s="86" t="s">
        <v>1930</v>
      </c>
      <c r="V58" s="86">
        <v>2</v>
      </c>
    </row>
    <row r="59" spans="1:22" ht="15">
      <c r="A59" s="86" t="s">
        <v>1862</v>
      </c>
      <c r="B59" s="86">
        <v>15</v>
      </c>
      <c r="C59" s="86"/>
      <c r="D59" s="86"/>
      <c r="E59" s="86" t="s">
        <v>1868</v>
      </c>
      <c r="F59" s="86">
        <v>13</v>
      </c>
      <c r="G59" s="86" t="s">
        <v>1879</v>
      </c>
      <c r="H59" s="86">
        <v>2</v>
      </c>
      <c r="I59" s="86" t="s">
        <v>1887</v>
      </c>
      <c r="J59" s="86">
        <v>6</v>
      </c>
      <c r="K59" s="86" t="s">
        <v>1898</v>
      </c>
      <c r="L59" s="86">
        <v>4</v>
      </c>
      <c r="M59" s="86" t="s">
        <v>1909</v>
      </c>
      <c r="N59" s="86">
        <v>4</v>
      </c>
      <c r="O59" s="86"/>
      <c r="P59" s="86"/>
      <c r="Q59" s="86" t="s">
        <v>1919</v>
      </c>
      <c r="R59" s="86">
        <v>5</v>
      </c>
      <c r="S59" s="86"/>
      <c r="T59" s="86"/>
      <c r="U59" s="86" t="s">
        <v>1931</v>
      </c>
      <c r="V59" s="86">
        <v>2</v>
      </c>
    </row>
    <row r="60" spans="1:22" ht="15">
      <c r="A60" s="86" t="s">
        <v>1863</v>
      </c>
      <c r="B60" s="86">
        <v>15</v>
      </c>
      <c r="C60" s="86"/>
      <c r="D60" s="86"/>
      <c r="E60" s="86" t="s">
        <v>1869</v>
      </c>
      <c r="F60" s="86">
        <v>13</v>
      </c>
      <c r="G60" s="86" t="s">
        <v>1880</v>
      </c>
      <c r="H60" s="86">
        <v>2</v>
      </c>
      <c r="I60" s="86" t="s">
        <v>1888</v>
      </c>
      <c r="J60" s="86">
        <v>6</v>
      </c>
      <c r="K60" s="86" t="s">
        <v>1899</v>
      </c>
      <c r="L60" s="86">
        <v>4</v>
      </c>
      <c r="M60" s="86" t="s">
        <v>1910</v>
      </c>
      <c r="N60" s="86">
        <v>4</v>
      </c>
      <c r="O60" s="86"/>
      <c r="P60" s="86"/>
      <c r="Q60" s="86" t="s">
        <v>1920</v>
      </c>
      <c r="R60" s="86">
        <v>5</v>
      </c>
      <c r="S60" s="86"/>
      <c r="T60" s="86"/>
      <c r="U60" s="86"/>
      <c r="V60" s="86"/>
    </row>
    <row r="61" spans="1:22" ht="15">
      <c r="A61" s="86" t="s">
        <v>1864</v>
      </c>
      <c r="B61" s="86">
        <v>15</v>
      </c>
      <c r="C61" s="86"/>
      <c r="D61" s="86"/>
      <c r="E61" s="86" t="s">
        <v>1870</v>
      </c>
      <c r="F61" s="86">
        <v>13</v>
      </c>
      <c r="G61" s="86" t="s">
        <v>1881</v>
      </c>
      <c r="H61" s="86">
        <v>2</v>
      </c>
      <c r="I61" s="86" t="s">
        <v>1889</v>
      </c>
      <c r="J61" s="86">
        <v>6</v>
      </c>
      <c r="K61" s="86" t="s">
        <v>1900</v>
      </c>
      <c r="L61" s="86">
        <v>4</v>
      </c>
      <c r="M61" s="86" t="s">
        <v>1911</v>
      </c>
      <c r="N61" s="86">
        <v>4</v>
      </c>
      <c r="O61" s="86"/>
      <c r="P61" s="86"/>
      <c r="Q61" s="86" t="s">
        <v>1921</v>
      </c>
      <c r="R61" s="86">
        <v>3</v>
      </c>
      <c r="S61" s="86"/>
      <c r="T61" s="86"/>
      <c r="U61" s="86"/>
      <c r="V61" s="86"/>
    </row>
    <row r="64" spans="1:22" ht="15" customHeight="1">
      <c r="A64" s="13" t="s">
        <v>1940</v>
      </c>
      <c r="B64" s="13" t="s">
        <v>1678</v>
      </c>
      <c r="C64" s="13" t="s">
        <v>1942</v>
      </c>
      <c r="D64" s="13" t="s">
        <v>1681</v>
      </c>
      <c r="E64" s="13" t="s">
        <v>1943</v>
      </c>
      <c r="F64" s="13" t="s">
        <v>1683</v>
      </c>
      <c r="G64" s="13" t="s">
        <v>1946</v>
      </c>
      <c r="H64" s="13" t="s">
        <v>1688</v>
      </c>
      <c r="I64" s="78" t="s">
        <v>1948</v>
      </c>
      <c r="J64" s="78" t="s">
        <v>1690</v>
      </c>
      <c r="K64" s="13" t="s">
        <v>1950</v>
      </c>
      <c r="L64" s="13" t="s">
        <v>1692</v>
      </c>
      <c r="M64" s="13" t="s">
        <v>1952</v>
      </c>
      <c r="N64" s="13" t="s">
        <v>1694</v>
      </c>
      <c r="O64" s="13" t="s">
        <v>1954</v>
      </c>
      <c r="P64" s="13" t="s">
        <v>1696</v>
      </c>
      <c r="Q64" s="78" t="s">
        <v>1956</v>
      </c>
      <c r="R64" s="78" t="s">
        <v>1698</v>
      </c>
      <c r="S64" s="78" t="s">
        <v>1958</v>
      </c>
      <c r="T64" s="78" t="s">
        <v>1700</v>
      </c>
      <c r="U64" s="78" t="s">
        <v>1960</v>
      </c>
      <c r="V64" s="78" t="s">
        <v>1701</v>
      </c>
    </row>
    <row r="65" spans="1:22" ht="15">
      <c r="A65" s="78" t="s">
        <v>254</v>
      </c>
      <c r="B65" s="78">
        <v>2</v>
      </c>
      <c r="C65" s="78" t="s">
        <v>295</v>
      </c>
      <c r="D65" s="78">
        <v>1</v>
      </c>
      <c r="E65" s="78" t="s">
        <v>310</v>
      </c>
      <c r="F65" s="78">
        <v>1</v>
      </c>
      <c r="G65" s="78" t="s">
        <v>254</v>
      </c>
      <c r="H65" s="78">
        <v>2</v>
      </c>
      <c r="I65" s="78"/>
      <c r="J65" s="78"/>
      <c r="K65" s="78" t="s">
        <v>235</v>
      </c>
      <c r="L65" s="78">
        <v>1</v>
      </c>
      <c r="M65" s="78" t="s">
        <v>272</v>
      </c>
      <c r="N65" s="78">
        <v>2</v>
      </c>
      <c r="O65" s="78" t="s">
        <v>236</v>
      </c>
      <c r="P65" s="78">
        <v>1</v>
      </c>
      <c r="Q65" s="78"/>
      <c r="R65" s="78"/>
      <c r="S65" s="78"/>
      <c r="T65" s="78"/>
      <c r="U65" s="78"/>
      <c r="V65" s="78"/>
    </row>
    <row r="66" spans="1:22" ht="15">
      <c r="A66" s="78" t="s">
        <v>272</v>
      </c>
      <c r="B66" s="78">
        <v>2</v>
      </c>
      <c r="C66" s="78"/>
      <c r="D66" s="78"/>
      <c r="E66" s="78"/>
      <c r="F66" s="78"/>
      <c r="G66" s="78" t="s">
        <v>248</v>
      </c>
      <c r="H66" s="78">
        <v>1</v>
      </c>
      <c r="I66" s="78"/>
      <c r="J66" s="78"/>
      <c r="K66" s="78" t="s">
        <v>265</v>
      </c>
      <c r="L66" s="78">
        <v>1</v>
      </c>
      <c r="M66" s="78"/>
      <c r="N66" s="78"/>
      <c r="O66" s="78" t="s">
        <v>275</v>
      </c>
      <c r="P66" s="78">
        <v>1</v>
      </c>
      <c r="Q66" s="78"/>
      <c r="R66" s="78"/>
      <c r="S66" s="78"/>
      <c r="T66" s="78"/>
      <c r="U66" s="78"/>
      <c r="V66" s="78"/>
    </row>
    <row r="67" spans="1:22" ht="15">
      <c r="A67" s="78" t="s">
        <v>248</v>
      </c>
      <c r="B67" s="78">
        <v>1</v>
      </c>
      <c r="C67" s="78"/>
      <c r="D67" s="78"/>
      <c r="E67" s="78"/>
      <c r="F67" s="78"/>
      <c r="G67" s="78" t="s">
        <v>309</v>
      </c>
      <c r="H67" s="78">
        <v>1</v>
      </c>
      <c r="I67" s="78"/>
      <c r="J67" s="78"/>
      <c r="K67" s="78" t="s">
        <v>266</v>
      </c>
      <c r="L67" s="78">
        <v>1</v>
      </c>
      <c r="M67" s="78"/>
      <c r="N67" s="78"/>
      <c r="O67" s="78" t="s">
        <v>276</v>
      </c>
      <c r="P67" s="78">
        <v>1</v>
      </c>
      <c r="Q67" s="78"/>
      <c r="R67" s="78"/>
      <c r="S67" s="78"/>
      <c r="T67" s="78"/>
      <c r="U67" s="78"/>
      <c r="V67" s="78"/>
    </row>
    <row r="68" spans="1:22" ht="15">
      <c r="A68" s="78" t="s">
        <v>309</v>
      </c>
      <c r="B68" s="78">
        <v>1</v>
      </c>
      <c r="C68" s="78"/>
      <c r="D68" s="78"/>
      <c r="E68" s="78"/>
      <c r="F68" s="78"/>
      <c r="G68" s="78" t="s">
        <v>249</v>
      </c>
      <c r="H68" s="78">
        <v>1</v>
      </c>
      <c r="I68" s="78"/>
      <c r="J68" s="78"/>
      <c r="K68" s="78" t="s">
        <v>263</v>
      </c>
      <c r="L68" s="78">
        <v>1</v>
      </c>
      <c r="M68" s="78"/>
      <c r="N68" s="78"/>
      <c r="O68" s="78"/>
      <c r="P68" s="78"/>
      <c r="Q68" s="78"/>
      <c r="R68" s="78"/>
      <c r="S68" s="78"/>
      <c r="T68" s="78"/>
      <c r="U68" s="78"/>
      <c r="V68" s="78"/>
    </row>
    <row r="69" spans="1:22" ht="15">
      <c r="A69" s="78" t="s">
        <v>310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249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295</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278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236</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276</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1941</v>
      </c>
      <c r="B77" s="13" t="s">
        <v>1678</v>
      </c>
      <c r="C77" s="13" t="s">
        <v>1944</v>
      </c>
      <c r="D77" s="13" t="s">
        <v>1681</v>
      </c>
      <c r="E77" s="13" t="s">
        <v>1945</v>
      </c>
      <c r="F77" s="13" t="s">
        <v>1683</v>
      </c>
      <c r="G77" s="13" t="s">
        <v>1947</v>
      </c>
      <c r="H77" s="13" t="s">
        <v>1688</v>
      </c>
      <c r="I77" s="78" t="s">
        <v>1949</v>
      </c>
      <c r="J77" s="78" t="s">
        <v>1690</v>
      </c>
      <c r="K77" s="13" t="s">
        <v>1951</v>
      </c>
      <c r="L77" s="13" t="s">
        <v>1692</v>
      </c>
      <c r="M77" s="13" t="s">
        <v>1953</v>
      </c>
      <c r="N77" s="13" t="s">
        <v>1694</v>
      </c>
      <c r="O77" s="13" t="s">
        <v>1955</v>
      </c>
      <c r="P77" s="13" t="s">
        <v>1696</v>
      </c>
      <c r="Q77" s="78" t="s">
        <v>1957</v>
      </c>
      <c r="R77" s="78" t="s">
        <v>1698</v>
      </c>
      <c r="S77" s="13" t="s">
        <v>1959</v>
      </c>
      <c r="T77" s="13" t="s">
        <v>1700</v>
      </c>
      <c r="U77" s="13" t="s">
        <v>1961</v>
      </c>
      <c r="V77" s="13" t="s">
        <v>1701</v>
      </c>
    </row>
    <row r="78" spans="1:22" ht="15">
      <c r="A78" s="78" t="s">
        <v>257</v>
      </c>
      <c r="B78" s="78">
        <v>26</v>
      </c>
      <c r="C78" s="78" t="s">
        <v>294</v>
      </c>
      <c r="D78" s="78">
        <v>1</v>
      </c>
      <c r="E78" s="78" t="s">
        <v>257</v>
      </c>
      <c r="F78" s="78">
        <v>22</v>
      </c>
      <c r="G78" s="78" t="s">
        <v>262</v>
      </c>
      <c r="H78" s="78">
        <v>4</v>
      </c>
      <c r="I78" s="78"/>
      <c r="J78" s="78"/>
      <c r="K78" s="78" t="s">
        <v>236</v>
      </c>
      <c r="L78" s="78">
        <v>5</v>
      </c>
      <c r="M78" s="78" t="s">
        <v>239</v>
      </c>
      <c r="N78" s="78">
        <v>5</v>
      </c>
      <c r="O78" s="78" t="s">
        <v>277</v>
      </c>
      <c r="P78" s="78">
        <v>1</v>
      </c>
      <c r="Q78" s="78"/>
      <c r="R78" s="78"/>
      <c r="S78" s="78" t="s">
        <v>303</v>
      </c>
      <c r="T78" s="78">
        <v>1</v>
      </c>
      <c r="U78" s="78" t="s">
        <v>302</v>
      </c>
      <c r="V78" s="78">
        <v>1</v>
      </c>
    </row>
    <row r="79" spans="1:22" ht="15">
      <c r="A79" s="78" t="s">
        <v>267</v>
      </c>
      <c r="B79" s="78">
        <v>5</v>
      </c>
      <c r="C79" s="78" t="s">
        <v>293</v>
      </c>
      <c r="D79" s="78">
        <v>1</v>
      </c>
      <c r="E79" s="78"/>
      <c r="F79" s="78"/>
      <c r="G79" s="78" t="s">
        <v>241</v>
      </c>
      <c r="H79" s="78">
        <v>1</v>
      </c>
      <c r="I79" s="78"/>
      <c r="J79" s="78"/>
      <c r="K79" s="78" t="s">
        <v>267</v>
      </c>
      <c r="L79" s="78">
        <v>4</v>
      </c>
      <c r="M79" s="78" t="s">
        <v>257</v>
      </c>
      <c r="N79" s="78">
        <v>4</v>
      </c>
      <c r="O79" s="78" t="s">
        <v>274</v>
      </c>
      <c r="P79" s="78">
        <v>1</v>
      </c>
      <c r="Q79" s="78"/>
      <c r="R79" s="78"/>
      <c r="S79" s="78"/>
      <c r="T79" s="78"/>
      <c r="U79" s="78"/>
      <c r="V79" s="78"/>
    </row>
    <row r="80" spans="1:22" ht="15">
      <c r="A80" s="78" t="s">
        <v>239</v>
      </c>
      <c r="B80" s="78">
        <v>5</v>
      </c>
      <c r="C80" s="78" t="s">
        <v>292</v>
      </c>
      <c r="D80" s="78">
        <v>1</v>
      </c>
      <c r="E80" s="78"/>
      <c r="F80" s="78"/>
      <c r="G80" s="78" t="s">
        <v>308</v>
      </c>
      <c r="H80" s="78">
        <v>1</v>
      </c>
      <c r="I80" s="78"/>
      <c r="J80" s="78"/>
      <c r="K80" s="78" t="s">
        <v>266</v>
      </c>
      <c r="L80" s="78">
        <v>2</v>
      </c>
      <c r="M80" s="78" t="s">
        <v>271</v>
      </c>
      <c r="N80" s="78">
        <v>2</v>
      </c>
      <c r="O80" s="78" t="s">
        <v>273</v>
      </c>
      <c r="P80" s="78">
        <v>1</v>
      </c>
      <c r="Q80" s="78"/>
      <c r="R80" s="78"/>
      <c r="S80" s="78"/>
      <c r="T80" s="78"/>
      <c r="U80" s="78"/>
      <c r="V80" s="78"/>
    </row>
    <row r="81" spans="1:22" ht="15">
      <c r="A81" s="78" t="s">
        <v>236</v>
      </c>
      <c r="B81" s="78">
        <v>5</v>
      </c>
      <c r="C81" s="78" t="s">
        <v>291</v>
      </c>
      <c r="D81" s="78">
        <v>1</v>
      </c>
      <c r="E81" s="78"/>
      <c r="F81" s="78"/>
      <c r="G81" s="78" t="s">
        <v>307</v>
      </c>
      <c r="H81" s="78">
        <v>1</v>
      </c>
      <c r="I81" s="78"/>
      <c r="J81" s="78"/>
      <c r="K81" s="78" t="s">
        <v>235</v>
      </c>
      <c r="L81" s="78">
        <v>1</v>
      </c>
      <c r="M81" s="78" t="s">
        <v>270</v>
      </c>
      <c r="N81" s="78">
        <v>2</v>
      </c>
      <c r="O81" s="78"/>
      <c r="P81" s="78"/>
      <c r="Q81" s="78"/>
      <c r="R81" s="78"/>
      <c r="S81" s="78"/>
      <c r="T81" s="78"/>
      <c r="U81" s="78"/>
      <c r="V81" s="78"/>
    </row>
    <row r="82" spans="1:22" ht="15">
      <c r="A82" s="78" t="s">
        <v>262</v>
      </c>
      <c r="B82" s="78">
        <v>4</v>
      </c>
      <c r="C82" s="78" t="s">
        <v>290</v>
      </c>
      <c r="D82" s="78">
        <v>1</v>
      </c>
      <c r="E82" s="78"/>
      <c r="F82" s="78"/>
      <c r="G82" s="78" t="s">
        <v>306</v>
      </c>
      <c r="H82" s="78">
        <v>1</v>
      </c>
      <c r="I82" s="78"/>
      <c r="J82" s="78"/>
      <c r="K82" s="78" t="s">
        <v>264</v>
      </c>
      <c r="L82" s="78">
        <v>1</v>
      </c>
      <c r="M82" s="78" t="s">
        <v>269</v>
      </c>
      <c r="N82" s="78">
        <v>2</v>
      </c>
      <c r="O82" s="78"/>
      <c r="P82" s="78"/>
      <c r="Q82" s="78"/>
      <c r="R82" s="78"/>
      <c r="S82" s="78"/>
      <c r="T82" s="78"/>
      <c r="U82" s="78"/>
      <c r="V82" s="78"/>
    </row>
    <row r="83" spans="1:22" ht="15">
      <c r="A83" s="78" t="s">
        <v>271</v>
      </c>
      <c r="B83" s="78">
        <v>2</v>
      </c>
      <c r="C83" s="78" t="s">
        <v>289</v>
      </c>
      <c r="D83" s="78">
        <v>1</v>
      </c>
      <c r="E83" s="78"/>
      <c r="F83" s="78"/>
      <c r="G83" s="78" t="s">
        <v>305</v>
      </c>
      <c r="H83" s="78">
        <v>1</v>
      </c>
      <c r="I83" s="78"/>
      <c r="J83" s="78"/>
      <c r="K83" s="78" t="s">
        <v>263</v>
      </c>
      <c r="L83" s="78">
        <v>1</v>
      </c>
      <c r="M83" s="78" t="s">
        <v>268</v>
      </c>
      <c r="N83" s="78">
        <v>2</v>
      </c>
      <c r="O83" s="78"/>
      <c r="P83" s="78"/>
      <c r="Q83" s="78"/>
      <c r="R83" s="78"/>
      <c r="S83" s="78"/>
      <c r="T83" s="78"/>
      <c r="U83" s="78"/>
      <c r="V83" s="78"/>
    </row>
    <row r="84" spans="1:22" ht="15">
      <c r="A84" s="78" t="s">
        <v>270</v>
      </c>
      <c r="B84" s="78">
        <v>2</v>
      </c>
      <c r="C84" s="78" t="s">
        <v>288</v>
      </c>
      <c r="D84" s="78">
        <v>1</v>
      </c>
      <c r="E84" s="78"/>
      <c r="F84" s="78"/>
      <c r="G84" s="78" t="s">
        <v>304</v>
      </c>
      <c r="H84" s="78">
        <v>1</v>
      </c>
      <c r="I84" s="78"/>
      <c r="J84" s="78"/>
      <c r="K84" s="78"/>
      <c r="L84" s="78"/>
      <c r="M84" s="78"/>
      <c r="N84" s="78"/>
      <c r="O84" s="78"/>
      <c r="P84" s="78"/>
      <c r="Q84" s="78"/>
      <c r="R84" s="78"/>
      <c r="S84" s="78"/>
      <c r="T84" s="78"/>
      <c r="U84" s="78"/>
      <c r="V84" s="78"/>
    </row>
    <row r="85" spans="1:22" ht="15">
      <c r="A85" s="78" t="s">
        <v>269</v>
      </c>
      <c r="B85" s="78">
        <v>2</v>
      </c>
      <c r="C85" s="78" t="s">
        <v>287</v>
      </c>
      <c r="D85" s="78">
        <v>1</v>
      </c>
      <c r="E85" s="78"/>
      <c r="F85" s="78"/>
      <c r="G85" s="78" t="s">
        <v>267</v>
      </c>
      <c r="H85" s="78">
        <v>1</v>
      </c>
      <c r="I85" s="78"/>
      <c r="J85" s="78"/>
      <c r="K85" s="78"/>
      <c r="L85" s="78"/>
      <c r="M85" s="78"/>
      <c r="N85" s="78"/>
      <c r="O85" s="78"/>
      <c r="P85" s="78"/>
      <c r="Q85" s="78"/>
      <c r="R85" s="78"/>
      <c r="S85" s="78"/>
      <c r="T85" s="78"/>
      <c r="U85" s="78"/>
      <c r="V85" s="78"/>
    </row>
    <row r="86" spans="1:22" ht="15">
      <c r="A86" s="78" t="s">
        <v>268</v>
      </c>
      <c r="B86" s="78">
        <v>2</v>
      </c>
      <c r="C86" s="78" t="s">
        <v>286</v>
      </c>
      <c r="D86" s="78">
        <v>1</v>
      </c>
      <c r="E86" s="78"/>
      <c r="F86" s="78"/>
      <c r="G86" s="78" t="s">
        <v>253</v>
      </c>
      <c r="H86" s="78">
        <v>1</v>
      </c>
      <c r="I86" s="78"/>
      <c r="J86" s="78"/>
      <c r="K86" s="78"/>
      <c r="L86" s="78"/>
      <c r="M86" s="78"/>
      <c r="N86" s="78"/>
      <c r="O86" s="78"/>
      <c r="P86" s="78"/>
      <c r="Q86" s="78"/>
      <c r="R86" s="78"/>
      <c r="S86" s="78"/>
      <c r="T86" s="78"/>
      <c r="U86" s="78"/>
      <c r="V86" s="78"/>
    </row>
    <row r="87" spans="1:22" ht="15">
      <c r="A87" s="78" t="s">
        <v>266</v>
      </c>
      <c r="B87" s="78">
        <v>2</v>
      </c>
      <c r="C87" s="78" t="s">
        <v>285</v>
      </c>
      <c r="D87" s="78">
        <v>1</v>
      </c>
      <c r="E87" s="78"/>
      <c r="F87" s="78"/>
      <c r="G87" s="78" t="s">
        <v>296</v>
      </c>
      <c r="H87" s="78">
        <v>1</v>
      </c>
      <c r="I87" s="78"/>
      <c r="J87" s="78"/>
      <c r="K87" s="78"/>
      <c r="L87" s="78"/>
      <c r="M87" s="78"/>
      <c r="N87" s="78"/>
      <c r="O87" s="78"/>
      <c r="P87" s="78"/>
      <c r="Q87" s="78"/>
      <c r="R87" s="78"/>
      <c r="S87" s="78"/>
      <c r="T87" s="78"/>
      <c r="U87" s="78"/>
      <c r="V87" s="78"/>
    </row>
    <row r="90" spans="1:22" ht="15" customHeight="1">
      <c r="A90" s="13" t="s">
        <v>1972</v>
      </c>
      <c r="B90" s="13" t="s">
        <v>1678</v>
      </c>
      <c r="C90" s="13" t="s">
        <v>1973</v>
      </c>
      <c r="D90" s="13" t="s">
        <v>1681</v>
      </c>
      <c r="E90" s="13" t="s">
        <v>1974</v>
      </c>
      <c r="F90" s="13" t="s">
        <v>1683</v>
      </c>
      <c r="G90" s="13" t="s">
        <v>1975</v>
      </c>
      <c r="H90" s="13" t="s">
        <v>1688</v>
      </c>
      <c r="I90" s="13" t="s">
        <v>1976</v>
      </c>
      <c r="J90" s="13" t="s">
        <v>1690</v>
      </c>
      <c r="K90" s="13" t="s">
        <v>1977</v>
      </c>
      <c r="L90" s="13" t="s">
        <v>1692</v>
      </c>
      <c r="M90" s="13" t="s">
        <v>1978</v>
      </c>
      <c r="N90" s="13" t="s">
        <v>1694</v>
      </c>
      <c r="O90" s="13" t="s">
        <v>1979</v>
      </c>
      <c r="P90" s="13" t="s">
        <v>1696</v>
      </c>
      <c r="Q90" s="13" t="s">
        <v>1980</v>
      </c>
      <c r="R90" s="13" t="s">
        <v>1698</v>
      </c>
      <c r="S90" s="13" t="s">
        <v>1981</v>
      </c>
      <c r="T90" s="13" t="s">
        <v>1700</v>
      </c>
      <c r="U90" s="13" t="s">
        <v>1982</v>
      </c>
      <c r="V90" s="13" t="s">
        <v>1701</v>
      </c>
    </row>
    <row r="91" spans="1:22" ht="15">
      <c r="A91" s="116" t="s">
        <v>219</v>
      </c>
      <c r="B91" s="78">
        <v>419338</v>
      </c>
      <c r="C91" s="116" t="s">
        <v>291</v>
      </c>
      <c r="D91" s="78">
        <v>125021</v>
      </c>
      <c r="E91" s="116" t="s">
        <v>228</v>
      </c>
      <c r="F91" s="78">
        <v>281309</v>
      </c>
      <c r="G91" s="116" t="s">
        <v>297</v>
      </c>
      <c r="H91" s="78">
        <v>331865</v>
      </c>
      <c r="I91" s="116" t="s">
        <v>244</v>
      </c>
      <c r="J91" s="78">
        <v>73472</v>
      </c>
      <c r="K91" s="116" t="s">
        <v>236</v>
      </c>
      <c r="L91" s="78">
        <v>127752</v>
      </c>
      <c r="M91" s="116" t="s">
        <v>259</v>
      </c>
      <c r="N91" s="78">
        <v>63179</v>
      </c>
      <c r="O91" s="116" t="s">
        <v>275</v>
      </c>
      <c r="P91" s="78">
        <v>43443</v>
      </c>
      <c r="Q91" s="116" t="s">
        <v>219</v>
      </c>
      <c r="R91" s="78">
        <v>419338</v>
      </c>
      <c r="S91" s="116" t="s">
        <v>303</v>
      </c>
      <c r="T91" s="78">
        <v>39642</v>
      </c>
      <c r="U91" s="116" t="s">
        <v>302</v>
      </c>
      <c r="V91" s="78">
        <v>204881</v>
      </c>
    </row>
    <row r="92" spans="1:22" ht="15">
      <c r="A92" s="116" t="s">
        <v>297</v>
      </c>
      <c r="B92" s="78">
        <v>331865</v>
      </c>
      <c r="C92" s="116" t="s">
        <v>279</v>
      </c>
      <c r="D92" s="78">
        <v>121987</v>
      </c>
      <c r="E92" s="116" t="s">
        <v>232</v>
      </c>
      <c r="F92" s="78">
        <v>132662</v>
      </c>
      <c r="G92" s="116" t="s">
        <v>301</v>
      </c>
      <c r="H92" s="78">
        <v>50201</v>
      </c>
      <c r="I92" s="116" t="s">
        <v>230</v>
      </c>
      <c r="J92" s="78">
        <v>38979</v>
      </c>
      <c r="K92" s="116" t="s">
        <v>265</v>
      </c>
      <c r="L92" s="78">
        <v>38497</v>
      </c>
      <c r="M92" s="116" t="s">
        <v>269</v>
      </c>
      <c r="N92" s="78">
        <v>29364</v>
      </c>
      <c r="O92" s="116" t="s">
        <v>276</v>
      </c>
      <c r="P92" s="78">
        <v>31417</v>
      </c>
      <c r="Q92" s="116" t="s">
        <v>233</v>
      </c>
      <c r="R92" s="78">
        <v>269320</v>
      </c>
      <c r="S92" s="116" t="s">
        <v>252</v>
      </c>
      <c r="T92" s="78">
        <v>5297</v>
      </c>
      <c r="U92" s="116" t="s">
        <v>250</v>
      </c>
      <c r="V92" s="78">
        <v>5430</v>
      </c>
    </row>
    <row r="93" spans="1:22" ht="15">
      <c r="A93" s="116" t="s">
        <v>228</v>
      </c>
      <c r="B93" s="78">
        <v>281309</v>
      </c>
      <c r="C93" s="116" t="s">
        <v>292</v>
      </c>
      <c r="D93" s="78">
        <v>34129</v>
      </c>
      <c r="E93" s="116" t="s">
        <v>225</v>
      </c>
      <c r="F93" s="78">
        <v>121422</v>
      </c>
      <c r="G93" s="116" t="s">
        <v>296</v>
      </c>
      <c r="H93" s="78">
        <v>42452</v>
      </c>
      <c r="I93" s="116" t="s">
        <v>221</v>
      </c>
      <c r="J93" s="78">
        <v>32922</v>
      </c>
      <c r="K93" s="116" t="s">
        <v>266</v>
      </c>
      <c r="L93" s="78">
        <v>21631</v>
      </c>
      <c r="M93" s="116" t="s">
        <v>272</v>
      </c>
      <c r="N93" s="78">
        <v>25050</v>
      </c>
      <c r="O93" s="116" t="s">
        <v>241</v>
      </c>
      <c r="P93" s="78">
        <v>22687</v>
      </c>
      <c r="Q93" s="116" t="s">
        <v>249</v>
      </c>
      <c r="R93" s="78">
        <v>213050</v>
      </c>
      <c r="S93" s="116"/>
      <c r="T93" s="78"/>
      <c r="U93" s="116"/>
      <c r="V93" s="78"/>
    </row>
    <row r="94" spans="1:22" ht="15">
      <c r="A94" s="116" t="s">
        <v>233</v>
      </c>
      <c r="B94" s="78">
        <v>269320</v>
      </c>
      <c r="C94" s="116" t="s">
        <v>284</v>
      </c>
      <c r="D94" s="78">
        <v>17008</v>
      </c>
      <c r="E94" s="116" t="s">
        <v>260</v>
      </c>
      <c r="F94" s="78">
        <v>98981</v>
      </c>
      <c r="G94" s="116" t="s">
        <v>305</v>
      </c>
      <c r="H94" s="78">
        <v>41874</v>
      </c>
      <c r="I94" s="116" t="s">
        <v>245</v>
      </c>
      <c r="J94" s="78">
        <v>30638</v>
      </c>
      <c r="K94" s="116" t="s">
        <v>263</v>
      </c>
      <c r="L94" s="78">
        <v>8074</v>
      </c>
      <c r="M94" s="116" t="s">
        <v>271</v>
      </c>
      <c r="N94" s="78">
        <v>9244</v>
      </c>
      <c r="O94" s="116" t="s">
        <v>273</v>
      </c>
      <c r="P94" s="78">
        <v>2217</v>
      </c>
      <c r="Q94" s="116" t="s">
        <v>224</v>
      </c>
      <c r="R94" s="78">
        <v>15272</v>
      </c>
      <c r="S94" s="116"/>
      <c r="T94" s="78"/>
      <c r="U94" s="116"/>
      <c r="V94" s="78"/>
    </row>
    <row r="95" spans="1:22" ht="15">
      <c r="A95" s="116" t="s">
        <v>249</v>
      </c>
      <c r="B95" s="78">
        <v>213050</v>
      </c>
      <c r="C95" s="116" t="s">
        <v>247</v>
      </c>
      <c r="D95" s="78">
        <v>14350</v>
      </c>
      <c r="E95" s="116" t="s">
        <v>310</v>
      </c>
      <c r="F95" s="78">
        <v>98594</v>
      </c>
      <c r="G95" s="116" t="s">
        <v>300</v>
      </c>
      <c r="H95" s="78">
        <v>25302</v>
      </c>
      <c r="I95" s="116" t="s">
        <v>222</v>
      </c>
      <c r="J95" s="78">
        <v>13475</v>
      </c>
      <c r="K95" s="116" t="s">
        <v>267</v>
      </c>
      <c r="L95" s="78">
        <v>7620</v>
      </c>
      <c r="M95" s="116" t="s">
        <v>270</v>
      </c>
      <c r="N95" s="78">
        <v>4122</v>
      </c>
      <c r="O95" s="116" t="s">
        <v>277</v>
      </c>
      <c r="P95" s="78">
        <v>1857</v>
      </c>
      <c r="Q95" s="116"/>
      <c r="R95" s="78"/>
      <c r="S95" s="116"/>
      <c r="T95" s="78"/>
      <c r="U95" s="116"/>
      <c r="V95" s="78"/>
    </row>
    <row r="96" spans="1:22" ht="15">
      <c r="A96" s="116" t="s">
        <v>302</v>
      </c>
      <c r="B96" s="78">
        <v>204881</v>
      </c>
      <c r="C96" s="116" t="s">
        <v>285</v>
      </c>
      <c r="D96" s="78">
        <v>9500</v>
      </c>
      <c r="E96" s="116" t="s">
        <v>226</v>
      </c>
      <c r="F96" s="78">
        <v>76209</v>
      </c>
      <c r="G96" s="116" t="s">
        <v>308</v>
      </c>
      <c r="H96" s="78">
        <v>21764</v>
      </c>
      <c r="I96" s="116" t="s">
        <v>216</v>
      </c>
      <c r="J96" s="78">
        <v>5301</v>
      </c>
      <c r="K96" s="116" t="s">
        <v>237</v>
      </c>
      <c r="L96" s="78">
        <v>6512</v>
      </c>
      <c r="M96" s="116" t="s">
        <v>268</v>
      </c>
      <c r="N96" s="78">
        <v>4059</v>
      </c>
      <c r="O96" s="116" t="s">
        <v>274</v>
      </c>
      <c r="P96" s="78">
        <v>416</v>
      </c>
      <c r="Q96" s="116"/>
      <c r="R96" s="78"/>
      <c r="S96" s="116"/>
      <c r="T96" s="78"/>
      <c r="U96" s="116"/>
      <c r="V96" s="78"/>
    </row>
    <row r="97" spans="1:22" ht="15">
      <c r="A97" s="116" t="s">
        <v>232</v>
      </c>
      <c r="B97" s="78">
        <v>132662</v>
      </c>
      <c r="C97" s="116" t="s">
        <v>280</v>
      </c>
      <c r="D97" s="78">
        <v>9315</v>
      </c>
      <c r="E97" s="116" t="s">
        <v>220</v>
      </c>
      <c r="F97" s="78">
        <v>72409</v>
      </c>
      <c r="G97" s="116" t="s">
        <v>248</v>
      </c>
      <c r="H97" s="78">
        <v>17229</v>
      </c>
      <c r="I97" s="116" t="s">
        <v>238</v>
      </c>
      <c r="J97" s="78">
        <v>4997</v>
      </c>
      <c r="K97" s="116" t="s">
        <v>223</v>
      </c>
      <c r="L97" s="78">
        <v>5674</v>
      </c>
      <c r="M97" s="116" t="s">
        <v>240</v>
      </c>
      <c r="N97" s="78">
        <v>2200</v>
      </c>
      <c r="O97" s="116"/>
      <c r="P97" s="78"/>
      <c r="Q97" s="116"/>
      <c r="R97" s="78"/>
      <c r="S97" s="116"/>
      <c r="T97" s="78"/>
      <c r="U97" s="116"/>
      <c r="V97" s="78"/>
    </row>
    <row r="98" spans="1:22" ht="15">
      <c r="A98" s="116" t="s">
        <v>236</v>
      </c>
      <c r="B98" s="78">
        <v>127752</v>
      </c>
      <c r="C98" s="116" t="s">
        <v>293</v>
      </c>
      <c r="D98" s="78">
        <v>6817</v>
      </c>
      <c r="E98" s="116" t="s">
        <v>261</v>
      </c>
      <c r="F98" s="78">
        <v>58896</v>
      </c>
      <c r="G98" s="116" t="s">
        <v>307</v>
      </c>
      <c r="H98" s="78">
        <v>14854</v>
      </c>
      <c r="I98" s="116" t="s">
        <v>218</v>
      </c>
      <c r="J98" s="78">
        <v>1316</v>
      </c>
      <c r="K98" s="116" t="s">
        <v>235</v>
      </c>
      <c r="L98" s="78">
        <v>4456</v>
      </c>
      <c r="M98" s="116" t="s">
        <v>239</v>
      </c>
      <c r="N98" s="78">
        <v>583</v>
      </c>
      <c r="O98" s="116"/>
      <c r="P98" s="78"/>
      <c r="Q98" s="116"/>
      <c r="R98" s="78"/>
      <c r="S98" s="116"/>
      <c r="T98" s="78"/>
      <c r="U98" s="116"/>
      <c r="V98" s="78"/>
    </row>
    <row r="99" spans="1:22" ht="15">
      <c r="A99" s="116" t="s">
        <v>291</v>
      </c>
      <c r="B99" s="78">
        <v>125021</v>
      </c>
      <c r="C99" s="116" t="s">
        <v>287</v>
      </c>
      <c r="D99" s="78">
        <v>4689</v>
      </c>
      <c r="E99" s="116" t="s">
        <v>231</v>
      </c>
      <c r="F99" s="78">
        <v>53389</v>
      </c>
      <c r="G99" s="116" t="s">
        <v>298</v>
      </c>
      <c r="H99" s="78">
        <v>14386</v>
      </c>
      <c r="I99" s="116" t="s">
        <v>243</v>
      </c>
      <c r="J99" s="78">
        <v>875</v>
      </c>
      <c r="K99" s="116" t="s">
        <v>264</v>
      </c>
      <c r="L99" s="78">
        <v>375</v>
      </c>
      <c r="M99" s="116"/>
      <c r="N99" s="78"/>
      <c r="O99" s="116"/>
      <c r="P99" s="78"/>
      <c r="Q99" s="116"/>
      <c r="R99" s="78"/>
      <c r="S99" s="116"/>
      <c r="T99" s="78"/>
      <c r="U99" s="116"/>
      <c r="V99" s="78"/>
    </row>
    <row r="100" spans="1:22" ht="15">
      <c r="A100" s="116" t="s">
        <v>279</v>
      </c>
      <c r="B100" s="78">
        <v>121987</v>
      </c>
      <c r="C100" s="116" t="s">
        <v>281</v>
      </c>
      <c r="D100" s="78">
        <v>4287</v>
      </c>
      <c r="E100" s="116" t="s">
        <v>227</v>
      </c>
      <c r="F100" s="78">
        <v>52688</v>
      </c>
      <c r="G100" s="116" t="s">
        <v>306</v>
      </c>
      <c r="H100" s="78">
        <v>13769</v>
      </c>
      <c r="I100" s="116" t="s">
        <v>234</v>
      </c>
      <c r="J100" s="78">
        <v>151</v>
      </c>
      <c r="K100" s="116"/>
      <c r="L100" s="78"/>
      <c r="M100" s="116"/>
      <c r="N100" s="78"/>
      <c r="O100" s="116"/>
      <c r="P100" s="78"/>
      <c r="Q100" s="116"/>
      <c r="R100" s="78"/>
      <c r="S100" s="116"/>
      <c r="T100" s="78"/>
      <c r="U100" s="116"/>
      <c r="V100" s="78"/>
    </row>
  </sheetData>
  <hyperlinks>
    <hyperlink ref="A2" r:id="rId1" display="https://sociallysorted.com.au/social-media-marketing-world/"/>
    <hyperlink ref="A3" r:id="rId2" display="https://events.socialmediaexaminer.com/amember/aff/go/marismith"/>
    <hyperlink ref="A4" r:id="rId3" display="https://www.socialmediaexaminer.com/smmworld/"/>
    <hyperlink ref="A5" r:id="rId4" display="https://events.socialmediaexaminer.com/amember/aff/go/donnamoritz?i=1"/>
    <hyperlink ref="A6" r:id="rId5" display="https://vivianfrancos.com/top-stories-smmw20-el-mayor-evento-de-marketing-digital/"/>
    <hyperlink ref="A7" r:id="rId6" display="https://events.socialmediaexaminer.com/amember/aff/go/madalynsklar?i=2"/>
    <hyperlink ref="A8" r:id="rId7" display="https://events.socialmediaexaminer.com/amember/aff/go/blogginbrandi"/>
    <hyperlink ref="A9" r:id="rId8" display="https://marketingbuzzword.com/going-live-live-video-with-chris-strub/"/>
    <hyperlink ref="A10" r:id="rId9" display="https://medium.com/@ChrisStrub/grind-defined-actionable-steps-to-build-winning-relationships-on-social-media-493325df6bec"/>
    <hyperlink ref="A11" r:id="rId10" display="https://events.socialmediaexaminer.com/amember/aff/go/coachlaura"/>
    <hyperlink ref="E2" r:id="rId11" display="https://events.socialmediaexaminer.com/amember/aff/go/marismith"/>
    <hyperlink ref="E3" r:id="rId12" display="http://www.socialmediaexaminer.com/smmworld/"/>
    <hyperlink ref="E4" r:id="rId13" display="https://www.socialmediaexaminer.com/smmworld/"/>
    <hyperlink ref="G2" r:id="rId14" display="https://twitter.com/FuhsionMktg/lists/smmw20-speakers"/>
    <hyperlink ref="G3" r:id="rId15" display="https://twitter.com/FuhsionMktg/lists/mitch-jackson-collabs"/>
    <hyperlink ref="G4" r:id="rId16" display="https://twitter.com/MadalynSklar/status/1210266561459761154"/>
    <hyperlink ref="I2" r:id="rId17" display="https://sociallysorted.com.au/social-media-marketing-world/"/>
    <hyperlink ref="I3" r:id="rId18" display="https://events.socialmediaexaminer.com/amember/aff/go/donnamoritz?i=1"/>
    <hyperlink ref="I4" r:id="rId19" display="https://events.socialmediaexaminer.com/amember/aff/go/coachlaura"/>
    <hyperlink ref="I5" r:id="rId20" display="https://www.socialmediaexaminer.com/smmworld/"/>
    <hyperlink ref="I6" r:id="rId21" display="https://www.youtube.com/watch?v=7JT-v7bYZAo&amp;feature=youtu.be"/>
    <hyperlink ref="I7" r:id="rId22" display="https://events.socialmediaexaminer.com/amember/aff/go/hingstkr?i=2"/>
    <hyperlink ref="K2" r:id="rId23" display="https://marketingbuzzword.com/going-live-live-video-with-chris-strub/"/>
    <hyperlink ref="K3" r:id="rId24" display="https://medium.com/@ChrisStrub/grind-defined-actionable-steps-to-build-winning-relationships-on-social-media-493325df6bec"/>
    <hyperlink ref="K4" r:id="rId25" display="https://medium.com/@ChrisStrub/seven-ways-nonprofits-can-tangibly-raise-money-via-facebook-live-66a3cdc2f932"/>
    <hyperlink ref="K5" r:id="rId26" display="https://twitter.com/coachgabriel_en/status/1205873159431282688"/>
    <hyperlink ref="K6" r:id="rId27" display="https://twitter.com/mrockieHQ/status/1205385238731378688"/>
    <hyperlink ref="K7" r:id="rId28" display="https://brazenracing.com/victory/race-info/"/>
    <hyperlink ref="K8" r:id="rId29" display="https://twitter.com/BizPaul/status/1210976072986234880"/>
    <hyperlink ref="K9" r:id="rId30" display="https://twitter.com/wongmjane/status/1209250454510559233"/>
    <hyperlink ref="M2" r:id="rId31" display="https://vivianfrancos.com/top-stories-smmw20-el-mayor-evento-de-marketing-digital/"/>
    <hyperlink ref="Q2" r:id="rId32" display="https://events.socialmediaexaminer.com/amember/aff/go/madalynsklar?i=2"/>
    <hyperlink ref="Q3" r:id="rId33" display="https://events.socialmediaexaminer.com/amember/aff/go/madalynsklar?i=1"/>
    <hyperlink ref="Q4" r:id="rId34" display="https://www.socialmediaexaminer.com/smmworld/"/>
    <hyperlink ref="U2" r:id="rId35" display="https://events.socialmediaexaminer.com/amember/aff/go/blogginbrandi"/>
    <hyperlink ref="U3" r:id="rId36" display="https://www.youtube.com/watch?v=vRdznOiJKiY&amp;feature=youtu.be"/>
  </hyperlinks>
  <printOptions/>
  <pageMargins left="0.7" right="0.7" top="0.75" bottom="0.75" header="0.3" footer="0.3"/>
  <pageSetup orientation="portrait" paperSize="9"/>
  <tableParts>
    <tablePart r:id="rId42"/>
    <tablePart r:id="rId41"/>
    <tablePart r:id="rId38"/>
    <tablePart r:id="rId44"/>
    <tablePart r:id="rId43"/>
    <tablePart r:id="rId39"/>
    <tablePart r:id="rId37"/>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2123</v>
      </c>
      <c r="B1" s="13" t="s">
        <v>2286</v>
      </c>
      <c r="C1" s="13" t="s">
        <v>2287</v>
      </c>
      <c r="D1" s="13" t="s">
        <v>144</v>
      </c>
      <c r="E1" s="13" t="s">
        <v>2289</v>
      </c>
      <c r="F1" s="13" t="s">
        <v>2290</v>
      </c>
      <c r="G1" s="13" t="s">
        <v>2291</v>
      </c>
    </row>
    <row r="2" spans="1:7" ht="15">
      <c r="A2" s="78" t="s">
        <v>1771</v>
      </c>
      <c r="B2" s="78">
        <v>98</v>
      </c>
      <c r="C2" s="119">
        <v>0.036055923473142015</v>
      </c>
      <c r="D2" s="78" t="s">
        <v>2288</v>
      </c>
      <c r="E2" s="78"/>
      <c r="F2" s="78"/>
      <c r="G2" s="78"/>
    </row>
    <row r="3" spans="1:7" ht="15">
      <c r="A3" s="78" t="s">
        <v>1772</v>
      </c>
      <c r="B3" s="78">
        <v>36</v>
      </c>
      <c r="C3" s="119">
        <v>0.013245033112582783</v>
      </c>
      <c r="D3" s="78" t="s">
        <v>2288</v>
      </c>
      <c r="E3" s="78"/>
      <c r="F3" s="78"/>
      <c r="G3" s="78"/>
    </row>
    <row r="4" spans="1:7" ht="15">
      <c r="A4" s="78" t="s">
        <v>1773</v>
      </c>
      <c r="B4" s="78">
        <v>0</v>
      </c>
      <c r="C4" s="119">
        <v>0</v>
      </c>
      <c r="D4" s="78" t="s">
        <v>2288</v>
      </c>
      <c r="E4" s="78"/>
      <c r="F4" s="78"/>
      <c r="G4" s="78"/>
    </row>
    <row r="5" spans="1:7" ht="15">
      <c r="A5" s="78" t="s">
        <v>1774</v>
      </c>
      <c r="B5" s="78">
        <v>2584</v>
      </c>
      <c r="C5" s="119">
        <v>0.9506990434142751</v>
      </c>
      <c r="D5" s="78" t="s">
        <v>2288</v>
      </c>
      <c r="E5" s="78"/>
      <c r="F5" s="78"/>
      <c r="G5" s="78"/>
    </row>
    <row r="6" spans="1:7" ht="15">
      <c r="A6" s="78" t="s">
        <v>1775</v>
      </c>
      <c r="B6" s="78">
        <v>2718</v>
      </c>
      <c r="C6" s="119">
        <v>1</v>
      </c>
      <c r="D6" s="78" t="s">
        <v>2288</v>
      </c>
      <c r="E6" s="78"/>
      <c r="F6" s="78"/>
      <c r="G6" s="78"/>
    </row>
    <row r="7" spans="1:7" ht="15">
      <c r="A7" s="86" t="s">
        <v>1776</v>
      </c>
      <c r="B7" s="86">
        <v>99</v>
      </c>
      <c r="C7" s="120">
        <v>0</v>
      </c>
      <c r="D7" s="86" t="s">
        <v>2288</v>
      </c>
      <c r="E7" s="86" t="b">
        <v>0</v>
      </c>
      <c r="F7" s="86" t="b">
        <v>0</v>
      </c>
      <c r="G7" s="86" t="b">
        <v>0</v>
      </c>
    </row>
    <row r="8" spans="1:7" ht="15">
      <c r="A8" s="86" t="s">
        <v>1777</v>
      </c>
      <c r="B8" s="86">
        <v>27</v>
      </c>
      <c r="C8" s="120">
        <v>0.009445337025320017</v>
      </c>
      <c r="D8" s="86" t="s">
        <v>2288</v>
      </c>
      <c r="E8" s="86" t="b">
        <v>0</v>
      </c>
      <c r="F8" s="86" t="b">
        <v>0</v>
      </c>
      <c r="G8" s="86" t="b">
        <v>0</v>
      </c>
    </row>
    <row r="9" spans="1:7" ht="15">
      <c r="A9" s="86" t="s">
        <v>1778</v>
      </c>
      <c r="B9" s="86">
        <v>27</v>
      </c>
      <c r="C9" s="120">
        <v>0.009445337025320017</v>
      </c>
      <c r="D9" s="86" t="s">
        <v>2288</v>
      </c>
      <c r="E9" s="86" t="b">
        <v>0</v>
      </c>
      <c r="F9" s="86" t="b">
        <v>0</v>
      </c>
      <c r="G9" s="86" t="b">
        <v>0</v>
      </c>
    </row>
    <row r="10" spans="1:7" ht="15">
      <c r="A10" s="86" t="s">
        <v>1724</v>
      </c>
      <c r="B10" s="86">
        <v>27</v>
      </c>
      <c r="C10" s="120">
        <v>0.009445337025320017</v>
      </c>
      <c r="D10" s="86" t="s">
        <v>2288</v>
      </c>
      <c r="E10" s="86" t="b">
        <v>0</v>
      </c>
      <c r="F10" s="86" t="b">
        <v>0</v>
      </c>
      <c r="G10" s="86" t="b">
        <v>0</v>
      </c>
    </row>
    <row r="11" spans="1:7" ht="15">
      <c r="A11" s="86" t="s">
        <v>1779</v>
      </c>
      <c r="B11" s="86">
        <v>25</v>
      </c>
      <c r="C11" s="120">
        <v>0.00926371955867192</v>
      </c>
      <c r="D11" s="86" t="s">
        <v>2288</v>
      </c>
      <c r="E11" s="86" t="b">
        <v>0</v>
      </c>
      <c r="F11" s="86" t="b">
        <v>0</v>
      </c>
      <c r="G11" s="86" t="b">
        <v>0</v>
      </c>
    </row>
    <row r="12" spans="1:7" ht="15">
      <c r="A12" s="86" t="s">
        <v>1803</v>
      </c>
      <c r="B12" s="86">
        <v>24</v>
      </c>
      <c r="C12" s="120">
        <v>0.00915695900140276</v>
      </c>
      <c r="D12" s="86" t="s">
        <v>2288</v>
      </c>
      <c r="E12" s="86" t="b">
        <v>0</v>
      </c>
      <c r="F12" s="86" t="b">
        <v>0</v>
      </c>
      <c r="G12" s="86" t="b">
        <v>0</v>
      </c>
    </row>
    <row r="13" spans="1:7" ht="15">
      <c r="A13" s="86" t="s">
        <v>1799</v>
      </c>
      <c r="B13" s="86">
        <v>24</v>
      </c>
      <c r="C13" s="120">
        <v>0.010335105253816274</v>
      </c>
      <c r="D13" s="86" t="s">
        <v>2288</v>
      </c>
      <c r="E13" s="86" t="b">
        <v>0</v>
      </c>
      <c r="F13" s="86" t="b">
        <v>0</v>
      </c>
      <c r="G13" s="86" t="b">
        <v>0</v>
      </c>
    </row>
    <row r="14" spans="1:7" ht="15">
      <c r="A14" s="86" t="s">
        <v>257</v>
      </c>
      <c r="B14" s="86">
        <v>23</v>
      </c>
      <c r="C14" s="120">
        <v>0.009038976594754502</v>
      </c>
      <c r="D14" s="86" t="s">
        <v>2288</v>
      </c>
      <c r="E14" s="86" t="b">
        <v>0</v>
      </c>
      <c r="F14" s="86" t="b">
        <v>0</v>
      </c>
      <c r="G14" s="86" t="b">
        <v>0</v>
      </c>
    </row>
    <row r="15" spans="1:7" ht="15">
      <c r="A15" s="86" t="s">
        <v>1783</v>
      </c>
      <c r="B15" s="86">
        <v>22</v>
      </c>
      <c r="C15" s="120">
        <v>0.008909284130847838</v>
      </c>
      <c r="D15" s="86" t="s">
        <v>2288</v>
      </c>
      <c r="E15" s="86" t="b">
        <v>0</v>
      </c>
      <c r="F15" s="86" t="b">
        <v>0</v>
      </c>
      <c r="G15" s="86" t="b">
        <v>0</v>
      </c>
    </row>
    <row r="16" spans="1:7" ht="15">
      <c r="A16" s="86" t="s">
        <v>1782</v>
      </c>
      <c r="B16" s="86">
        <v>22</v>
      </c>
      <c r="C16" s="120">
        <v>0.008909284130847838</v>
      </c>
      <c r="D16" s="86" t="s">
        <v>2288</v>
      </c>
      <c r="E16" s="86" t="b">
        <v>0</v>
      </c>
      <c r="F16" s="86" t="b">
        <v>0</v>
      </c>
      <c r="G16" s="86" t="b">
        <v>0</v>
      </c>
    </row>
    <row r="17" spans="1:7" ht="15">
      <c r="A17" s="86" t="s">
        <v>1802</v>
      </c>
      <c r="B17" s="86">
        <v>20</v>
      </c>
      <c r="C17" s="120">
        <v>0.008612587711513563</v>
      </c>
      <c r="D17" s="86" t="s">
        <v>2288</v>
      </c>
      <c r="E17" s="86" t="b">
        <v>0</v>
      </c>
      <c r="F17" s="86" t="b">
        <v>0</v>
      </c>
      <c r="G17" s="86" t="b">
        <v>0</v>
      </c>
    </row>
    <row r="18" spans="1:7" ht="15">
      <c r="A18" s="86" t="s">
        <v>2124</v>
      </c>
      <c r="B18" s="86">
        <v>19</v>
      </c>
      <c r="C18" s="120">
        <v>0.008444358511624115</v>
      </c>
      <c r="D18" s="86" t="s">
        <v>2288</v>
      </c>
      <c r="E18" s="86" t="b">
        <v>1</v>
      </c>
      <c r="F18" s="86" t="b">
        <v>0</v>
      </c>
      <c r="G18" s="86" t="b">
        <v>0</v>
      </c>
    </row>
    <row r="19" spans="1:7" ht="15">
      <c r="A19" s="86" t="s">
        <v>2125</v>
      </c>
      <c r="B19" s="86">
        <v>18</v>
      </c>
      <c r="C19" s="120">
        <v>0.008261951897641904</v>
      </c>
      <c r="D19" s="86" t="s">
        <v>2288</v>
      </c>
      <c r="E19" s="86" t="b">
        <v>0</v>
      </c>
      <c r="F19" s="86" t="b">
        <v>1</v>
      </c>
      <c r="G19" s="86" t="b">
        <v>0</v>
      </c>
    </row>
    <row r="20" spans="1:7" ht="15">
      <c r="A20" s="86" t="s">
        <v>1807</v>
      </c>
      <c r="B20" s="86">
        <v>17</v>
      </c>
      <c r="C20" s="120">
        <v>0.008953268258914012</v>
      </c>
      <c r="D20" s="86" t="s">
        <v>2288</v>
      </c>
      <c r="E20" s="86" t="b">
        <v>0</v>
      </c>
      <c r="F20" s="86" t="b">
        <v>0</v>
      </c>
      <c r="G20" s="86" t="b">
        <v>0</v>
      </c>
    </row>
    <row r="21" spans="1:7" ht="15">
      <c r="A21" s="86" t="s">
        <v>1786</v>
      </c>
      <c r="B21" s="86">
        <v>17</v>
      </c>
      <c r="C21" s="120">
        <v>0.00806457944496447</v>
      </c>
      <c r="D21" s="86" t="s">
        <v>2288</v>
      </c>
      <c r="E21" s="86" t="b">
        <v>0</v>
      </c>
      <c r="F21" s="86" t="b">
        <v>0</v>
      </c>
      <c r="G21" s="86" t="b">
        <v>0</v>
      </c>
    </row>
    <row r="22" spans="1:7" ht="15">
      <c r="A22" s="86" t="s">
        <v>2126</v>
      </c>
      <c r="B22" s="86">
        <v>15</v>
      </c>
      <c r="C22" s="120">
        <v>0.007899942581394715</v>
      </c>
      <c r="D22" s="86" t="s">
        <v>2288</v>
      </c>
      <c r="E22" s="86" t="b">
        <v>0</v>
      </c>
      <c r="F22" s="86" t="b">
        <v>0</v>
      </c>
      <c r="G22" s="86" t="b">
        <v>0</v>
      </c>
    </row>
    <row r="23" spans="1:7" ht="15">
      <c r="A23" s="86" t="s">
        <v>1785</v>
      </c>
      <c r="B23" s="86">
        <v>15</v>
      </c>
      <c r="C23" s="120">
        <v>0.0076213013224600305</v>
      </c>
      <c r="D23" s="86" t="s">
        <v>2288</v>
      </c>
      <c r="E23" s="86" t="b">
        <v>0</v>
      </c>
      <c r="F23" s="86" t="b">
        <v>0</v>
      </c>
      <c r="G23" s="86" t="b">
        <v>0</v>
      </c>
    </row>
    <row r="24" spans="1:7" ht="15">
      <c r="A24" s="86" t="s">
        <v>1787</v>
      </c>
      <c r="B24" s="86">
        <v>15</v>
      </c>
      <c r="C24" s="120">
        <v>0.0076213013224600305</v>
      </c>
      <c r="D24" s="86" t="s">
        <v>2288</v>
      </c>
      <c r="E24" s="86" t="b">
        <v>0</v>
      </c>
      <c r="F24" s="86" t="b">
        <v>0</v>
      </c>
      <c r="G24" s="86" t="b">
        <v>0</v>
      </c>
    </row>
    <row r="25" spans="1:7" ht="15">
      <c r="A25" s="86" t="s">
        <v>1788</v>
      </c>
      <c r="B25" s="86">
        <v>15</v>
      </c>
      <c r="C25" s="120">
        <v>0.0076213013224600305</v>
      </c>
      <c r="D25" s="86" t="s">
        <v>2288</v>
      </c>
      <c r="E25" s="86" t="b">
        <v>1</v>
      </c>
      <c r="F25" s="86" t="b">
        <v>0</v>
      </c>
      <c r="G25" s="86" t="b">
        <v>0</v>
      </c>
    </row>
    <row r="26" spans="1:7" ht="15">
      <c r="A26" s="86" t="s">
        <v>1789</v>
      </c>
      <c r="B26" s="86">
        <v>15</v>
      </c>
      <c r="C26" s="120">
        <v>0.0076213013224600305</v>
      </c>
      <c r="D26" s="86" t="s">
        <v>2288</v>
      </c>
      <c r="E26" s="86" t="b">
        <v>0</v>
      </c>
      <c r="F26" s="86" t="b">
        <v>0</v>
      </c>
      <c r="G26" s="86" t="b">
        <v>0</v>
      </c>
    </row>
    <row r="27" spans="1:7" ht="15">
      <c r="A27" s="86" t="s">
        <v>2127</v>
      </c>
      <c r="B27" s="86">
        <v>15</v>
      </c>
      <c r="C27" s="120">
        <v>0.0076213013224600305</v>
      </c>
      <c r="D27" s="86" t="s">
        <v>2288</v>
      </c>
      <c r="E27" s="86" t="b">
        <v>0</v>
      </c>
      <c r="F27" s="86" t="b">
        <v>0</v>
      </c>
      <c r="G27" s="86" t="b">
        <v>0</v>
      </c>
    </row>
    <row r="28" spans="1:7" ht="15">
      <c r="A28" s="86" t="s">
        <v>2128</v>
      </c>
      <c r="B28" s="86">
        <v>15</v>
      </c>
      <c r="C28" s="120">
        <v>0.0076213013224600305</v>
      </c>
      <c r="D28" s="86" t="s">
        <v>2288</v>
      </c>
      <c r="E28" s="86" t="b">
        <v>0</v>
      </c>
      <c r="F28" s="86" t="b">
        <v>0</v>
      </c>
      <c r="G28" s="86" t="b">
        <v>0</v>
      </c>
    </row>
    <row r="29" spans="1:7" ht="15">
      <c r="A29" s="86" t="s">
        <v>1784</v>
      </c>
      <c r="B29" s="86">
        <v>15</v>
      </c>
      <c r="C29" s="120">
        <v>0.0076213013224600305</v>
      </c>
      <c r="D29" s="86" t="s">
        <v>2288</v>
      </c>
      <c r="E29" s="86" t="b">
        <v>0</v>
      </c>
      <c r="F29" s="86" t="b">
        <v>0</v>
      </c>
      <c r="G29" s="86" t="b">
        <v>0</v>
      </c>
    </row>
    <row r="30" spans="1:7" ht="15">
      <c r="A30" s="86" t="s">
        <v>2129</v>
      </c>
      <c r="B30" s="86">
        <v>14</v>
      </c>
      <c r="C30" s="120">
        <v>0.007373279742635069</v>
      </c>
      <c r="D30" s="86" t="s">
        <v>2288</v>
      </c>
      <c r="E30" s="86" t="b">
        <v>0</v>
      </c>
      <c r="F30" s="86" t="b">
        <v>0</v>
      </c>
      <c r="G30" s="86" t="b">
        <v>0</v>
      </c>
    </row>
    <row r="31" spans="1:7" ht="15">
      <c r="A31" s="86" t="s">
        <v>2130</v>
      </c>
      <c r="B31" s="86">
        <v>13</v>
      </c>
      <c r="C31" s="120">
        <v>0.007106009888269851</v>
      </c>
      <c r="D31" s="86" t="s">
        <v>2288</v>
      </c>
      <c r="E31" s="86" t="b">
        <v>0</v>
      </c>
      <c r="F31" s="86" t="b">
        <v>0</v>
      </c>
      <c r="G31" s="86" t="b">
        <v>0</v>
      </c>
    </row>
    <row r="32" spans="1:7" ht="15">
      <c r="A32" s="86" t="s">
        <v>2131</v>
      </c>
      <c r="B32" s="86">
        <v>12</v>
      </c>
      <c r="C32" s="120">
        <v>0.00681800829671364</v>
      </c>
      <c r="D32" s="86" t="s">
        <v>2288</v>
      </c>
      <c r="E32" s="86" t="b">
        <v>0</v>
      </c>
      <c r="F32" s="86" t="b">
        <v>0</v>
      </c>
      <c r="G32" s="86" t="b">
        <v>0</v>
      </c>
    </row>
    <row r="33" spans="1:7" ht="15">
      <c r="A33" s="86" t="s">
        <v>1806</v>
      </c>
      <c r="B33" s="86">
        <v>12</v>
      </c>
      <c r="C33" s="120">
        <v>0.007407081422920396</v>
      </c>
      <c r="D33" s="86" t="s">
        <v>2288</v>
      </c>
      <c r="E33" s="86" t="b">
        <v>0</v>
      </c>
      <c r="F33" s="86" t="b">
        <v>0</v>
      </c>
      <c r="G33" s="86" t="b">
        <v>0</v>
      </c>
    </row>
    <row r="34" spans="1:7" ht="15">
      <c r="A34" s="86" t="s">
        <v>2132</v>
      </c>
      <c r="B34" s="86">
        <v>10</v>
      </c>
      <c r="C34" s="120">
        <v>0.006172567852433664</v>
      </c>
      <c r="D34" s="86" t="s">
        <v>2288</v>
      </c>
      <c r="E34" s="86" t="b">
        <v>0</v>
      </c>
      <c r="F34" s="86" t="b">
        <v>0</v>
      </c>
      <c r="G34" s="86" t="b">
        <v>0</v>
      </c>
    </row>
    <row r="35" spans="1:7" ht="15">
      <c r="A35" s="86" t="s">
        <v>2133</v>
      </c>
      <c r="B35" s="86">
        <v>10</v>
      </c>
      <c r="C35" s="120">
        <v>0.006172567852433664</v>
      </c>
      <c r="D35" s="86" t="s">
        <v>2288</v>
      </c>
      <c r="E35" s="86" t="b">
        <v>1</v>
      </c>
      <c r="F35" s="86" t="b">
        <v>0</v>
      </c>
      <c r="G35" s="86" t="b">
        <v>0</v>
      </c>
    </row>
    <row r="36" spans="1:7" ht="15">
      <c r="A36" s="86" t="s">
        <v>1800</v>
      </c>
      <c r="B36" s="86">
        <v>10</v>
      </c>
      <c r="C36" s="120">
        <v>0.006172567852433664</v>
      </c>
      <c r="D36" s="86" t="s">
        <v>2288</v>
      </c>
      <c r="E36" s="86" t="b">
        <v>0</v>
      </c>
      <c r="F36" s="86" t="b">
        <v>0</v>
      </c>
      <c r="G36" s="86" t="b">
        <v>0</v>
      </c>
    </row>
    <row r="37" spans="1:7" ht="15">
      <c r="A37" s="86" t="s">
        <v>1801</v>
      </c>
      <c r="B37" s="86">
        <v>10</v>
      </c>
      <c r="C37" s="120">
        <v>0.006172567852433664</v>
      </c>
      <c r="D37" s="86" t="s">
        <v>2288</v>
      </c>
      <c r="E37" s="86" t="b">
        <v>0</v>
      </c>
      <c r="F37" s="86" t="b">
        <v>0</v>
      </c>
      <c r="G37" s="86" t="b">
        <v>0</v>
      </c>
    </row>
    <row r="38" spans="1:7" ht="15">
      <c r="A38" s="86" t="s">
        <v>1827</v>
      </c>
      <c r="B38" s="86">
        <v>9</v>
      </c>
      <c r="C38" s="120">
        <v>0.0064196121458460235</v>
      </c>
      <c r="D38" s="86" t="s">
        <v>2288</v>
      </c>
      <c r="E38" s="86" t="b">
        <v>0</v>
      </c>
      <c r="F38" s="86" t="b">
        <v>0</v>
      </c>
      <c r="G38" s="86" t="b">
        <v>0</v>
      </c>
    </row>
    <row r="39" spans="1:7" ht="15">
      <c r="A39" s="86" t="s">
        <v>2134</v>
      </c>
      <c r="B39" s="86">
        <v>9</v>
      </c>
      <c r="C39" s="120">
        <v>0.0060960364962495085</v>
      </c>
      <c r="D39" s="86" t="s">
        <v>2288</v>
      </c>
      <c r="E39" s="86" t="b">
        <v>0</v>
      </c>
      <c r="F39" s="86" t="b">
        <v>0</v>
      </c>
      <c r="G39" s="86" t="b">
        <v>0</v>
      </c>
    </row>
    <row r="40" spans="1:7" ht="15">
      <c r="A40" s="86" t="s">
        <v>1841</v>
      </c>
      <c r="B40" s="86">
        <v>9</v>
      </c>
      <c r="C40" s="120">
        <v>0.0064196121458460235</v>
      </c>
      <c r="D40" s="86" t="s">
        <v>2288</v>
      </c>
      <c r="E40" s="86" t="b">
        <v>0</v>
      </c>
      <c r="F40" s="86" t="b">
        <v>0</v>
      </c>
      <c r="G40" s="86" t="b">
        <v>0</v>
      </c>
    </row>
    <row r="41" spans="1:7" ht="15">
      <c r="A41" s="86" t="s">
        <v>1794</v>
      </c>
      <c r="B41" s="86">
        <v>8</v>
      </c>
      <c r="C41" s="120">
        <v>0.005418699107777341</v>
      </c>
      <c r="D41" s="86" t="s">
        <v>2288</v>
      </c>
      <c r="E41" s="86" t="b">
        <v>0</v>
      </c>
      <c r="F41" s="86" t="b">
        <v>0</v>
      </c>
      <c r="G41" s="86" t="b">
        <v>0</v>
      </c>
    </row>
    <row r="42" spans="1:7" ht="15">
      <c r="A42" s="86" t="s">
        <v>2135</v>
      </c>
      <c r="B42" s="86">
        <v>8</v>
      </c>
      <c r="C42" s="120">
        <v>0.005418699107777341</v>
      </c>
      <c r="D42" s="86" t="s">
        <v>2288</v>
      </c>
      <c r="E42" s="86" t="b">
        <v>0</v>
      </c>
      <c r="F42" s="86" t="b">
        <v>0</v>
      </c>
      <c r="G42" s="86" t="b">
        <v>0</v>
      </c>
    </row>
    <row r="43" spans="1:7" ht="15">
      <c r="A43" s="86" t="s">
        <v>2136</v>
      </c>
      <c r="B43" s="86">
        <v>8</v>
      </c>
      <c r="C43" s="120">
        <v>0.005418699107777341</v>
      </c>
      <c r="D43" s="86" t="s">
        <v>2288</v>
      </c>
      <c r="E43" s="86" t="b">
        <v>0</v>
      </c>
      <c r="F43" s="86" t="b">
        <v>0</v>
      </c>
      <c r="G43" s="86" t="b">
        <v>0</v>
      </c>
    </row>
    <row r="44" spans="1:7" ht="15">
      <c r="A44" s="86" t="s">
        <v>1828</v>
      </c>
      <c r="B44" s="86">
        <v>8</v>
      </c>
      <c r="C44" s="120">
        <v>0.005418699107777341</v>
      </c>
      <c r="D44" s="86" t="s">
        <v>2288</v>
      </c>
      <c r="E44" s="86" t="b">
        <v>0</v>
      </c>
      <c r="F44" s="86" t="b">
        <v>0</v>
      </c>
      <c r="G44" s="86" t="b">
        <v>0</v>
      </c>
    </row>
    <row r="45" spans="1:7" ht="15">
      <c r="A45" s="86" t="s">
        <v>2137</v>
      </c>
      <c r="B45" s="86">
        <v>8</v>
      </c>
      <c r="C45" s="120">
        <v>0.0060383580618172655</v>
      </c>
      <c r="D45" s="86" t="s">
        <v>2288</v>
      </c>
      <c r="E45" s="86" t="b">
        <v>0</v>
      </c>
      <c r="F45" s="86" t="b">
        <v>0</v>
      </c>
      <c r="G45" s="86" t="b">
        <v>0</v>
      </c>
    </row>
    <row r="46" spans="1:7" ht="15">
      <c r="A46" s="86" t="s">
        <v>1804</v>
      </c>
      <c r="B46" s="86">
        <v>8</v>
      </c>
      <c r="C46" s="120">
        <v>0.005418699107777341</v>
      </c>
      <c r="D46" s="86" t="s">
        <v>2288</v>
      </c>
      <c r="E46" s="86" t="b">
        <v>0</v>
      </c>
      <c r="F46" s="86" t="b">
        <v>0</v>
      </c>
      <c r="G46" s="86" t="b">
        <v>0</v>
      </c>
    </row>
    <row r="47" spans="1:7" ht="15">
      <c r="A47" s="86" t="s">
        <v>1809</v>
      </c>
      <c r="B47" s="86">
        <v>8</v>
      </c>
      <c r="C47" s="120">
        <v>0.005706321907418687</v>
      </c>
      <c r="D47" s="86" t="s">
        <v>2288</v>
      </c>
      <c r="E47" s="86" t="b">
        <v>0</v>
      </c>
      <c r="F47" s="86" t="b">
        <v>0</v>
      </c>
      <c r="G47" s="86" t="b">
        <v>0</v>
      </c>
    </row>
    <row r="48" spans="1:7" ht="15">
      <c r="A48" s="86" t="s">
        <v>2138</v>
      </c>
      <c r="B48" s="86">
        <v>8</v>
      </c>
      <c r="C48" s="120">
        <v>0.005418699107777341</v>
      </c>
      <c r="D48" s="86" t="s">
        <v>2288</v>
      </c>
      <c r="E48" s="86" t="b">
        <v>0</v>
      </c>
      <c r="F48" s="86" t="b">
        <v>0</v>
      </c>
      <c r="G48" s="86" t="b">
        <v>0</v>
      </c>
    </row>
    <row r="49" spans="1:7" ht="15">
      <c r="A49" s="86" t="s">
        <v>2139</v>
      </c>
      <c r="B49" s="86">
        <v>7</v>
      </c>
      <c r="C49" s="120">
        <v>0.004993031668991352</v>
      </c>
      <c r="D49" s="86" t="s">
        <v>2288</v>
      </c>
      <c r="E49" s="86" t="b">
        <v>0</v>
      </c>
      <c r="F49" s="86" t="b">
        <v>0</v>
      </c>
      <c r="G49" s="86" t="b">
        <v>0</v>
      </c>
    </row>
    <row r="50" spans="1:7" ht="15">
      <c r="A50" s="86" t="s">
        <v>2140</v>
      </c>
      <c r="B50" s="86">
        <v>7</v>
      </c>
      <c r="C50" s="120">
        <v>0.004993031668991352</v>
      </c>
      <c r="D50" s="86" t="s">
        <v>2288</v>
      </c>
      <c r="E50" s="86" t="b">
        <v>0</v>
      </c>
      <c r="F50" s="86" t="b">
        <v>0</v>
      </c>
      <c r="G50" s="86" t="b">
        <v>0</v>
      </c>
    </row>
    <row r="51" spans="1:7" ht="15">
      <c r="A51" s="86" t="s">
        <v>2141</v>
      </c>
      <c r="B51" s="86">
        <v>7</v>
      </c>
      <c r="C51" s="120">
        <v>0.004993031668991352</v>
      </c>
      <c r="D51" s="86" t="s">
        <v>2288</v>
      </c>
      <c r="E51" s="86" t="b">
        <v>0</v>
      </c>
      <c r="F51" s="86" t="b">
        <v>0</v>
      </c>
      <c r="G51" s="86" t="b">
        <v>0</v>
      </c>
    </row>
    <row r="52" spans="1:7" ht="15">
      <c r="A52" s="86" t="s">
        <v>1822</v>
      </c>
      <c r="B52" s="86">
        <v>7</v>
      </c>
      <c r="C52" s="120">
        <v>0.005283563304090108</v>
      </c>
      <c r="D52" s="86" t="s">
        <v>2288</v>
      </c>
      <c r="E52" s="86" t="b">
        <v>0</v>
      </c>
      <c r="F52" s="86" t="b">
        <v>0</v>
      </c>
      <c r="G52" s="86" t="b">
        <v>0</v>
      </c>
    </row>
    <row r="53" spans="1:7" ht="15">
      <c r="A53" s="86" t="s">
        <v>2142</v>
      </c>
      <c r="B53" s="86">
        <v>7</v>
      </c>
      <c r="C53" s="120">
        <v>0.004993031668991352</v>
      </c>
      <c r="D53" s="86" t="s">
        <v>2288</v>
      </c>
      <c r="E53" s="86" t="b">
        <v>0</v>
      </c>
      <c r="F53" s="86" t="b">
        <v>0</v>
      </c>
      <c r="G53" s="86" t="b">
        <v>0</v>
      </c>
    </row>
    <row r="54" spans="1:7" ht="15">
      <c r="A54" s="86" t="s">
        <v>1837</v>
      </c>
      <c r="B54" s="86">
        <v>6</v>
      </c>
      <c r="C54" s="120">
        <v>0.0045287685463629495</v>
      </c>
      <c r="D54" s="86" t="s">
        <v>2288</v>
      </c>
      <c r="E54" s="86" t="b">
        <v>0</v>
      </c>
      <c r="F54" s="86" t="b">
        <v>0</v>
      </c>
      <c r="G54" s="86" t="b">
        <v>0</v>
      </c>
    </row>
    <row r="55" spans="1:7" ht="15">
      <c r="A55" s="86" t="s">
        <v>2143</v>
      </c>
      <c r="B55" s="86">
        <v>6</v>
      </c>
      <c r="C55" s="120">
        <v>0.0045287685463629495</v>
      </c>
      <c r="D55" s="86" t="s">
        <v>2288</v>
      </c>
      <c r="E55" s="86" t="b">
        <v>0</v>
      </c>
      <c r="F55" s="86" t="b">
        <v>0</v>
      </c>
      <c r="G55" s="86" t="b">
        <v>0</v>
      </c>
    </row>
    <row r="56" spans="1:7" ht="15">
      <c r="A56" s="86" t="s">
        <v>2144</v>
      </c>
      <c r="B56" s="86">
        <v>6</v>
      </c>
      <c r="C56" s="120">
        <v>0.0045287685463629495</v>
      </c>
      <c r="D56" s="86" t="s">
        <v>2288</v>
      </c>
      <c r="E56" s="86" t="b">
        <v>0</v>
      </c>
      <c r="F56" s="86" t="b">
        <v>0</v>
      </c>
      <c r="G56" s="86" t="b">
        <v>0</v>
      </c>
    </row>
    <row r="57" spans="1:7" ht="15">
      <c r="A57" s="86" t="s">
        <v>1725</v>
      </c>
      <c r="B57" s="86">
        <v>6</v>
      </c>
      <c r="C57" s="120">
        <v>0.004823305109466328</v>
      </c>
      <c r="D57" s="86" t="s">
        <v>2288</v>
      </c>
      <c r="E57" s="86" t="b">
        <v>0</v>
      </c>
      <c r="F57" s="86" t="b">
        <v>0</v>
      </c>
      <c r="G57" s="86" t="b">
        <v>0</v>
      </c>
    </row>
    <row r="58" spans="1:7" ht="15">
      <c r="A58" s="86" t="s">
        <v>2145</v>
      </c>
      <c r="B58" s="86">
        <v>6</v>
      </c>
      <c r="C58" s="120">
        <v>0.0045287685463629495</v>
      </c>
      <c r="D58" s="86" t="s">
        <v>2288</v>
      </c>
      <c r="E58" s="86" t="b">
        <v>0</v>
      </c>
      <c r="F58" s="86" t="b">
        <v>0</v>
      </c>
      <c r="G58" s="86" t="b">
        <v>0</v>
      </c>
    </row>
    <row r="59" spans="1:7" ht="15">
      <c r="A59" s="86" t="s">
        <v>2146</v>
      </c>
      <c r="B59" s="86">
        <v>6</v>
      </c>
      <c r="C59" s="120">
        <v>0.0045287685463629495</v>
      </c>
      <c r="D59" s="86" t="s">
        <v>2288</v>
      </c>
      <c r="E59" s="86" t="b">
        <v>0</v>
      </c>
      <c r="F59" s="86" t="b">
        <v>0</v>
      </c>
      <c r="G59" s="86" t="b">
        <v>0</v>
      </c>
    </row>
    <row r="60" spans="1:7" ht="15">
      <c r="A60" s="86" t="s">
        <v>236</v>
      </c>
      <c r="B60" s="86">
        <v>6</v>
      </c>
      <c r="C60" s="120">
        <v>0.0045287685463629495</v>
      </c>
      <c r="D60" s="86" t="s">
        <v>2288</v>
      </c>
      <c r="E60" s="86" t="b">
        <v>0</v>
      </c>
      <c r="F60" s="86" t="b">
        <v>0</v>
      </c>
      <c r="G60" s="86" t="b">
        <v>0</v>
      </c>
    </row>
    <row r="61" spans="1:7" ht="15">
      <c r="A61" s="86" t="s">
        <v>2147</v>
      </c>
      <c r="B61" s="86">
        <v>6</v>
      </c>
      <c r="C61" s="120">
        <v>0.0045287685463629495</v>
      </c>
      <c r="D61" s="86" t="s">
        <v>2288</v>
      </c>
      <c r="E61" s="86" t="b">
        <v>1</v>
      </c>
      <c r="F61" s="86" t="b">
        <v>0</v>
      </c>
      <c r="G61" s="86" t="b">
        <v>0</v>
      </c>
    </row>
    <row r="62" spans="1:7" ht="15">
      <c r="A62" s="86" t="s">
        <v>1829</v>
      </c>
      <c r="B62" s="86">
        <v>6</v>
      </c>
      <c r="C62" s="120">
        <v>0.0045287685463629495</v>
      </c>
      <c r="D62" s="86" t="s">
        <v>2288</v>
      </c>
      <c r="E62" s="86" t="b">
        <v>0</v>
      </c>
      <c r="F62" s="86" t="b">
        <v>0</v>
      </c>
      <c r="G62" s="86" t="b">
        <v>0</v>
      </c>
    </row>
    <row r="63" spans="1:7" ht="15">
      <c r="A63" s="86" t="s">
        <v>2148</v>
      </c>
      <c r="B63" s="86">
        <v>6</v>
      </c>
      <c r="C63" s="120">
        <v>0.0045287685463629495</v>
      </c>
      <c r="D63" s="86" t="s">
        <v>2288</v>
      </c>
      <c r="E63" s="86" t="b">
        <v>0</v>
      </c>
      <c r="F63" s="86" t="b">
        <v>0</v>
      </c>
      <c r="G63" s="86" t="b">
        <v>0</v>
      </c>
    </row>
    <row r="64" spans="1:7" ht="15">
      <c r="A64" s="86" t="s">
        <v>267</v>
      </c>
      <c r="B64" s="86">
        <v>5</v>
      </c>
      <c r="C64" s="120">
        <v>0.004019420924555274</v>
      </c>
      <c r="D64" s="86" t="s">
        <v>2288</v>
      </c>
      <c r="E64" s="86" t="b">
        <v>0</v>
      </c>
      <c r="F64" s="86" t="b">
        <v>0</v>
      </c>
      <c r="G64" s="86" t="b">
        <v>0</v>
      </c>
    </row>
    <row r="65" spans="1:7" ht="15">
      <c r="A65" s="86" t="s">
        <v>2149</v>
      </c>
      <c r="B65" s="86">
        <v>5</v>
      </c>
      <c r="C65" s="120">
        <v>0.004019420924555274</v>
      </c>
      <c r="D65" s="86" t="s">
        <v>2288</v>
      </c>
      <c r="E65" s="86" t="b">
        <v>0</v>
      </c>
      <c r="F65" s="86" t="b">
        <v>0</v>
      </c>
      <c r="G65" s="86" t="b">
        <v>0</v>
      </c>
    </row>
    <row r="66" spans="1:7" ht="15">
      <c r="A66" s="86" t="s">
        <v>2150</v>
      </c>
      <c r="B66" s="86">
        <v>5</v>
      </c>
      <c r="C66" s="120">
        <v>0.004019420924555274</v>
      </c>
      <c r="D66" s="86" t="s">
        <v>2288</v>
      </c>
      <c r="E66" s="86" t="b">
        <v>1</v>
      </c>
      <c r="F66" s="86" t="b">
        <v>0</v>
      </c>
      <c r="G66" s="86" t="b">
        <v>0</v>
      </c>
    </row>
    <row r="67" spans="1:7" ht="15">
      <c r="A67" s="86" t="s">
        <v>239</v>
      </c>
      <c r="B67" s="86">
        <v>5</v>
      </c>
      <c r="C67" s="120">
        <v>0.004019420924555274</v>
      </c>
      <c r="D67" s="86" t="s">
        <v>2288</v>
      </c>
      <c r="E67" s="86" t="b">
        <v>0</v>
      </c>
      <c r="F67" s="86" t="b">
        <v>0</v>
      </c>
      <c r="G67" s="86" t="b">
        <v>0</v>
      </c>
    </row>
    <row r="68" spans="1:7" ht="15">
      <c r="A68" s="86" t="s">
        <v>2151</v>
      </c>
      <c r="B68" s="86">
        <v>5</v>
      </c>
      <c r="C68" s="120">
        <v>0.00431982394069928</v>
      </c>
      <c r="D68" s="86" t="s">
        <v>2288</v>
      </c>
      <c r="E68" s="86" t="b">
        <v>0</v>
      </c>
      <c r="F68" s="86" t="b">
        <v>0</v>
      </c>
      <c r="G68" s="86" t="b">
        <v>0</v>
      </c>
    </row>
    <row r="69" spans="1:7" ht="15">
      <c r="A69" s="86" t="s">
        <v>2152</v>
      </c>
      <c r="B69" s="86">
        <v>5</v>
      </c>
      <c r="C69" s="120">
        <v>0.004019420924555274</v>
      </c>
      <c r="D69" s="86" t="s">
        <v>2288</v>
      </c>
      <c r="E69" s="86" t="b">
        <v>0</v>
      </c>
      <c r="F69" s="86" t="b">
        <v>0</v>
      </c>
      <c r="G69" s="86" t="b">
        <v>0</v>
      </c>
    </row>
    <row r="70" spans="1:7" ht="15">
      <c r="A70" s="86" t="s">
        <v>2153</v>
      </c>
      <c r="B70" s="86">
        <v>5</v>
      </c>
      <c r="C70" s="120">
        <v>0.004019420924555274</v>
      </c>
      <c r="D70" s="86" t="s">
        <v>2288</v>
      </c>
      <c r="E70" s="86" t="b">
        <v>1</v>
      </c>
      <c r="F70" s="86" t="b">
        <v>0</v>
      </c>
      <c r="G70" s="86" t="b">
        <v>0</v>
      </c>
    </row>
    <row r="71" spans="1:7" ht="15">
      <c r="A71" s="86" t="s">
        <v>2154</v>
      </c>
      <c r="B71" s="86">
        <v>5</v>
      </c>
      <c r="C71" s="120">
        <v>0.004019420924555274</v>
      </c>
      <c r="D71" s="86" t="s">
        <v>2288</v>
      </c>
      <c r="E71" s="86" t="b">
        <v>0</v>
      </c>
      <c r="F71" s="86" t="b">
        <v>0</v>
      </c>
      <c r="G71" s="86" t="b">
        <v>0</v>
      </c>
    </row>
    <row r="72" spans="1:7" ht="15">
      <c r="A72" s="86" t="s">
        <v>1825</v>
      </c>
      <c r="B72" s="86">
        <v>5</v>
      </c>
      <c r="C72" s="120">
        <v>0.00431982394069928</v>
      </c>
      <c r="D72" s="86" t="s">
        <v>2288</v>
      </c>
      <c r="E72" s="86" t="b">
        <v>0</v>
      </c>
      <c r="F72" s="86" t="b">
        <v>0</v>
      </c>
      <c r="G72" s="86" t="b">
        <v>0</v>
      </c>
    </row>
    <row r="73" spans="1:7" ht="15">
      <c r="A73" s="86" t="s">
        <v>1808</v>
      </c>
      <c r="B73" s="86">
        <v>5</v>
      </c>
      <c r="C73" s="120">
        <v>0.004019420924555274</v>
      </c>
      <c r="D73" s="86" t="s">
        <v>2288</v>
      </c>
      <c r="E73" s="86" t="b">
        <v>0</v>
      </c>
      <c r="F73" s="86" t="b">
        <v>0</v>
      </c>
      <c r="G73" s="86" t="b">
        <v>0</v>
      </c>
    </row>
    <row r="74" spans="1:7" ht="15">
      <c r="A74" s="86" t="s">
        <v>2155</v>
      </c>
      <c r="B74" s="86">
        <v>5</v>
      </c>
      <c r="C74" s="120">
        <v>0.004019420924555274</v>
      </c>
      <c r="D74" s="86" t="s">
        <v>2288</v>
      </c>
      <c r="E74" s="86" t="b">
        <v>0</v>
      </c>
      <c r="F74" s="86" t="b">
        <v>0</v>
      </c>
      <c r="G74" s="86" t="b">
        <v>0</v>
      </c>
    </row>
    <row r="75" spans="1:7" ht="15">
      <c r="A75" s="86" t="s">
        <v>2156</v>
      </c>
      <c r="B75" s="86">
        <v>5</v>
      </c>
      <c r="C75" s="120">
        <v>0.004019420924555274</v>
      </c>
      <c r="D75" s="86" t="s">
        <v>2288</v>
      </c>
      <c r="E75" s="86" t="b">
        <v>0</v>
      </c>
      <c r="F75" s="86" t="b">
        <v>0</v>
      </c>
      <c r="G75" s="86" t="b">
        <v>0</v>
      </c>
    </row>
    <row r="76" spans="1:7" ht="15">
      <c r="A76" s="86" t="s">
        <v>2157</v>
      </c>
      <c r="B76" s="86">
        <v>5</v>
      </c>
      <c r="C76" s="120">
        <v>0.004019420924555274</v>
      </c>
      <c r="D76" s="86" t="s">
        <v>2288</v>
      </c>
      <c r="E76" s="86" t="b">
        <v>0</v>
      </c>
      <c r="F76" s="86" t="b">
        <v>0</v>
      </c>
      <c r="G76" s="86" t="b">
        <v>0</v>
      </c>
    </row>
    <row r="77" spans="1:7" ht="15">
      <c r="A77" s="86" t="s">
        <v>2158</v>
      </c>
      <c r="B77" s="86">
        <v>5</v>
      </c>
      <c r="C77" s="120">
        <v>0.004019420924555274</v>
      </c>
      <c r="D77" s="86" t="s">
        <v>2288</v>
      </c>
      <c r="E77" s="86" t="b">
        <v>0</v>
      </c>
      <c r="F77" s="86" t="b">
        <v>0</v>
      </c>
      <c r="G77" s="86" t="b">
        <v>0</v>
      </c>
    </row>
    <row r="78" spans="1:7" ht="15">
      <c r="A78" s="86" t="s">
        <v>2159</v>
      </c>
      <c r="B78" s="86">
        <v>5</v>
      </c>
      <c r="C78" s="120">
        <v>0.004019420924555274</v>
      </c>
      <c r="D78" s="86" t="s">
        <v>2288</v>
      </c>
      <c r="E78" s="86" t="b">
        <v>0</v>
      </c>
      <c r="F78" s="86" t="b">
        <v>0</v>
      </c>
      <c r="G78" s="86" t="b">
        <v>0</v>
      </c>
    </row>
    <row r="79" spans="1:7" ht="15">
      <c r="A79" s="86" t="s">
        <v>2160</v>
      </c>
      <c r="B79" s="86">
        <v>5</v>
      </c>
      <c r="C79" s="120">
        <v>0.004019420924555274</v>
      </c>
      <c r="D79" s="86" t="s">
        <v>2288</v>
      </c>
      <c r="E79" s="86" t="b">
        <v>0</v>
      </c>
      <c r="F79" s="86" t="b">
        <v>0</v>
      </c>
      <c r="G79" s="86" t="b">
        <v>0</v>
      </c>
    </row>
    <row r="80" spans="1:7" ht="15">
      <c r="A80" s="86" t="s">
        <v>2161</v>
      </c>
      <c r="B80" s="86">
        <v>5</v>
      </c>
      <c r="C80" s="120">
        <v>0.004019420924555274</v>
      </c>
      <c r="D80" s="86" t="s">
        <v>2288</v>
      </c>
      <c r="E80" s="86" t="b">
        <v>0</v>
      </c>
      <c r="F80" s="86" t="b">
        <v>0</v>
      </c>
      <c r="G80" s="86" t="b">
        <v>0</v>
      </c>
    </row>
    <row r="81" spans="1:7" ht="15">
      <c r="A81" s="86" t="s">
        <v>2162</v>
      </c>
      <c r="B81" s="86">
        <v>5</v>
      </c>
      <c r="C81" s="120">
        <v>0.004019420924555274</v>
      </c>
      <c r="D81" s="86" t="s">
        <v>2288</v>
      </c>
      <c r="E81" s="86" t="b">
        <v>0</v>
      </c>
      <c r="F81" s="86" t="b">
        <v>0</v>
      </c>
      <c r="G81" s="86" t="b">
        <v>0</v>
      </c>
    </row>
    <row r="82" spans="1:7" ht="15">
      <c r="A82" s="86" t="s">
        <v>2163</v>
      </c>
      <c r="B82" s="86">
        <v>5</v>
      </c>
      <c r="C82" s="120">
        <v>0.004019420924555274</v>
      </c>
      <c r="D82" s="86" t="s">
        <v>2288</v>
      </c>
      <c r="E82" s="86" t="b">
        <v>0</v>
      </c>
      <c r="F82" s="86" t="b">
        <v>0</v>
      </c>
      <c r="G82" s="86" t="b">
        <v>0</v>
      </c>
    </row>
    <row r="83" spans="1:7" ht="15">
      <c r="A83" s="86" t="s">
        <v>2164</v>
      </c>
      <c r="B83" s="86">
        <v>5</v>
      </c>
      <c r="C83" s="120">
        <v>0.004019420924555274</v>
      </c>
      <c r="D83" s="86" t="s">
        <v>2288</v>
      </c>
      <c r="E83" s="86" t="b">
        <v>0</v>
      </c>
      <c r="F83" s="86" t="b">
        <v>0</v>
      </c>
      <c r="G83" s="86" t="b">
        <v>0</v>
      </c>
    </row>
    <row r="84" spans="1:7" ht="15">
      <c r="A84" s="86" t="s">
        <v>2165</v>
      </c>
      <c r="B84" s="86">
        <v>5</v>
      </c>
      <c r="C84" s="120">
        <v>0.004019420924555274</v>
      </c>
      <c r="D84" s="86" t="s">
        <v>2288</v>
      </c>
      <c r="E84" s="86" t="b">
        <v>0</v>
      </c>
      <c r="F84" s="86" t="b">
        <v>0</v>
      </c>
      <c r="G84" s="86" t="b">
        <v>0</v>
      </c>
    </row>
    <row r="85" spans="1:7" ht="15">
      <c r="A85" s="86" t="s">
        <v>1830</v>
      </c>
      <c r="B85" s="86">
        <v>5</v>
      </c>
      <c r="C85" s="120">
        <v>0.004019420924555274</v>
      </c>
      <c r="D85" s="86" t="s">
        <v>2288</v>
      </c>
      <c r="E85" s="86" t="b">
        <v>0</v>
      </c>
      <c r="F85" s="86" t="b">
        <v>1</v>
      </c>
      <c r="G85" s="86" t="b">
        <v>0</v>
      </c>
    </row>
    <row r="86" spans="1:7" ht="15">
      <c r="A86" s="86" t="s">
        <v>1831</v>
      </c>
      <c r="B86" s="86">
        <v>5</v>
      </c>
      <c r="C86" s="120">
        <v>0.004019420924555274</v>
      </c>
      <c r="D86" s="86" t="s">
        <v>2288</v>
      </c>
      <c r="E86" s="86" t="b">
        <v>0</v>
      </c>
      <c r="F86" s="86" t="b">
        <v>0</v>
      </c>
      <c r="G86" s="86" t="b">
        <v>0</v>
      </c>
    </row>
    <row r="87" spans="1:7" ht="15">
      <c r="A87" s="86" t="s">
        <v>2166</v>
      </c>
      <c r="B87" s="86">
        <v>5</v>
      </c>
      <c r="C87" s="120">
        <v>0.004019420924555274</v>
      </c>
      <c r="D87" s="86" t="s">
        <v>2288</v>
      </c>
      <c r="E87" s="86" t="b">
        <v>0</v>
      </c>
      <c r="F87" s="86" t="b">
        <v>0</v>
      </c>
      <c r="G87" s="86" t="b">
        <v>0</v>
      </c>
    </row>
    <row r="88" spans="1:7" ht="15">
      <c r="A88" s="86" t="s">
        <v>2167</v>
      </c>
      <c r="B88" s="86">
        <v>5</v>
      </c>
      <c r="C88" s="120">
        <v>0.004019420924555274</v>
      </c>
      <c r="D88" s="86" t="s">
        <v>2288</v>
      </c>
      <c r="E88" s="86" t="b">
        <v>0</v>
      </c>
      <c r="F88" s="86" t="b">
        <v>0</v>
      </c>
      <c r="G88" s="86" t="b">
        <v>0</v>
      </c>
    </row>
    <row r="89" spans="1:7" ht="15">
      <c r="A89" s="86" t="s">
        <v>262</v>
      </c>
      <c r="B89" s="86">
        <v>4</v>
      </c>
      <c r="C89" s="120">
        <v>0.0034558591525594234</v>
      </c>
      <c r="D89" s="86" t="s">
        <v>2288</v>
      </c>
      <c r="E89" s="86" t="b">
        <v>0</v>
      </c>
      <c r="F89" s="86" t="b">
        <v>0</v>
      </c>
      <c r="G89" s="86" t="b">
        <v>0</v>
      </c>
    </row>
    <row r="90" spans="1:7" ht="15">
      <c r="A90" s="86" t="s">
        <v>1797</v>
      </c>
      <c r="B90" s="86">
        <v>4</v>
      </c>
      <c r="C90" s="120">
        <v>0.0034558591525594234</v>
      </c>
      <c r="D90" s="86" t="s">
        <v>2288</v>
      </c>
      <c r="E90" s="86" t="b">
        <v>1</v>
      </c>
      <c r="F90" s="86" t="b">
        <v>0</v>
      </c>
      <c r="G90" s="86" t="b">
        <v>0</v>
      </c>
    </row>
    <row r="91" spans="1:7" ht="15">
      <c r="A91" s="86" t="s">
        <v>2168</v>
      </c>
      <c r="B91" s="86">
        <v>4</v>
      </c>
      <c r="C91" s="120">
        <v>0.0034558591525594234</v>
      </c>
      <c r="D91" s="86" t="s">
        <v>2288</v>
      </c>
      <c r="E91" s="86" t="b">
        <v>0</v>
      </c>
      <c r="F91" s="86" t="b">
        <v>0</v>
      </c>
      <c r="G91" s="86" t="b">
        <v>0</v>
      </c>
    </row>
    <row r="92" spans="1:7" ht="15">
      <c r="A92" s="86" t="s">
        <v>2169</v>
      </c>
      <c r="B92" s="86">
        <v>4</v>
      </c>
      <c r="C92" s="120">
        <v>0.0034558591525594234</v>
      </c>
      <c r="D92" s="86" t="s">
        <v>2288</v>
      </c>
      <c r="E92" s="86" t="b">
        <v>0</v>
      </c>
      <c r="F92" s="86" t="b">
        <v>0</v>
      </c>
      <c r="G92" s="86" t="b">
        <v>0</v>
      </c>
    </row>
    <row r="93" spans="1:7" ht="15">
      <c r="A93" s="86" t="s">
        <v>1814</v>
      </c>
      <c r="B93" s="86">
        <v>4</v>
      </c>
      <c r="C93" s="120">
        <v>0.0034558591525594234</v>
      </c>
      <c r="D93" s="86" t="s">
        <v>2288</v>
      </c>
      <c r="E93" s="86" t="b">
        <v>0</v>
      </c>
      <c r="F93" s="86" t="b">
        <v>0</v>
      </c>
      <c r="G93" s="86" t="b">
        <v>0</v>
      </c>
    </row>
    <row r="94" spans="1:7" ht="15">
      <c r="A94" s="86" t="s">
        <v>1815</v>
      </c>
      <c r="B94" s="86">
        <v>4</v>
      </c>
      <c r="C94" s="120">
        <v>0.0034558591525594234</v>
      </c>
      <c r="D94" s="86" t="s">
        <v>2288</v>
      </c>
      <c r="E94" s="86" t="b">
        <v>0</v>
      </c>
      <c r="F94" s="86" t="b">
        <v>0</v>
      </c>
      <c r="G94" s="86" t="b">
        <v>0</v>
      </c>
    </row>
    <row r="95" spans="1:7" ht="15">
      <c r="A95" s="86" t="s">
        <v>1816</v>
      </c>
      <c r="B95" s="86">
        <v>4</v>
      </c>
      <c r="C95" s="120">
        <v>0.0034558591525594234</v>
      </c>
      <c r="D95" s="86" t="s">
        <v>2288</v>
      </c>
      <c r="E95" s="86" t="b">
        <v>0</v>
      </c>
      <c r="F95" s="86" t="b">
        <v>0</v>
      </c>
      <c r="G95" s="86" t="b">
        <v>0</v>
      </c>
    </row>
    <row r="96" spans="1:7" ht="15">
      <c r="A96" s="86" t="s">
        <v>1817</v>
      </c>
      <c r="B96" s="86">
        <v>4</v>
      </c>
      <c r="C96" s="120">
        <v>0.0034558591525594234</v>
      </c>
      <c r="D96" s="86" t="s">
        <v>2288</v>
      </c>
      <c r="E96" s="86" t="b">
        <v>0</v>
      </c>
      <c r="F96" s="86" t="b">
        <v>0</v>
      </c>
      <c r="G96" s="86" t="b">
        <v>0</v>
      </c>
    </row>
    <row r="97" spans="1:7" ht="15">
      <c r="A97" s="86" t="s">
        <v>1818</v>
      </c>
      <c r="B97" s="86">
        <v>4</v>
      </c>
      <c r="C97" s="120">
        <v>0.0034558591525594234</v>
      </c>
      <c r="D97" s="86" t="s">
        <v>2288</v>
      </c>
      <c r="E97" s="86" t="b">
        <v>0</v>
      </c>
      <c r="F97" s="86" t="b">
        <v>0</v>
      </c>
      <c r="G97" s="86" t="b">
        <v>0</v>
      </c>
    </row>
    <row r="98" spans="1:7" ht="15">
      <c r="A98" s="86" t="s">
        <v>1819</v>
      </c>
      <c r="B98" s="86">
        <v>4</v>
      </c>
      <c r="C98" s="120">
        <v>0.0034558591525594234</v>
      </c>
      <c r="D98" s="86" t="s">
        <v>2288</v>
      </c>
      <c r="E98" s="86" t="b">
        <v>0</v>
      </c>
      <c r="F98" s="86" t="b">
        <v>0</v>
      </c>
      <c r="G98" s="86" t="b">
        <v>0</v>
      </c>
    </row>
    <row r="99" spans="1:7" ht="15">
      <c r="A99" s="86" t="s">
        <v>1820</v>
      </c>
      <c r="B99" s="86">
        <v>4</v>
      </c>
      <c r="C99" s="120">
        <v>0.0034558591525594234</v>
      </c>
      <c r="D99" s="86" t="s">
        <v>2288</v>
      </c>
      <c r="E99" s="86" t="b">
        <v>0</v>
      </c>
      <c r="F99" s="86" t="b">
        <v>0</v>
      </c>
      <c r="G99" s="86" t="b">
        <v>0</v>
      </c>
    </row>
    <row r="100" spans="1:7" ht="15">
      <c r="A100" s="86" t="s">
        <v>2170</v>
      </c>
      <c r="B100" s="86">
        <v>4</v>
      </c>
      <c r="C100" s="120">
        <v>0.0034558591525594234</v>
      </c>
      <c r="D100" s="86" t="s">
        <v>2288</v>
      </c>
      <c r="E100" s="86" t="b">
        <v>0</v>
      </c>
      <c r="F100" s="86" t="b">
        <v>0</v>
      </c>
      <c r="G100" s="86" t="b">
        <v>0</v>
      </c>
    </row>
    <row r="101" spans="1:7" ht="15">
      <c r="A101" s="86" t="s">
        <v>2171</v>
      </c>
      <c r="B101" s="86">
        <v>4</v>
      </c>
      <c r="C101" s="120">
        <v>0.0034558591525594234</v>
      </c>
      <c r="D101" s="86" t="s">
        <v>2288</v>
      </c>
      <c r="E101" s="86" t="b">
        <v>0</v>
      </c>
      <c r="F101" s="86" t="b">
        <v>0</v>
      </c>
      <c r="G101" s="86" t="b">
        <v>0</v>
      </c>
    </row>
    <row r="102" spans="1:7" ht="15">
      <c r="A102" s="86" t="s">
        <v>2172</v>
      </c>
      <c r="B102" s="86">
        <v>4</v>
      </c>
      <c r="C102" s="120">
        <v>0.0034558591525594234</v>
      </c>
      <c r="D102" s="86" t="s">
        <v>2288</v>
      </c>
      <c r="E102" s="86" t="b">
        <v>0</v>
      </c>
      <c r="F102" s="86" t="b">
        <v>0</v>
      </c>
      <c r="G102" s="86" t="b">
        <v>0</v>
      </c>
    </row>
    <row r="103" spans="1:7" ht="15">
      <c r="A103" s="86" t="s">
        <v>2173</v>
      </c>
      <c r="B103" s="86">
        <v>4</v>
      </c>
      <c r="C103" s="120">
        <v>0.0034558591525594234</v>
      </c>
      <c r="D103" s="86" t="s">
        <v>2288</v>
      </c>
      <c r="E103" s="86" t="b">
        <v>0</v>
      </c>
      <c r="F103" s="86" t="b">
        <v>0</v>
      </c>
      <c r="G103" s="86" t="b">
        <v>0</v>
      </c>
    </row>
    <row r="104" spans="1:7" ht="15">
      <c r="A104" s="86" t="s">
        <v>2174</v>
      </c>
      <c r="B104" s="86">
        <v>4</v>
      </c>
      <c r="C104" s="120">
        <v>0.0034558591525594234</v>
      </c>
      <c r="D104" s="86" t="s">
        <v>2288</v>
      </c>
      <c r="E104" s="86" t="b">
        <v>0</v>
      </c>
      <c r="F104" s="86" t="b">
        <v>0</v>
      </c>
      <c r="G104" s="86" t="b">
        <v>0</v>
      </c>
    </row>
    <row r="105" spans="1:7" ht="15">
      <c r="A105" s="86" t="s">
        <v>2175</v>
      </c>
      <c r="B105" s="86">
        <v>4</v>
      </c>
      <c r="C105" s="120">
        <v>0.0034558591525594234</v>
      </c>
      <c r="D105" s="86" t="s">
        <v>2288</v>
      </c>
      <c r="E105" s="86" t="b">
        <v>0</v>
      </c>
      <c r="F105" s="86" t="b">
        <v>0</v>
      </c>
      <c r="G105" s="86" t="b">
        <v>0</v>
      </c>
    </row>
    <row r="106" spans="1:7" ht="15">
      <c r="A106" s="86" t="s">
        <v>2176</v>
      </c>
      <c r="B106" s="86">
        <v>4</v>
      </c>
      <c r="C106" s="120">
        <v>0.0034558591525594234</v>
      </c>
      <c r="D106" s="86" t="s">
        <v>2288</v>
      </c>
      <c r="E106" s="86" t="b">
        <v>0</v>
      </c>
      <c r="F106" s="86" t="b">
        <v>0</v>
      </c>
      <c r="G106" s="86" t="b">
        <v>0</v>
      </c>
    </row>
    <row r="107" spans="1:7" ht="15">
      <c r="A107" s="86" t="s">
        <v>2177</v>
      </c>
      <c r="B107" s="86">
        <v>4</v>
      </c>
      <c r="C107" s="120">
        <v>0.0034558591525594234</v>
      </c>
      <c r="D107" s="86" t="s">
        <v>2288</v>
      </c>
      <c r="E107" s="86" t="b">
        <v>0</v>
      </c>
      <c r="F107" s="86" t="b">
        <v>0</v>
      </c>
      <c r="G107" s="86" t="b">
        <v>0</v>
      </c>
    </row>
    <row r="108" spans="1:7" ht="15">
      <c r="A108" s="86" t="s">
        <v>2178</v>
      </c>
      <c r="B108" s="86">
        <v>4</v>
      </c>
      <c r="C108" s="120">
        <v>0.0034558591525594234</v>
      </c>
      <c r="D108" s="86" t="s">
        <v>2288</v>
      </c>
      <c r="E108" s="86" t="b">
        <v>0</v>
      </c>
      <c r="F108" s="86" t="b">
        <v>0</v>
      </c>
      <c r="G108" s="86" t="b">
        <v>0</v>
      </c>
    </row>
    <row r="109" spans="1:7" ht="15">
      <c r="A109" s="86" t="s">
        <v>2179</v>
      </c>
      <c r="B109" s="86">
        <v>4</v>
      </c>
      <c r="C109" s="120">
        <v>0.0034558591525594234</v>
      </c>
      <c r="D109" s="86" t="s">
        <v>2288</v>
      </c>
      <c r="E109" s="86" t="b">
        <v>0</v>
      </c>
      <c r="F109" s="86" t="b">
        <v>0</v>
      </c>
      <c r="G109" s="86" t="b">
        <v>0</v>
      </c>
    </row>
    <row r="110" spans="1:7" ht="15">
      <c r="A110" s="86" t="s">
        <v>2180</v>
      </c>
      <c r="B110" s="86">
        <v>4</v>
      </c>
      <c r="C110" s="120">
        <v>0.0034558591525594234</v>
      </c>
      <c r="D110" s="86" t="s">
        <v>2288</v>
      </c>
      <c r="E110" s="86" t="b">
        <v>0</v>
      </c>
      <c r="F110" s="86" t="b">
        <v>0</v>
      </c>
      <c r="G110" s="86" t="b">
        <v>0</v>
      </c>
    </row>
    <row r="111" spans="1:7" ht="15">
      <c r="A111" s="86" t="s">
        <v>2181</v>
      </c>
      <c r="B111" s="86">
        <v>4</v>
      </c>
      <c r="C111" s="120">
        <v>0.0034558591525594234</v>
      </c>
      <c r="D111" s="86" t="s">
        <v>2288</v>
      </c>
      <c r="E111" s="86" t="b">
        <v>0</v>
      </c>
      <c r="F111" s="86" t="b">
        <v>0</v>
      </c>
      <c r="G111" s="86" t="b">
        <v>0</v>
      </c>
    </row>
    <row r="112" spans="1:7" ht="15">
      <c r="A112" s="86" t="s">
        <v>2182</v>
      </c>
      <c r="B112" s="86">
        <v>4</v>
      </c>
      <c r="C112" s="120">
        <v>0.0034558591525594234</v>
      </c>
      <c r="D112" s="86" t="s">
        <v>2288</v>
      </c>
      <c r="E112" s="86" t="b">
        <v>0</v>
      </c>
      <c r="F112" s="86" t="b">
        <v>0</v>
      </c>
      <c r="G112" s="86" t="b">
        <v>0</v>
      </c>
    </row>
    <row r="113" spans="1:7" ht="15">
      <c r="A113" s="86" t="s">
        <v>2183</v>
      </c>
      <c r="B113" s="86">
        <v>4</v>
      </c>
      <c r="C113" s="120">
        <v>0.0034558591525594234</v>
      </c>
      <c r="D113" s="86" t="s">
        <v>2288</v>
      </c>
      <c r="E113" s="86" t="b">
        <v>0</v>
      </c>
      <c r="F113" s="86" t="b">
        <v>0</v>
      </c>
      <c r="G113" s="86" t="b">
        <v>0</v>
      </c>
    </row>
    <row r="114" spans="1:7" ht="15">
      <c r="A114" s="86" t="s">
        <v>2184</v>
      </c>
      <c r="B114" s="86">
        <v>4</v>
      </c>
      <c r="C114" s="120">
        <v>0.0034558591525594234</v>
      </c>
      <c r="D114" s="86" t="s">
        <v>2288</v>
      </c>
      <c r="E114" s="86" t="b">
        <v>0</v>
      </c>
      <c r="F114" s="86" t="b">
        <v>0</v>
      </c>
      <c r="G114" s="86" t="b">
        <v>0</v>
      </c>
    </row>
    <row r="115" spans="1:7" ht="15">
      <c r="A115" s="86" t="s">
        <v>2185</v>
      </c>
      <c r="B115" s="86">
        <v>4</v>
      </c>
      <c r="C115" s="120">
        <v>0.003765688629579386</v>
      </c>
      <c r="D115" s="86" t="s">
        <v>2288</v>
      </c>
      <c r="E115" s="86" t="b">
        <v>0</v>
      </c>
      <c r="F115" s="86" t="b">
        <v>0</v>
      </c>
      <c r="G115" s="86" t="b">
        <v>0</v>
      </c>
    </row>
    <row r="116" spans="1:7" ht="15">
      <c r="A116" s="86" t="s">
        <v>1810</v>
      </c>
      <c r="B116" s="86">
        <v>4</v>
      </c>
      <c r="C116" s="120">
        <v>0.0034558591525594234</v>
      </c>
      <c r="D116" s="86" t="s">
        <v>2288</v>
      </c>
      <c r="E116" s="86" t="b">
        <v>0</v>
      </c>
      <c r="F116" s="86" t="b">
        <v>0</v>
      </c>
      <c r="G116" s="86" t="b">
        <v>0</v>
      </c>
    </row>
    <row r="117" spans="1:7" ht="15">
      <c r="A117" s="86" t="s">
        <v>1811</v>
      </c>
      <c r="B117" s="86">
        <v>4</v>
      </c>
      <c r="C117" s="120">
        <v>0.0034558591525594234</v>
      </c>
      <c r="D117" s="86" t="s">
        <v>2288</v>
      </c>
      <c r="E117" s="86" t="b">
        <v>0</v>
      </c>
      <c r="F117" s="86" t="b">
        <v>0</v>
      </c>
      <c r="G117" s="86" t="b">
        <v>0</v>
      </c>
    </row>
    <row r="118" spans="1:7" ht="15">
      <c r="A118" s="86" t="s">
        <v>1812</v>
      </c>
      <c r="B118" s="86">
        <v>4</v>
      </c>
      <c r="C118" s="120">
        <v>0.0034558591525594234</v>
      </c>
      <c r="D118" s="86" t="s">
        <v>2288</v>
      </c>
      <c r="E118" s="86" t="b">
        <v>0</v>
      </c>
      <c r="F118" s="86" t="b">
        <v>0</v>
      </c>
      <c r="G118" s="86" t="b">
        <v>0</v>
      </c>
    </row>
    <row r="119" spans="1:7" ht="15">
      <c r="A119" s="86" t="s">
        <v>2186</v>
      </c>
      <c r="B119" s="86">
        <v>4</v>
      </c>
      <c r="C119" s="120">
        <v>0.0034558591525594234</v>
      </c>
      <c r="D119" s="86" t="s">
        <v>2288</v>
      </c>
      <c r="E119" s="86" t="b">
        <v>0</v>
      </c>
      <c r="F119" s="86" t="b">
        <v>0</v>
      </c>
      <c r="G119" s="86" t="b">
        <v>0</v>
      </c>
    </row>
    <row r="120" spans="1:7" ht="15">
      <c r="A120" s="86" t="s">
        <v>2187</v>
      </c>
      <c r="B120" s="86">
        <v>4</v>
      </c>
      <c r="C120" s="120">
        <v>0.0034558591525594234</v>
      </c>
      <c r="D120" s="86" t="s">
        <v>2288</v>
      </c>
      <c r="E120" s="86" t="b">
        <v>0</v>
      </c>
      <c r="F120" s="86" t="b">
        <v>0</v>
      </c>
      <c r="G120" s="86" t="b">
        <v>0</v>
      </c>
    </row>
    <row r="121" spans="1:7" ht="15">
      <c r="A121" s="86" t="s">
        <v>2188</v>
      </c>
      <c r="B121" s="86">
        <v>4</v>
      </c>
      <c r="C121" s="120">
        <v>0.0034558591525594234</v>
      </c>
      <c r="D121" s="86" t="s">
        <v>2288</v>
      </c>
      <c r="E121" s="86" t="b">
        <v>0</v>
      </c>
      <c r="F121" s="86" t="b">
        <v>0</v>
      </c>
      <c r="G121" s="86" t="b">
        <v>0</v>
      </c>
    </row>
    <row r="122" spans="1:7" ht="15">
      <c r="A122" s="86" t="s">
        <v>2189</v>
      </c>
      <c r="B122" s="86">
        <v>4</v>
      </c>
      <c r="C122" s="120">
        <v>0.0034558591525594234</v>
      </c>
      <c r="D122" s="86" t="s">
        <v>2288</v>
      </c>
      <c r="E122" s="86" t="b">
        <v>0</v>
      </c>
      <c r="F122" s="86" t="b">
        <v>0</v>
      </c>
      <c r="G122" s="86" t="b">
        <v>0</v>
      </c>
    </row>
    <row r="123" spans="1:7" ht="15">
      <c r="A123" s="86" t="s">
        <v>2190</v>
      </c>
      <c r="B123" s="86">
        <v>4</v>
      </c>
      <c r="C123" s="120">
        <v>0.0034558591525594234</v>
      </c>
      <c r="D123" s="86" t="s">
        <v>2288</v>
      </c>
      <c r="E123" s="86" t="b">
        <v>0</v>
      </c>
      <c r="F123" s="86" t="b">
        <v>0</v>
      </c>
      <c r="G123" s="86" t="b">
        <v>0</v>
      </c>
    </row>
    <row r="124" spans="1:7" ht="15">
      <c r="A124" s="86" t="s">
        <v>2191</v>
      </c>
      <c r="B124" s="86">
        <v>4</v>
      </c>
      <c r="C124" s="120">
        <v>0.0034558591525594234</v>
      </c>
      <c r="D124" s="86" t="s">
        <v>2288</v>
      </c>
      <c r="E124" s="86" t="b">
        <v>0</v>
      </c>
      <c r="F124" s="86" t="b">
        <v>0</v>
      </c>
      <c r="G124" s="86" t="b">
        <v>0</v>
      </c>
    </row>
    <row r="125" spans="1:7" ht="15">
      <c r="A125" s="86" t="s">
        <v>2192</v>
      </c>
      <c r="B125" s="86">
        <v>4</v>
      </c>
      <c r="C125" s="120">
        <v>0.0034558591525594234</v>
      </c>
      <c r="D125" s="86" t="s">
        <v>2288</v>
      </c>
      <c r="E125" s="86" t="b">
        <v>0</v>
      </c>
      <c r="F125" s="86" t="b">
        <v>0</v>
      </c>
      <c r="G125" s="86" t="b">
        <v>0</v>
      </c>
    </row>
    <row r="126" spans="1:7" ht="15">
      <c r="A126" s="86" t="s">
        <v>1791</v>
      </c>
      <c r="B126" s="86">
        <v>3</v>
      </c>
      <c r="C126" s="120">
        <v>0.00282426647218454</v>
      </c>
      <c r="D126" s="86" t="s">
        <v>2288</v>
      </c>
      <c r="E126" s="86" t="b">
        <v>0</v>
      </c>
      <c r="F126" s="86" t="b">
        <v>0</v>
      </c>
      <c r="G126" s="86" t="b">
        <v>0</v>
      </c>
    </row>
    <row r="127" spans="1:7" ht="15">
      <c r="A127" s="86" t="s">
        <v>1793</v>
      </c>
      <c r="B127" s="86">
        <v>3</v>
      </c>
      <c r="C127" s="120">
        <v>0.00282426647218454</v>
      </c>
      <c r="D127" s="86" t="s">
        <v>2288</v>
      </c>
      <c r="E127" s="86" t="b">
        <v>0</v>
      </c>
      <c r="F127" s="86" t="b">
        <v>0</v>
      </c>
      <c r="G127" s="86" t="b">
        <v>0</v>
      </c>
    </row>
    <row r="128" spans="1:7" ht="15">
      <c r="A128" s="86" t="s">
        <v>2193</v>
      </c>
      <c r="B128" s="86">
        <v>3</v>
      </c>
      <c r="C128" s="120">
        <v>0.00282426647218454</v>
      </c>
      <c r="D128" s="86" t="s">
        <v>2288</v>
      </c>
      <c r="E128" s="86" t="b">
        <v>0</v>
      </c>
      <c r="F128" s="86" t="b">
        <v>0</v>
      </c>
      <c r="G128" s="86" t="b">
        <v>0</v>
      </c>
    </row>
    <row r="129" spans="1:7" ht="15">
      <c r="A129" s="86" t="s">
        <v>2194</v>
      </c>
      <c r="B129" s="86">
        <v>3</v>
      </c>
      <c r="C129" s="120">
        <v>0.00282426647218454</v>
      </c>
      <c r="D129" s="86" t="s">
        <v>2288</v>
      </c>
      <c r="E129" s="86" t="b">
        <v>1</v>
      </c>
      <c r="F129" s="86" t="b">
        <v>0</v>
      </c>
      <c r="G129" s="86" t="b">
        <v>0</v>
      </c>
    </row>
    <row r="130" spans="1:7" ht="15">
      <c r="A130" s="86" t="s">
        <v>2195</v>
      </c>
      <c r="B130" s="86">
        <v>3</v>
      </c>
      <c r="C130" s="120">
        <v>0.00282426647218454</v>
      </c>
      <c r="D130" s="86" t="s">
        <v>2288</v>
      </c>
      <c r="E130" s="86" t="b">
        <v>0</v>
      </c>
      <c r="F130" s="86" t="b">
        <v>0</v>
      </c>
      <c r="G130" s="86" t="b">
        <v>0</v>
      </c>
    </row>
    <row r="131" spans="1:7" ht="15">
      <c r="A131" s="86" t="s">
        <v>2196</v>
      </c>
      <c r="B131" s="86">
        <v>3</v>
      </c>
      <c r="C131" s="120">
        <v>0.00282426647218454</v>
      </c>
      <c r="D131" s="86" t="s">
        <v>2288</v>
      </c>
      <c r="E131" s="86" t="b">
        <v>0</v>
      </c>
      <c r="F131" s="86" t="b">
        <v>0</v>
      </c>
      <c r="G131" s="86" t="b">
        <v>0</v>
      </c>
    </row>
    <row r="132" spans="1:7" ht="15">
      <c r="A132" s="86" t="s">
        <v>2197</v>
      </c>
      <c r="B132" s="86">
        <v>3</v>
      </c>
      <c r="C132" s="120">
        <v>0.00282426647218454</v>
      </c>
      <c r="D132" s="86" t="s">
        <v>2288</v>
      </c>
      <c r="E132" s="86" t="b">
        <v>0</v>
      </c>
      <c r="F132" s="86" t="b">
        <v>0</v>
      </c>
      <c r="G132" s="86" t="b">
        <v>0</v>
      </c>
    </row>
    <row r="133" spans="1:7" ht="15">
      <c r="A133" s="86" t="s">
        <v>2198</v>
      </c>
      <c r="B133" s="86">
        <v>3</v>
      </c>
      <c r="C133" s="120">
        <v>0.00282426647218454</v>
      </c>
      <c r="D133" s="86" t="s">
        <v>2288</v>
      </c>
      <c r="E133" s="86" t="b">
        <v>0</v>
      </c>
      <c r="F133" s="86" t="b">
        <v>0</v>
      </c>
      <c r="G133" s="86" t="b">
        <v>0</v>
      </c>
    </row>
    <row r="134" spans="1:7" ht="15">
      <c r="A134" s="86" t="s">
        <v>2199</v>
      </c>
      <c r="B134" s="86">
        <v>3</v>
      </c>
      <c r="C134" s="120">
        <v>0.00282426647218454</v>
      </c>
      <c r="D134" s="86" t="s">
        <v>2288</v>
      </c>
      <c r="E134" s="86" t="b">
        <v>0</v>
      </c>
      <c r="F134" s="86" t="b">
        <v>0</v>
      </c>
      <c r="G134" s="86" t="b">
        <v>0</v>
      </c>
    </row>
    <row r="135" spans="1:7" ht="15">
      <c r="A135" s="86" t="s">
        <v>2200</v>
      </c>
      <c r="B135" s="86">
        <v>3</v>
      </c>
      <c r="C135" s="120">
        <v>0.00282426647218454</v>
      </c>
      <c r="D135" s="86" t="s">
        <v>2288</v>
      </c>
      <c r="E135" s="86" t="b">
        <v>0</v>
      </c>
      <c r="F135" s="86" t="b">
        <v>0</v>
      </c>
      <c r="G135" s="86" t="b">
        <v>0</v>
      </c>
    </row>
    <row r="136" spans="1:7" ht="15">
      <c r="A136" s="86" t="s">
        <v>2201</v>
      </c>
      <c r="B136" s="86">
        <v>3</v>
      </c>
      <c r="C136" s="120">
        <v>0.00282426647218454</v>
      </c>
      <c r="D136" s="86" t="s">
        <v>2288</v>
      </c>
      <c r="E136" s="86" t="b">
        <v>0</v>
      </c>
      <c r="F136" s="86" t="b">
        <v>0</v>
      </c>
      <c r="G136" s="86" t="b">
        <v>0</v>
      </c>
    </row>
    <row r="137" spans="1:7" ht="15">
      <c r="A137" s="86" t="s">
        <v>1836</v>
      </c>
      <c r="B137" s="86">
        <v>3</v>
      </c>
      <c r="C137" s="120">
        <v>0.00282426647218454</v>
      </c>
      <c r="D137" s="86" t="s">
        <v>2288</v>
      </c>
      <c r="E137" s="86" t="b">
        <v>0</v>
      </c>
      <c r="F137" s="86" t="b">
        <v>0</v>
      </c>
      <c r="G137" s="86" t="b">
        <v>0</v>
      </c>
    </row>
    <row r="138" spans="1:7" ht="15">
      <c r="A138" s="86" t="s">
        <v>2202</v>
      </c>
      <c r="B138" s="86">
        <v>3</v>
      </c>
      <c r="C138" s="120">
        <v>0.00282426647218454</v>
      </c>
      <c r="D138" s="86" t="s">
        <v>2288</v>
      </c>
      <c r="E138" s="86" t="b">
        <v>0</v>
      </c>
      <c r="F138" s="86" t="b">
        <v>0</v>
      </c>
      <c r="G138" s="86" t="b">
        <v>0</v>
      </c>
    </row>
    <row r="139" spans="1:7" ht="15">
      <c r="A139" s="86" t="s">
        <v>2203</v>
      </c>
      <c r="B139" s="86">
        <v>3</v>
      </c>
      <c r="C139" s="120">
        <v>0.00282426647218454</v>
      </c>
      <c r="D139" s="86" t="s">
        <v>2288</v>
      </c>
      <c r="E139" s="86" t="b">
        <v>0</v>
      </c>
      <c r="F139" s="86" t="b">
        <v>0</v>
      </c>
      <c r="G139" s="86" t="b">
        <v>0</v>
      </c>
    </row>
    <row r="140" spans="1:7" ht="15">
      <c r="A140" s="86" t="s">
        <v>2204</v>
      </c>
      <c r="B140" s="86">
        <v>3</v>
      </c>
      <c r="C140" s="120">
        <v>0.00282426647218454</v>
      </c>
      <c r="D140" s="86" t="s">
        <v>2288</v>
      </c>
      <c r="E140" s="86" t="b">
        <v>0</v>
      </c>
      <c r="F140" s="86" t="b">
        <v>0</v>
      </c>
      <c r="G140" s="86" t="b">
        <v>0</v>
      </c>
    </row>
    <row r="141" spans="1:7" ht="15">
      <c r="A141" s="86" t="s">
        <v>2205</v>
      </c>
      <c r="B141" s="86">
        <v>3</v>
      </c>
      <c r="C141" s="120">
        <v>0.00282426647218454</v>
      </c>
      <c r="D141" s="86" t="s">
        <v>2288</v>
      </c>
      <c r="E141" s="86" t="b">
        <v>0</v>
      </c>
      <c r="F141" s="86" t="b">
        <v>0</v>
      </c>
      <c r="G141" s="86" t="b">
        <v>0</v>
      </c>
    </row>
    <row r="142" spans="1:7" ht="15">
      <c r="A142" s="86" t="s">
        <v>266</v>
      </c>
      <c r="B142" s="86">
        <v>3</v>
      </c>
      <c r="C142" s="120">
        <v>0.00282426647218454</v>
      </c>
      <c r="D142" s="86" t="s">
        <v>2288</v>
      </c>
      <c r="E142" s="86" t="b">
        <v>0</v>
      </c>
      <c r="F142" s="86" t="b">
        <v>0</v>
      </c>
      <c r="G142" s="86" t="b">
        <v>0</v>
      </c>
    </row>
    <row r="143" spans="1:7" ht="15">
      <c r="A143" s="86" t="s">
        <v>2206</v>
      </c>
      <c r="B143" s="86">
        <v>3</v>
      </c>
      <c r="C143" s="120">
        <v>0.00282426647218454</v>
      </c>
      <c r="D143" s="86" t="s">
        <v>2288</v>
      </c>
      <c r="E143" s="86" t="b">
        <v>0</v>
      </c>
      <c r="F143" s="86" t="b">
        <v>0</v>
      </c>
      <c r="G143" s="86" t="b">
        <v>0</v>
      </c>
    </row>
    <row r="144" spans="1:7" ht="15">
      <c r="A144" s="86" t="s">
        <v>2207</v>
      </c>
      <c r="B144" s="86">
        <v>3</v>
      </c>
      <c r="C144" s="120">
        <v>0.00282426647218454</v>
      </c>
      <c r="D144" s="86" t="s">
        <v>2288</v>
      </c>
      <c r="E144" s="86" t="b">
        <v>0</v>
      </c>
      <c r="F144" s="86" t="b">
        <v>0</v>
      </c>
      <c r="G144" s="86" t="b">
        <v>0</v>
      </c>
    </row>
    <row r="145" spans="1:7" ht="15">
      <c r="A145" s="86" t="s">
        <v>2208</v>
      </c>
      <c r="B145" s="86">
        <v>3</v>
      </c>
      <c r="C145" s="120">
        <v>0.00282426647218454</v>
      </c>
      <c r="D145" s="86" t="s">
        <v>2288</v>
      </c>
      <c r="E145" s="86" t="b">
        <v>0</v>
      </c>
      <c r="F145" s="86" t="b">
        <v>0</v>
      </c>
      <c r="G145" s="86" t="b">
        <v>0</v>
      </c>
    </row>
    <row r="146" spans="1:7" ht="15">
      <c r="A146" s="86" t="s">
        <v>2209</v>
      </c>
      <c r="B146" s="86">
        <v>3</v>
      </c>
      <c r="C146" s="120">
        <v>0.00282426647218454</v>
      </c>
      <c r="D146" s="86" t="s">
        <v>2288</v>
      </c>
      <c r="E146" s="86" t="b">
        <v>0</v>
      </c>
      <c r="F146" s="86" t="b">
        <v>0</v>
      </c>
      <c r="G146" s="86" t="b">
        <v>0</v>
      </c>
    </row>
    <row r="147" spans="1:7" ht="15">
      <c r="A147" s="86" t="s">
        <v>2210</v>
      </c>
      <c r="B147" s="86">
        <v>3</v>
      </c>
      <c r="C147" s="120">
        <v>0.00282426647218454</v>
      </c>
      <c r="D147" s="86" t="s">
        <v>2288</v>
      </c>
      <c r="E147" s="86" t="b">
        <v>0</v>
      </c>
      <c r="F147" s="86" t="b">
        <v>0</v>
      </c>
      <c r="G147" s="86" t="b">
        <v>0</v>
      </c>
    </row>
    <row r="148" spans="1:7" ht="15">
      <c r="A148" s="86" t="s">
        <v>2211</v>
      </c>
      <c r="B148" s="86">
        <v>3</v>
      </c>
      <c r="C148" s="120">
        <v>0.00282426647218454</v>
      </c>
      <c r="D148" s="86" t="s">
        <v>2288</v>
      </c>
      <c r="E148" s="86" t="b">
        <v>0</v>
      </c>
      <c r="F148" s="86" t="b">
        <v>0</v>
      </c>
      <c r="G148" s="86" t="b">
        <v>0</v>
      </c>
    </row>
    <row r="149" spans="1:7" ht="15">
      <c r="A149" s="86" t="s">
        <v>254</v>
      </c>
      <c r="B149" s="86">
        <v>2</v>
      </c>
      <c r="C149" s="120">
        <v>0.002101184375615088</v>
      </c>
      <c r="D149" s="86" t="s">
        <v>2288</v>
      </c>
      <c r="E149" s="86" t="b">
        <v>0</v>
      </c>
      <c r="F149" s="86" t="b">
        <v>0</v>
      </c>
      <c r="G149" s="86" t="b">
        <v>0</v>
      </c>
    </row>
    <row r="150" spans="1:7" ht="15">
      <c r="A150" s="86" t="s">
        <v>1792</v>
      </c>
      <c r="B150" s="86">
        <v>2</v>
      </c>
      <c r="C150" s="120">
        <v>0.002101184375615088</v>
      </c>
      <c r="D150" s="86" t="s">
        <v>2288</v>
      </c>
      <c r="E150" s="86" t="b">
        <v>1</v>
      </c>
      <c r="F150" s="86" t="b">
        <v>0</v>
      </c>
      <c r="G150" s="86" t="b">
        <v>0</v>
      </c>
    </row>
    <row r="151" spans="1:7" ht="15">
      <c r="A151" s="86" t="s">
        <v>1795</v>
      </c>
      <c r="B151" s="86">
        <v>2</v>
      </c>
      <c r="C151" s="120">
        <v>0.002101184375615088</v>
      </c>
      <c r="D151" s="86" t="s">
        <v>2288</v>
      </c>
      <c r="E151" s="86" t="b">
        <v>0</v>
      </c>
      <c r="F151" s="86" t="b">
        <v>0</v>
      </c>
      <c r="G151" s="86" t="b">
        <v>0</v>
      </c>
    </row>
    <row r="152" spans="1:7" ht="15">
      <c r="A152" s="86" t="s">
        <v>1796</v>
      </c>
      <c r="B152" s="86">
        <v>2</v>
      </c>
      <c r="C152" s="120">
        <v>0.002101184375615088</v>
      </c>
      <c r="D152" s="86" t="s">
        <v>2288</v>
      </c>
      <c r="E152" s="86" t="b">
        <v>0</v>
      </c>
      <c r="F152" s="86" t="b">
        <v>0</v>
      </c>
      <c r="G152" s="86" t="b">
        <v>0</v>
      </c>
    </row>
    <row r="153" spans="1:7" ht="15">
      <c r="A153" s="86" t="s">
        <v>2212</v>
      </c>
      <c r="B153" s="86">
        <v>2</v>
      </c>
      <c r="C153" s="120">
        <v>0.002101184375615088</v>
      </c>
      <c r="D153" s="86" t="s">
        <v>2288</v>
      </c>
      <c r="E153" s="86" t="b">
        <v>0</v>
      </c>
      <c r="F153" s="86" t="b">
        <v>0</v>
      </c>
      <c r="G153" s="86" t="b">
        <v>0</v>
      </c>
    </row>
    <row r="154" spans="1:7" ht="15">
      <c r="A154" s="86" t="s">
        <v>2213</v>
      </c>
      <c r="B154" s="86">
        <v>2</v>
      </c>
      <c r="C154" s="120">
        <v>0.002101184375615088</v>
      </c>
      <c r="D154" s="86" t="s">
        <v>2288</v>
      </c>
      <c r="E154" s="86" t="b">
        <v>0</v>
      </c>
      <c r="F154" s="86" t="b">
        <v>0</v>
      </c>
      <c r="G154" s="86" t="b">
        <v>0</v>
      </c>
    </row>
    <row r="155" spans="1:7" ht="15">
      <c r="A155" s="86" t="s">
        <v>2214</v>
      </c>
      <c r="B155" s="86">
        <v>2</v>
      </c>
      <c r="C155" s="120">
        <v>0.002101184375615088</v>
      </c>
      <c r="D155" s="86" t="s">
        <v>2288</v>
      </c>
      <c r="E155" s="86" t="b">
        <v>0</v>
      </c>
      <c r="F155" s="86" t="b">
        <v>0</v>
      </c>
      <c r="G155" s="86" t="b">
        <v>0</v>
      </c>
    </row>
    <row r="156" spans="1:7" ht="15">
      <c r="A156" s="86" t="s">
        <v>2215</v>
      </c>
      <c r="B156" s="86">
        <v>2</v>
      </c>
      <c r="C156" s="120">
        <v>0.002101184375615088</v>
      </c>
      <c r="D156" s="86" t="s">
        <v>2288</v>
      </c>
      <c r="E156" s="86" t="b">
        <v>0</v>
      </c>
      <c r="F156" s="86" t="b">
        <v>0</v>
      </c>
      <c r="G156" s="86" t="b">
        <v>0</v>
      </c>
    </row>
    <row r="157" spans="1:7" ht="15">
      <c r="A157" s="86" t="s">
        <v>2216</v>
      </c>
      <c r="B157" s="86">
        <v>2</v>
      </c>
      <c r="C157" s="120">
        <v>0.002101184375615088</v>
      </c>
      <c r="D157" s="86" t="s">
        <v>2288</v>
      </c>
      <c r="E157" s="86" t="b">
        <v>0</v>
      </c>
      <c r="F157" s="86" t="b">
        <v>0</v>
      </c>
      <c r="G157" s="86" t="b">
        <v>0</v>
      </c>
    </row>
    <row r="158" spans="1:7" ht="15">
      <c r="A158" s="86" t="s">
        <v>2217</v>
      </c>
      <c r="B158" s="86">
        <v>2</v>
      </c>
      <c r="C158" s="120">
        <v>0.002101184375615088</v>
      </c>
      <c r="D158" s="86" t="s">
        <v>2288</v>
      </c>
      <c r="E158" s="86" t="b">
        <v>0</v>
      </c>
      <c r="F158" s="86" t="b">
        <v>0</v>
      </c>
      <c r="G158" s="86" t="b">
        <v>0</v>
      </c>
    </row>
    <row r="159" spans="1:7" ht="15">
      <c r="A159" s="86" t="s">
        <v>2218</v>
      </c>
      <c r="B159" s="86">
        <v>2</v>
      </c>
      <c r="C159" s="120">
        <v>0.002101184375615088</v>
      </c>
      <c r="D159" s="86" t="s">
        <v>2288</v>
      </c>
      <c r="E159" s="86" t="b">
        <v>0</v>
      </c>
      <c r="F159" s="86" t="b">
        <v>0</v>
      </c>
      <c r="G159" s="86" t="b">
        <v>0</v>
      </c>
    </row>
    <row r="160" spans="1:7" ht="15">
      <c r="A160" s="86" t="s">
        <v>2219</v>
      </c>
      <c r="B160" s="86">
        <v>2</v>
      </c>
      <c r="C160" s="120">
        <v>0.002101184375615088</v>
      </c>
      <c r="D160" s="86" t="s">
        <v>2288</v>
      </c>
      <c r="E160" s="86" t="b">
        <v>0</v>
      </c>
      <c r="F160" s="86" t="b">
        <v>0</v>
      </c>
      <c r="G160" s="86" t="b">
        <v>0</v>
      </c>
    </row>
    <row r="161" spans="1:7" ht="15">
      <c r="A161" s="86" t="s">
        <v>2220</v>
      </c>
      <c r="B161" s="86">
        <v>2</v>
      </c>
      <c r="C161" s="120">
        <v>0.002101184375615088</v>
      </c>
      <c r="D161" s="86" t="s">
        <v>2288</v>
      </c>
      <c r="E161" s="86" t="b">
        <v>0</v>
      </c>
      <c r="F161" s="86" t="b">
        <v>0</v>
      </c>
      <c r="G161" s="86" t="b">
        <v>0</v>
      </c>
    </row>
    <row r="162" spans="1:7" ht="15">
      <c r="A162" s="86" t="s">
        <v>2221</v>
      </c>
      <c r="B162" s="86">
        <v>2</v>
      </c>
      <c r="C162" s="120">
        <v>0.002101184375615088</v>
      </c>
      <c r="D162" s="86" t="s">
        <v>2288</v>
      </c>
      <c r="E162" s="86" t="b">
        <v>0</v>
      </c>
      <c r="F162" s="86" t="b">
        <v>0</v>
      </c>
      <c r="G162" s="86" t="b">
        <v>0</v>
      </c>
    </row>
    <row r="163" spans="1:7" ht="15">
      <c r="A163" s="86" t="s">
        <v>2222</v>
      </c>
      <c r="B163" s="86">
        <v>2</v>
      </c>
      <c r="C163" s="120">
        <v>0.002101184375615088</v>
      </c>
      <c r="D163" s="86" t="s">
        <v>2288</v>
      </c>
      <c r="E163" s="86" t="b">
        <v>0</v>
      </c>
      <c r="F163" s="86" t="b">
        <v>0</v>
      </c>
      <c r="G163" s="86" t="b">
        <v>0</v>
      </c>
    </row>
    <row r="164" spans="1:7" ht="15">
      <c r="A164" s="86" t="s">
        <v>1833</v>
      </c>
      <c r="B164" s="86">
        <v>2</v>
      </c>
      <c r="C164" s="120">
        <v>0.002474439174950465</v>
      </c>
      <c r="D164" s="86" t="s">
        <v>2288</v>
      </c>
      <c r="E164" s="86" t="b">
        <v>0</v>
      </c>
      <c r="F164" s="86" t="b">
        <v>0</v>
      </c>
      <c r="G164" s="86" t="b">
        <v>0</v>
      </c>
    </row>
    <row r="165" spans="1:7" ht="15">
      <c r="A165" s="86" t="s">
        <v>1834</v>
      </c>
      <c r="B165" s="86">
        <v>2</v>
      </c>
      <c r="C165" s="120">
        <v>0.002474439174950465</v>
      </c>
      <c r="D165" s="86" t="s">
        <v>2288</v>
      </c>
      <c r="E165" s="86" t="b">
        <v>0</v>
      </c>
      <c r="F165" s="86" t="b">
        <v>0</v>
      </c>
      <c r="G165" s="86" t="b">
        <v>0</v>
      </c>
    </row>
    <row r="166" spans="1:7" ht="15">
      <c r="A166" s="86" t="s">
        <v>2223</v>
      </c>
      <c r="B166" s="86">
        <v>2</v>
      </c>
      <c r="C166" s="120">
        <v>0.002101184375615088</v>
      </c>
      <c r="D166" s="86" t="s">
        <v>2288</v>
      </c>
      <c r="E166" s="86" t="b">
        <v>0</v>
      </c>
      <c r="F166" s="86" t="b">
        <v>0</v>
      </c>
      <c r="G166" s="86" t="b">
        <v>0</v>
      </c>
    </row>
    <row r="167" spans="1:7" ht="15">
      <c r="A167" s="86" t="s">
        <v>2224</v>
      </c>
      <c r="B167" s="86">
        <v>2</v>
      </c>
      <c r="C167" s="120">
        <v>0.002101184375615088</v>
      </c>
      <c r="D167" s="86" t="s">
        <v>2288</v>
      </c>
      <c r="E167" s="86" t="b">
        <v>0</v>
      </c>
      <c r="F167" s="86" t="b">
        <v>0</v>
      </c>
      <c r="G167" s="86" t="b">
        <v>0</v>
      </c>
    </row>
    <row r="168" spans="1:7" ht="15">
      <c r="A168" s="86" t="s">
        <v>2225</v>
      </c>
      <c r="B168" s="86">
        <v>2</v>
      </c>
      <c r="C168" s="120">
        <v>0.002101184375615088</v>
      </c>
      <c r="D168" s="86" t="s">
        <v>2288</v>
      </c>
      <c r="E168" s="86" t="b">
        <v>0</v>
      </c>
      <c r="F168" s="86" t="b">
        <v>0</v>
      </c>
      <c r="G168" s="86" t="b">
        <v>0</v>
      </c>
    </row>
    <row r="169" spans="1:7" ht="15">
      <c r="A169" s="86" t="s">
        <v>2226</v>
      </c>
      <c r="B169" s="86">
        <v>2</v>
      </c>
      <c r="C169" s="120">
        <v>0.002101184375615088</v>
      </c>
      <c r="D169" s="86" t="s">
        <v>2288</v>
      </c>
      <c r="E169" s="86" t="b">
        <v>0</v>
      </c>
      <c r="F169" s="86" t="b">
        <v>0</v>
      </c>
      <c r="G169" s="86" t="b">
        <v>0</v>
      </c>
    </row>
    <row r="170" spans="1:7" ht="15">
      <c r="A170" s="86" t="s">
        <v>2227</v>
      </c>
      <c r="B170" s="86">
        <v>2</v>
      </c>
      <c r="C170" s="120">
        <v>0.002101184375615088</v>
      </c>
      <c r="D170" s="86" t="s">
        <v>2288</v>
      </c>
      <c r="E170" s="86" t="b">
        <v>1</v>
      </c>
      <c r="F170" s="86" t="b">
        <v>0</v>
      </c>
      <c r="G170" s="86" t="b">
        <v>0</v>
      </c>
    </row>
    <row r="171" spans="1:7" ht="15">
      <c r="A171" s="86" t="s">
        <v>2228</v>
      </c>
      <c r="B171" s="86">
        <v>2</v>
      </c>
      <c r="C171" s="120">
        <v>0.002101184375615088</v>
      </c>
      <c r="D171" s="86" t="s">
        <v>2288</v>
      </c>
      <c r="E171" s="86" t="b">
        <v>0</v>
      </c>
      <c r="F171" s="86" t="b">
        <v>0</v>
      </c>
      <c r="G171" s="86" t="b">
        <v>0</v>
      </c>
    </row>
    <row r="172" spans="1:7" ht="15">
      <c r="A172" s="86" t="s">
        <v>1838</v>
      </c>
      <c r="B172" s="86">
        <v>2</v>
      </c>
      <c r="C172" s="120">
        <v>0.002101184375615088</v>
      </c>
      <c r="D172" s="86" t="s">
        <v>2288</v>
      </c>
      <c r="E172" s="86" t="b">
        <v>1</v>
      </c>
      <c r="F172" s="86" t="b">
        <v>0</v>
      </c>
      <c r="G172" s="86" t="b">
        <v>0</v>
      </c>
    </row>
    <row r="173" spans="1:7" ht="15">
      <c r="A173" s="86" t="s">
        <v>1839</v>
      </c>
      <c r="B173" s="86">
        <v>2</v>
      </c>
      <c r="C173" s="120">
        <v>0.002101184375615088</v>
      </c>
      <c r="D173" s="86" t="s">
        <v>2288</v>
      </c>
      <c r="E173" s="86" t="b">
        <v>0</v>
      </c>
      <c r="F173" s="86" t="b">
        <v>0</v>
      </c>
      <c r="G173" s="86" t="b">
        <v>0</v>
      </c>
    </row>
    <row r="174" spans="1:7" ht="15">
      <c r="A174" s="86" t="s">
        <v>1840</v>
      </c>
      <c r="B174" s="86">
        <v>2</v>
      </c>
      <c r="C174" s="120">
        <v>0.002101184375615088</v>
      </c>
      <c r="D174" s="86" t="s">
        <v>2288</v>
      </c>
      <c r="E174" s="86" t="b">
        <v>0</v>
      </c>
      <c r="F174" s="86" t="b">
        <v>0</v>
      </c>
      <c r="G174" s="86" t="b">
        <v>0</v>
      </c>
    </row>
    <row r="175" spans="1:7" ht="15">
      <c r="A175" s="86" t="s">
        <v>1842</v>
      </c>
      <c r="B175" s="86">
        <v>2</v>
      </c>
      <c r="C175" s="120">
        <v>0.002101184375615088</v>
      </c>
      <c r="D175" s="86" t="s">
        <v>2288</v>
      </c>
      <c r="E175" s="86" t="b">
        <v>0</v>
      </c>
      <c r="F175" s="86" t="b">
        <v>0</v>
      </c>
      <c r="G175" s="86" t="b">
        <v>0</v>
      </c>
    </row>
    <row r="176" spans="1:7" ht="15">
      <c r="A176" s="86" t="s">
        <v>2229</v>
      </c>
      <c r="B176" s="86">
        <v>2</v>
      </c>
      <c r="C176" s="120">
        <v>0.002101184375615088</v>
      </c>
      <c r="D176" s="86" t="s">
        <v>2288</v>
      </c>
      <c r="E176" s="86" t="b">
        <v>1</v>
      </c>
      <c r="F176" s="86" t="b">
        <v>0</v>
      </c>
      <c r="G176" s="86" t="b">
        <v>0</v>
      </c>
    </row>
    <row r="177" spans="1:7" ht="15">
      <c r="A177" s="86" t="s">
        <v>2230</v>
      </c>
      <c r="B177" s="86">
        <v>2</v>
      </c>
      <c r="C177" s="120">
        <v>0.002101184375615088</v>
      </c>
      <c r="D177" s="86" t="s">
        <v>2288</v>
      </c>
      <c r="E177" s="86" t="b">
        <v>0</v>
      </c>
      <c r="F177" s="86" t="b">
        <v>0</v>
      </c>
      <c r="G177" s="86" t="b">
        <v>0</v>
      </c>
    </row>
    <row r="178" spans="1:7" ht="15">
      <c r="A178" s="86" t="s">
        <v>2231</v>
      </c>
      <c r="B178" s="86">
        <v>2</v>
      </c>
      <c r="C178" s="120">
        <v>0.002101184375615088</v>
      </c>
      <c r="D178" s="86" t="s">
        <v>2288</v>
      </c>
      <c r="E178" s="86" t="b">
        <v>0</v>
      </c>
      <c r="F178" s="86" t="b">
        <v>0</v>
      </c>
      <c r="G178" s="86" t="b">
        <v>0</v>
      </c>
    </row>
    <row r="179" spans="1:7" ht="15">
      <c r="A179" s="86" t="s">
        <v>2232</v>
      </c>
      <c r="B179" s="86">
        <v>2</v>
      </c>
      <c r="C179" s="120">
        <v>0.002101184375615088</v>
      </c>
      <c r="D179" s="86" t="s">
        <v>2288</v>
      </c>
      <c r="E179" s="86" t="b">
        <v>0</v>
      </c>
      <c r="F179" s="86" t="b">
        <v>0</v>
      </c>
      <c r="G179" s="86" t="b">
        <v>0</v>
      </c>
    </row>
    <row r="180" spans="1:7" ht="15">
      <c r="A180" s="86" t="s">
        <v>2233</v>
      </c>
      <c r="B180" s="86">
        <v>2</v>
      </c>
      <c r="C180" s="120">
        <v>0.002101184375615088</v>
      </c>
      <c r="D180" s="86" t="s">
        <v>2288</v>
      </c>
      <c r="E180" s="86" t="b">
        <v>0</v>
      </c>
      <c r="F180" s="86" t="b">
        <v>0</v>
      </c>
      <c r="G180" s="86" t="b">
        <v>0</v>
      </c>
    </row>
    <row r="181" spans="1:7" ht="15">
      <c r="A181" s="86" t="s">
        <v>2234</v>
      </c>
      <c r="B181" s="86">
        <v>2</v>
      </c>
      <c r="C181" s="120">
        <v>0.002101184375615088</v>
      </c>
      <c r="D181" s="86" t="s">
        <v>2288</v>
      </c>
      <c r="E181" s="86" t="b">
        <v>0</v>
      </c>
      <c r="F181" s="86" t="b">
        <v>0</v>
      </c>
      <c r="G181" s="86" t="b">
        <v>0</v>
      </c>
    </row>
    <row r="182" spans="1:7" ht="15">
      <c r="A182" s="86" t="s">
        <v>2235</v>
      </c>
      <c r="B182" s="86">
        <v>2</v>
      </c>
      <c r="C182" s="120">
        <v>0.002101184375615088</v>
      </c>
      <c r="D182" s="86" t="s">
        <v>2288</v>
      </c>
      <c r="E182" s="86" t="b">
        <v>0</v>
      </c>
      <c r="F182" s="86" t="b">
        <v>0</v>
      </c>
      <c r="G182" s="86" t="b">
        <v>0</v>
      </c>
    </row>
    <row r="183" spans="1:7" ht="15">
      <c r="A183" s="86" t="s">
        <v>2236</v>
      </c>
      <c r="B183" s="86">
        <v>2</v>
      </c>
      <c r="C183" s="120">
        <v>0.002101184375615088</v>
      </c>
      <c r="D183" s="86" t="s">
        <v>2288</v>
      </c>
      <c r="E183" s="86" t="b">
        <v>0</v>
      </c>
      <c r="F183" s="86" t="b">
        <v>0</v>
      </c>
      <c r="G183" s="86" t="b">
        <v>0</v>
      </c>
    </row>
    <row r="184" spans="1:7" ht="15">
      <c r="A184" s="86" t="s">
        <v>2237</v>
      </c>
      <c r="B184" s="86">
        <v>2</v>
      </c>
      <c r="C184" s="120">
        <v>0.002101184375615088</v>
      </c>
      <c r="D184" s="86" t="s">
        <v>2288</v>
      </c>
      <c r="E184" s="86" t="b">
        <v>0</v>
      </c>
      <c r="F184" s="86" t="b">
        <v>0</v>
      </c>
      <c r="G184" s="86" t="b">
        <v>0</v>
      </c>
    </row>
    <row r="185" spans="1:7" ht="15">
      <c r="A185" s="86" t="s">
        <v>2238</v>
      </c>
      <c r="B185" s="86">
        <v>2</v>
      </c>
      <c r="C185" s="120">
        <v>0.002101184375615088</v>
      </c>
      <c r="D185" s="86" t="s">
        <v>2288</v>
      </c>
      <c r="E185" s="86" t="b">
        <v>0</v>
      </c>
      <c r="F185" s="86" t="b">
        <v>0</v>
      </c>
      <c r="G185" s="86" t="b">
        <v>0</v>
      </c>
    </row>
    <row r="186" spans="1:7" ht="15">
      <c r="A186" s="86" t="s">
        <v>2239</v>
      </c>
      <c r="B186" s="86">
        <v>2</v>
      </c>
      <c r="C186" s="120">
        <v>0.002101184375615088</v>
      </c>
      <c r="D186" s="86" t="s">
        <v>2288</v>
      </c>
      <c r="E186" s="86" t="b">
        <v>0</v>
      </c>
      <c r="F186" s="86" t="b">
        <v>0</v>
      </c>
      <c r="G186" s="86" t="b">
        <v>0</v>
      </c>
    </row>
    <row r="187" spans="1:7" ht="15">
      <c r="A187" s="86" t="s">
        <v>2240</v>
      </c>
      <c r="B187" s="86">
        <v>2</v>
      </c>
      <c r="C187" s="120">
        <v>0.002101184375615088</v>
      </c>
      <c r="D187" s="86" t="s">
        <v>2288</v>
      </c>
      <c r="E187" s="86" t="b">
        <v>0</v>
      </c>
      <c r="F187" s="86" t="b">
        <v>0</v>
      </c>
      <c r="G187" s="86" t="b">
        <v>0</v>
      </c>
    </row>
    <row r="188" spans="1:7" ht="15">
      <c r="A188" s="86" t="s">
        <v>2241</v>
      </c>
      <c r="B188" s="86">
        <v>2</v>
      </c>
      <c r="C188" s="120">
        <v>0.002101184375615088</v>
      </c>
      <c r="D188" s="86" t="s">
        <v>2288</v>
      </c>
      <c r="E188" s="86" t="b">
        <v>0</v>
      </c>
      <c r="F188" s="86" t="b">
        <v>0</v>
      </c>
      <c r="G188" s="86" t="b">
        <v>0</v>
      </c>
    </row>
    <row r="189" spans="1:7" ht="15">
      <c r="A189" s="86" t="s">
        <v>2242</v>
      </c>
      <c r="B189" s="86">
        <v>2</v>
      </c>
      <c r="C189" s="120">
        <v>0.002101184375615088</v>
      </c>
      <c r="D189" s="86" t="s">
        <v>2288</v>
      </c>
      <c r="E189" s="86" t="b">
        <v>0</v>
      </c>
      <c r="F189" s="86" t="b">
        <v>0</v>
      </c>
      <c r="G189" s="86" t="b">
        <v>0</v>
      </c>
    </row>
    <row r="190" spans="1:7" ht="15">
      <c r="A190" s="86" t="s">
        <v>2243</v>
      </c>
      <c r="B190" s="86">
        <v>2</v>
      </c>
      <c r="C190" s="120">
        <v>0.002101184375615088</v>
      </c>
      <c r="D190" s="86" t="s">
        <v>2288</v>
      </c>
      <c r="E190" s="86" t="b">
        <v>0</v>
      </c>
      <c r="F190" s="86" t="b">
        <v>0</v>
      </c>
      <c r="G190" s="86" t="b">
        <v>0</v>
      </c>
    </row>
    <row r="191" spans="1:7" ht="15">
      <c r="A191" s="86" t="s">
        <v>2244</v>
      </c>
      <c r="B191" s="86">
        <v>2</v>
      </c>
      <c r="C191" s="120">
        <v>0.002101184375615088</v>
      </c>
      <c r="D191" s="86" t="s">
        <v>2288</v>
      </c>
      <c r="E191" s="86" t="b">
        <v>0</v>
      </c>
      <c r="F191" s="86" t="b">
        <v>0</v>
      </c>
      <c r="G191" s="86" t="b">
        <v>0</v>
      </c>
    </row>
    <row r="192" spans="1:7" ht="15">
      <c r="A192" s="86" t="s">
        <v>2245</v>
      </c>
      <c r="B192" s="86">
        <v>2</v>
      </c>
      <c r="C192" s="120">
        <v>0.002101184375615088</v>
      </c>
      <c r="D192" s="86" t="s">
        <v>2288</v>
      </c>
      <c r="E192" s="86" t="b">
        <v>0</v>
      </c>
      <c r="F192" s="86" t="b">
        <v>0</v>
      </c>
      <c r="G192" s="86" t="b">
        <v>0</v>
      </c>
    </row>
    <row r="193" spans="1:7" ht="15">
      <c r="A193" s="86" t="s">
        <v>1823</v>
      </c>
      <c r="B193" s="86">
        <v>2</v>
      </c>
      <c r="C193" s="120">
        <v>0.002474439174950465</v>
      </c>
      <c r="D193" s="86" t="s">
        <v>2288</v>
      </c>
      <c r="E193" s="86" t="b">
        <v>0</v>
      </c>
      <c r="F193" s="86" t="b">
        <v>0</v>
      </c>
      <c r="G193" s="86" t="b">
        <v>0</v>
      </c>
    </row>
    <row r="194" spans="1:7" ht="15">
      <c r="A194" s="86" t="s">
        <v>1824</v>
      </c>
      <c r="B194" s="86">
        <v>2</v>
      </c>
      <c r="C194" s="120">
        <v>0.002474439174950465</v>
      </c>
      <c r="D194" s="86" t="s">
        <v>2288</v>
      </c>
      <c r="E194" s="86" t="b">
        <v>0</v>
      </c>
      <c r="F194" s="86" t="b">
        <v>0</v>
      </c>
      <c r="G194" s="86" t="b">
        <v>0</v>
      </c>
    </row>
    <row r="195" spans="1:7" ht="15">
      <c r="A195" s="86" t="s">
        <v>2246</v>
      </c>
      <c r="B195" s="86">
        <v>2</v>
      </c>
      <c r="C195" s="120">
        <v>0.002101184375615088</v>
      </c>
      <c r="D195" s="86" t="s">
        <v>2288</v>
      </c>
      <c r="E195" s="86" t="b">
        <v>0</v>
      </c>
      <c r="F195" s="86" t="b">
        <v>0</v>
      </c>
      <c r="G195" s="86" t="b">
        <v>0</v>
      </c>
    </row>
    <row r="196" spans="1:7" ht="15">
      <c r="A196" s="86" t="s">
        <v>2247</v>
      </c>
      <c r="B196" s="86">
        <v>2</v>
      </c>
      <c r="C196" s="120">
        <v>0.002101184375615088</v>
      </c>
      <c r="D196" s="86" t="s">
        <v>2288</v>
      </c>
      <c r="E196" s="86" t="b">
        <v>0</v>
      </c>
      <c r="F196" s="86" t="b">
        <v>0</v>
      </c>
      <c r="G196" s="86" t="b">
        <v>0</v>
      </c>
    </row>
    <row r="197" spans="1:7" ht="15">
      <c r="A197" s="86" t="s">
        <v>276</v>
      </c>
      <c r="B197" s="86">
        <v>2</v>
      </c>
      <c r="C197" s="120">
        <v>0.002474439174950465</v>
      </c>
      <c r="D197" s="86" t="s">
        <v>2288</v>
      </c>
      <c r="E197" s="86" t="b">
        <v>0</v>
      </c>
      <c r="F197" s="86" t="b">
        <v>0</v>
      </c>
      <c r="G197" s="86" t="b">
        <v>0</v>
      </c>
    </row>
    <row r="198" spans="1:7" ht="15">
      <c r="A198" s="86" t="s">
        <v>272</v>
      </c>
      <c r="B198" s="86">
        <v>2</v>
      </c>
      <c r="C198" s="120">
        <v>0.002101184375615088</v>
      </c>
      <c r="D198" s="86" t="s">
        <v>2288</v>
      </c>
      <c r="E198" s="86" t="b">
        <v>0</v>
      </c>
      <c r="F198" s="86" t="b">
        <v>0</v>
      </c>
      <c r="G198" s="86" t="b">
        <v>0</v>
      </c>
    </row>
    <row r="199" spans="1:7" ht="15">
      <c r="A199" s="86" t="s">
        <v>271</v>
      </c>
      <c r="B199" s="86">
        <v>2</v>
      </c>
      <c r="C199" s="120">
        <v>0.002101184375615088</v>
      </c>
      <c r="D199" s="86" t="s">
        <v>2288</v>
      </c>
      <c r="E199" s="86" t="b">
        <v>0</v>
      </c>
      <c r="F199" s="86" t="b">
        <v>0</v>
      </c>
      <c r="G199" s="86" t="b">
        <v>0</v>
      </c>
    </row>
    <row r="200" spans="1:7" ht="15">
      <c r="A200" s="86" t="s">
        <v>270</v>
      </c>
      <c r="B200" s="86">
        <v>2</v>
      </c>
      <c r="C200" s="120">
        <v>0.002101184375615088</v>
      </c>
      <c r="D200" s="86" t="s">
        <v>2288</v>
      </c>
      <c r="E200" s="86" t="b">
        <v>0</v>
      </c>
      <c r="F200" s="86" t="b">
        <v>0</v>
      </c>
      <c r="G200" s="86" t="b">
        <v>0</v>
      </c>
    </row>
    <row r="201" spans="1:7" ht="15">
      <c r="A201" s="86" t="s">
        <v>269</v>
      </c>
      <c r="B201" s="86">
        <v>2</v>
      </c>
      <c r="C201" s="120">
        <v>0.002101184375615088</v>
      </c>
      <c r="D201" s="86" t="s">
        <v>2288</v>
      </c>
      <c r="E201" s="86" t="b">
        <v>0</v>
      </c>
      <c r="F201" s="86" t="b">
        <v>0</v>
      </c>
      <c r="G201" s="86" t="b">
        <v>0</v>
      </c>
    </row>
    <row r="202" spans="1:7" ht="15">
      <c r="A202" s="86" t="s">
        <v>268</v>
      </c>
      <c r="B202" s="86">
        <v>2</v>
      </c>
      <c r="C202" s="120">
        <v>0.002101184375615088</v>
      </c>
      <c r="D202" s="86" t="s">
        <v>2288</v>
      </c>
      <c r="E202" s="86" t="b">
        <v>0</v>
      </c>
      <c r="F202" s="86" t="b">
        <v>0</v>
      </c>
      <c r="G202" s="86" t="b">
        <v>0</v>
      </c>
    </row>
    <row r="203" spans="1:7" ht="15">
      <c r="A203" s="86" t="s">
        <v>2248</v>
      </c>
      <c r="B203" s="86">
        <v>2</v>
      </c>
      <c r="C203" s="120">
        <v>0.002101184375615088</v>
      </c>
      <c r="D203" s="86" t="s">
        <v>2288</v>
      </c>
      <c r="E203" s="86" t="b">
        <v>0</v>
      </c>
      <c r="F203" s="86" t="b">
        <v>0</v>
      </c>
      <c r="G203" s="86" t="b">
        <v>0</v>
      </c>
    </row>
    <row r="204" spans="1:7" ht="15">
      <c r="A204" s="86" t="s">
        <v>2249</v>
      </c>
      <c r="B204" s="86">
        <v>2</v>
      </c>
      <c r="C204" s="120">
        <v>0.002101184375615088</v>
      </c>
      <c r="D204" s="86" t="s">
        <v>2288</v>
      </c>
      <c r="E204" s="86" t="b">
        <v>0</v>
      </c>
      <c r="F204" s="86" t="b">
        <v>0</v>
      </c>
      <c r="G204" s="86" t="b">
        <v>0</v>
      </c>
    </row>
    <row r="205" spans="1:7" ht="15">
      <c r="A205" s="86" t="s">
        <v>2250</v>
      </c>
      <c r="B205" s="86">
        <v>2</v>
      </c>
      <c r="C205" s="120">
        <v>0.002474439174950465</v>
      </c>
      <c r="D205" s="86" t="s">
        <v>2288</v>
      </c>
      <c r="E205" s="86" t="b">
        <v>0</v>
      </c>
      <c r="F205" s="86" t="b">
        <v>0</v>
      </c>
      <c r="G205" s="86" t="b">
        <v>0</v>
      </c>
    </row>
    <row r="206" spans="1:7" ht="15">
      <c r="A206" s="86" t="s">
        <v>2251</v>
      </c>
      <c r="B206" s="86">
        <v>2</v>
      </c>
      <c r="C206" s="120">
        <v>0.002101184375615088</v>
      </c>
      <c r="D206" s="86" t="s">
        <v>2288</v>
      </c>
      <c r="E206" s="86" t="b">
        <v>0</v>
      </c>
      <c r="F206" s="86" t="b">
        <v>0</v>
      </c>
      <c r="G206" s="86" t="b">
        <v>0</v>
      </c>
    </row>
    <row r="207" spans="1:7" ht="15">
      <c r="A207" s="86" t="s">
        <v>263</v>
      </c>
      <c r="B207" s="86">
        <v>2</v>
      </c>
      <c r="C207" s="120">
        <v>0.002101184375615088</v>
      </c>
      <c r="D207" s="86" t="s">
        <v>2288</v>
      </c>
      <c r="E207" s="86" t="b">
        <v>0</v>
      </c>
      <c r="F207" s="86" t="b">
        <v>0</v>
      </c>
      <c r="G207" s="86" t="b">
        <v>0</v>
      </c>
    </row>
    <row r="208" spans="1:7" ht="15">
      <c r="A208" s="86" t="s">
        <v>2252</v>
      </c>
      <c r="B208" s="86">
        <v>2</v>
      </c>
      <c r="C208" s="120">
        <v>0.002101184375615088</v>
      </c>
      <c r="D208" s="86" t="s">
        <v>2288</v>
      </c>
      <c r="E208" s="86" t="b">
        <v>0</v>
      </c>
      <c r="F208" s="86" t="b">
        <v>0</v>
      </c>
      <c r="G208" s="86" t="b">
        <v>0</v>
      </c>
    </row>
    <row r="209" spans="1:7" ht="15">
      <c r="A209" s="86" t="s">
        <v>235</v>
      </c>
      <c r="B209" s="86">
        <v>2</v>
      </c>
      <c r="C209" s="120">
        <v>0.002101184375615088</v>
      </c>
      <c r="D209" s="86" t="s">
        <v>2288</v>
      </c>
      <c r="E209" s="86" t="b">
        <v>0</v>
      </c>
      <c r="F209" s="86" t="b">
        <v>0</v>
      </c>
      <c r="G209" s="86" t="b">
        <v>0</v>
      </c>
    </row>
    <row r="210" spans="1:7" ht="15">
      <c r="A210" s="86" t="s">
        <v>2253</v>
      </c>
      <c r="B210" s="86">
        <v>2</v>
      </c>
      <c r="C210" s="120">
        <v>0.002101184375615088</v>
      </c>
      <c r="D210" s="86" t="s">
        <v>2288</v>
      </c>
      <c r="E210" s="86" t="b">
        <v>0</v>
      </c>
      <c r="F210" s="86" t="b">
        <v>1</v>
      </c>
      <c r="G210" s="86" t="b">
        <v>0</v>
      </c>
    </row>
    <row r="211" spans="1:7" ht="15">
      <c r="A211" s="86" t="s">
        <v>2254</v>
      </c>
      <c r="B211" s="86">
        <v>2</v>
      </c>
      <c r="C211" s="120">
        <v>0.002101184375615088</v>
      </c>
      <c r="D211" s="86" t="s">
        <v>2288</v>
      </c>
      <c r="E211" s="86" t="b">
        <v>0</v>
      </c>
      <c r="F211" s="86" t="b">
        <v>0</v>
      </c>
      <c r="G211" s="86" t="b">
        <v>0</v>
      </c>
    </row>
    <row r="212" spans="1:7" ht="15">
      <c r="A212" s="86" t="s">
        <v>2255</v>
      </c>
      <c r="B212" s="86">
        <v>2</v>
      </c>
      <c r="C212" s="120">
        <v>0.002101184375615088</v>
      </c>
      <c r="D212" s="86" t="s">
        <v>2288</v>
      </c>
      <c r="E212" s="86" t="b">
        <v>0</v>
      </c>
      <c r="F212" s="86" t="b">
        <v>0</v>
      </c>
      <c r="G212" s="86" t="b">
        <v>0</v>
      </c>
    </row>
    <row r="213" spans="1:7" ht="15">
      <c r="A213" s="86" t="s">
        <v>2256</v>
      </c>
      <c r="B213" s="86">
        <v>2</v>
      </c>
      <c r="C213" s="120">
        <v>0.002101184375615088</v>
      </c>
      <c r="D213" s="86" t="s">
        <v>2288</v>
      </c>
      <c r="E213" s="86" t="b">
        <v>0</v>
      </c>
      <c r="F213" s="86" t="b">
        <v>0</v>
      </c>
      <c r="G213" s="86" t="b">
        <v>0</v>
      </c>
    </row>
    <row r="214" spans="1:7" ht="15">
      <c r="A214" s="86" t="s">
        <v>2257</v>
      </c>
      <c r="B214" s="86">
        <v>2</v>
      </c>
      <c r="C214" s="120">
        <v>0.002101184375615088</v>
      </c>
      <c r="D214" s="86" t="s">
        <v>2288</v>
      </c>
      <c r="E214" s="86" t="b">
        <v>0</v>
      </c>
      <c r="F214" s="86" t="b">
        <v>0</v>
      </c>
      <c r="G214" s="86" t="b">
        <v>0</v>
      </c>
    </row>
    <row r="215" spans="1:7" ht="15">
      <c r="A215" s="86" t="s">
        <v>260</v>
      </c>
      <c r="B215" s="86">
        <v>2</v>
      </c>
      <c r="C215" s="120">
        <v>0.002101184375615088</v>
      </c>
      <c r="D215" s="86" t="s">
        <v>2288</v>
      </c>
      <c r="E215" s="86" t="b">
        <v>0</v>
      </c>
      <c r="F215" s="86" t="b">
        <v>0</v>
      </c>
      <c r="G215" s="86" t="b">
        <v>0</v>
      </c>
    </row>
    <row r="216" spans="1:7" ht="15">
      <c r="A216" s="86" t="s">
        <v>2258</v>
      </c>
      <c r="B216" s="86">
        <v>2</v>
      </c>
      <c r="C216" s="120">
        <v>0.002101184375615088</v>
      </c>
      <c r="D216" s="86" t="s">
        <v>2288</v>
      </c>
      <c r="E216" s="86" t="b">
        <v>0</v>
      </c>
      <c r="F216" s="86" t="b">
        <v>0</v>
      </c>
      <c r="G216" s="86" t="b">
        <v>0</v>
      </c>
    </row>
    <row r="217" spans="1:7" ht="15">
      <c r="A217" s="86" t="s">
        <v>2259</v>
      </c>
      <c r="B217" s="86">
        <v>2</v>
      </c>
      <c r="C217" s="120">
        <v>0.002101184375615088</v>
      </c>
      <c r="D217" s="86" t="s">
        <v>2288</v>
      </c>
      <c r="E217" s="86" t="b">
        <v>0</v>
      </c>
      <c r="F217" s="86" t="b">
        <v>1</v>
      </c>
      <c r="G217" s="86" t="b">
        <v>0</v>
      </c>
    </row>
    <row r="218" spans="1:7" ht="15">
      <c r="A218" s="86" t="s">
        <v>2260</v>
      </c>
      <c r="B218" s="86">
        <v>2</v>
      </c>
      <c r="C218" s="120">
        <v>0.002101184375615088</v>
      </c>
      <c r="D218" s="86" t="s">
        <v>2288</v>
      </c>
      <c r="E218" s="86" t="b">
        <v>0</v>
      </c>
      <c r="F218" s="86" t="b">
        <v>0</v>
      </c>
      <c r="G218" s="86" t="b">
        <v>0</v>
      </c>
    </row>
    <row r="219" spans="1:7" ht="15">
      <c r="A219" s="86" t="s">
        <v>2261</v>
      </c>
      <c r="B219" s="86">
        <v>2</v>
      </c>
      <c r="C219" s="120">
        <v>0.002101184375615088</v>
      </c>
      <c r="D219" s="86" t="s">
        <v>2288</v>
      </c>
      <c r="E219" s="86" t="b">
        <v>0</v>
      </c>
      <c r="F219" s="86" t="b">
        <v>0</v>
      </c>
      <c r="G219" s="86" t="b">
        <v>0</v>
      </c>
    </row>
    <row r="220" spans="1:7" ht="15">
      <c r="A220" s="86" t="s">
        <v>2262</v>
      </c>
      <c r="B220" s="86">
        <v>2</v>
      </c>
      <c r="C220" s="120">
        <v>0.002101184375615088</v>
      </c>
      <c r="D220" s="86" t="s">
        <v>2288</v>
      </c>
      <c r="E220" s="86" t="b">
        <v>0</v>
      </c>
      <c r="F220" s="86" t="b">
        <v>0</v>
      </c>
      <c r="G220" s="86" t="b">
        <v>0</v>
      </c>
    </row>
    <row r="221" spans="1:7" ht="15">
      <c r="A221" s="86" t="s">
        <v>2263</v>
      </c>
      <c r="B221" s="86">
        <v>2</v>
      </c>
      <c r="C221" s="120">
        <v>0.002101184375615088</v>
      </c>
      <c r="D221" s="86" t="s">
        <v>2288</v>
      </c>
      <c r="E221" s="86" t="b">
        <v>0</v>
      </c>
      <c r="F221" s="86" t="b">
        <v>0</v>
      </c>
      <c r="G221" s="86" t="b">
        <v>0</v>
      </c>
    </row>
    <row r="222" spans="1:7" ht="15">
      <c r="A222" s="86" t="s">
        <v>2264</v>
      </c>
      <c r="B222" s="86">
        <v>2</v>
      </c>
      <c r="C222" s="120">
        <v>0.002101184375615088</v>
      </c>
      <c r="D222" s="86" t="s">
        <v>2288</v>
      </c>
      <c r="E222" s="86" t="b">
        <v>1</v>
      </c>
      <c r="F222" s="86" t="b">
        <v>0</v>
      </c>
      <c r="G222" s="86" t="b">
        <v>0</v>
      </c>
    </row>
    <row r="223" spans="1:7" ht="15">
      <c r="A223" s="86" t="s">
        <v>2265</v>
      </c>
      <c r="B223" s="86">
        <v>2</v>
      </c>
      <c r="C223" s="120">
        <v>0.002101184375615088</v>
      </c>
      <c r="D223" s="86" t="s">
        <v>2288</v>
      </c>
      <c r="E223" s="86" t="b">
        <v>0</v>
      </c>
      <c r="F223" s="86" t="b">
        <v>0</v>
      </c>
      <c r="G223" s="86" t="b">
        <v>0</v>
      </c>
    </row>
    <row r="224" spans="1:7" ht="15">
      <c r="A224" s="86" t="s">
        <v>2266</v>
      </c>
      <c r="B224" s="86">
        <v>2</v>
      </c>
      <c r="C224" s="120">
        <v>0.002101184375615088</v>
      </c>
      <c r="D224" s="86" t="s">
        <v>2288</v>
      </c>
      <c r="E224" s="86" t="b">
        <v>0</v>
      </c>
      <c r="F224" s="86" t="b">
        <v>0</v>
      </c>
      <c r="G224" s="86" t="b">
        <v>0</v>
      </c>
    </row>
    <row r="225" spans="1:7" ht="15">
      <c r="A225" s="86" t="s">
        <v>2267</v>
      </c>
      <c r="B225" s="86">
        <v>2</v>
      </c>
      <c r="C225" s="120">
        <v>0.002101184375615088</v>
      </c>
      <c r="D225" s="86" t="s">
        <v>2288</v>
      </c>
      <c r="E225" s="86" t="b">
        <v>0</v>
      </c>
      <c r="F225" s="86" t="b">
        <v>0</v>
      </c>
      <c r="G225" s="86" t="b">
        <v>0</v>
      </c>
    </row>
    <row r="226" spans="1:7" ht="15">
      <c r="A226" s="86" t="s">
        <v>2268</v>
      </c>
      <c r="B226" s="86">
        <v>2</v>
      </c>
      <c r="C226" s="120">
        <v>0.002101184375615088</v>
      </c>
      <c r="D226" s="86" t="s">
        <v>2288</v>
      </c>
      <c r="E226" s="86" t="b">
        <v>0</v>
      </c>
      <c r="F226" s="86" t="b">
        <v>0</v>
      </c>
      <c r="G226" s="86" t="b">
        <v>0</v>
      </c>
    </row>
    <row r="227" spans="1:7" ht="15">
      <c r="A227" s="86" t="s">
        <v>2269</v>
      </c>
      <c r="B227" s="86">
        <v>2</v>
      </c>
      <c r="C227" s="120">
        <v>0.002101184375615088</v>
      </c>
      <c r="D227" s="86" t="s">
        <v>2288</v>
      </c>
      <c r="E227" s="86" t="b">
        <v>0</v>
      </c>
      <c r="F227" s="86" t="b">
        <v>0</v>
      </c>
      <c r="G227" s="86" t="b">
        <v>0</v>
      </c>
    </row>
    <row r="228" spans="1:7" ht="15">
      <c r="A228" s="86" t="s">
        <v>2270</v>
      </c>
      <c r="B228" s="86">
        <v>2</v>
      </c>
      <c r="C228" s="120">
        <v>0.002101184375615088</v>
      </c>
      <c r="D228" s="86" t="s">
        <v>2288</v>
      </c>
      <c r="E228" s="86" t="b">
        <v>0</v>
      </c>
      <c r="F228" s="86" t="b">
        <v>0</v>
      </c>
      <c r="G228" s="86" t="b">
        <v>0</v>
      </c>
    </row>
    <row r="229" spans="1:7" ht="15">
      <c r="A229" s="86" t="s">
        <v>2271</v>
      </c>
      <c r="B229" s="86">
        <v>2</v>
      </c>
      <c r="C229" s="120">
        <v>0.002101184375615088</v>
      </c>
      <c r="D229" s="86" t="s">
        <v>2288</v>
      </c>
      <c r="E229" s="86" t="b">
        <v>0</v>
      </c>
      <c r="F229" s="86" t="b">
        <v>0</v>
      </c>
      <c r="G229" s="86" t="b">
        <v>0</v>
      </c>
    </row>
    <row r="230" spans="1:7" ht="15">
      <c r="A230" s="86" t="s">
        <v>2272</v>
      </c>
      <c r="B230" s="86">
        <v>2</v>
      </c>
      <c r="C230" s="120">
        <v>0.002101184375615088</v>
      </c>
      <c r="D230" s="86" t="s">
        <v>2288</v>
      </c>
      <c r="E230" s="86" t="b">
        <v>0</v>
      </c>
      <c r="F230" s="86" t="b">
        <v>0</v>
      </c>
      <c r="G230" s="86" t="b">
        <v>0</v>
      </c>
    </row>
    <row r="231" spans="1:7" ht="15">
      <c r="A231" s="86" t="s">
        <v>2273</v>
      </c>
      <c r="B231" s="86">
        <v>2</v>
      </c>
      <c r="C231" s="120">
        <v>0.002101184375615088</v>
      </c>
      <c r="D231" s="86" t="s">
        <v>2288</v>
      </c>
      <c r="E231" s="86" t="b">
        <v>0</v>
      </c>
      <c r="F231" s="86" t="b">
        <v>0</v>
      </c>
      <c r="G231" s="86" t="b">
        <v>0</v>
      </c>
    </row>
    <row r="232" spans="1:7" ht="15">
      <c r="A232" s="86" t="s">
        <v>2274</v>
      </c>
      <c r="B232" s="86">
        <v>2</v>
      </c>
      <c r="C232" s="120">
        <v>0.002101184375615088</v>
      </c>
      <c r="D232" s="86" t="s">
        <v>2288</v>
      </c>
      <c r="E232" s="86" t="b">
        <v>1</v>
      </c>
      <c r="F232" s="86" t="b">
        <v>0</v>
      </c>
      <c r="G232" s="86" t="b">
        <v>0</v>
      </c>
    </row>
    <row r="233" spans="1:7" ht="15">
      <c r="A233" s="86" t="s">
        <v>2275</v>
      </c>
      <c r="B233" s="86">
        <v>2</v>
      </c>
      <c r="C233" s="120">
        <v>0.002101184375615088</v>
      </c>
      <c r="D233" s="86" t="s">
        <v>2288</v>
      </c>
      <c r="E233" s="86" t="b">
        <v>0</v>
      </c>
      <c r="F233" s="86" t="b">
        <v>0</v>
      </c>
      <c r="G233" s="86" t="b">
        <v>0</v>
      </c>
    </row>
    <row r="234" spans="1:7" ht="15">
      <c r="A234" s="86" t="s">
        <v>2276</v>
      </c>
      <c r="B234" s="86">
        <v>2</v>
      </c>
      <c r="C234" s="120">
        <v>0.002101184375615088</v>
      </c>
      <c r="D234" s="86" t="s">
        <v>2288</v>
      </c>
      <c r="E234" s="86" t="b">
        <v>0</v>
      </c>
      <c r="F234" s="86" t="b">
        <v>0</v>
      </c>
      <c r="G234" s="86" t="b">
        <v>0</v>
      </c>
    </row>
    <row r="235" spans="1:7" ht="15">
      <c r="A235" s="86" t="s">
        <v>2277</v>
      </c>
      <c r="B235" s="86">
        <v>2</v>
      </c>
      <c r="C235" s="120">
        <v>0.002101184375615088</v>
      </c>
      <c r="D235" s="86" t="s">
        <v>2288</v>
      </c>
      <c r="E235" s="86" t="b">
        <v>1</v>
      </c>
      <c r="F235" s="86" t="b">
        <v>0</v>
      </c>
      <c r="G235" s="86" t="b">
        <v>0</v>
      </c>
    </row>
    <row r="236" spans="1:7" ht="15">
      <c r="A236" s="86" t="s">
        <v>2278</v>
      </c>
      <c r="B236" s="86">
        <v>2</v>
      </c>
      <c r="C236" s="120">
        <v>0.002101184375615088</v>
      </c>
      <c r="D236" s="86" t="s">
        <v>2288</v>
      </c>
      <c r="E236" s="86" t="b">
        <v>0</v>
      </c>
      <c r="F236" s="86" t="b">
        <v>0</v>
      </c>
      <c r="G236" s="86" t="b">
        <v>0</v>
      </c>
    </row>
    <row r="237" spans="1:7" ht="15">
      <c r="A237" s="86" t="s">
        <v>2279</v>
      </c>
      <c r="B237" s="86">
        <v>2</v>
      </c>
      <c r="C237" s="120">
        <v>0.002101184375615088</v>
      </c>
      <c r="D237" s="86" t="s">
        <v>2288</v>
      </c>
      <c r="E237" s="86" t="b">
        <v>1</v>
      </c>
      <c r="F237" s="86" t="b">
        <v>0</v>
      </c>
      <c r="G237" s="86" t="b">
        <v>0</v>
      </c>
    </row>
    <row r="238" spans="1:7" ht="15">
      <c r="A238" s="86" t="s">
        <v>2280</v>
      </c>
      <c r="B238" s="86">
        <v>2</v>
      </c>
      <c r="C238" s="120">
        <v>0.002101184375615088</v>
      </c>
      <c r="D238" s="86" t="s">
        <v>2288</v>
      </c>
      <c r="E238" s="86" t="b">
        <v>0</v>
      </c>
      <c r="F238" s="86" t="b">
        <v>0</v>
      </c>
      <c r="G238" s="86" t="b">
        <v>0</v>
      </c>
    </row>
    <row r="239" spans="1:7" ht="15">
      <c r="A239" s="86" t="s">
        <v>2281</v>
      </c>
      <c r="B239" s="86">
        <v>2</v>
      </c>
      <c r="C239" s="120">
        <v>0.002101184375615088</v>
      </c>
      <c r="D239" s="86" t="s">
        <v>2288</v>
      </c>
      <c r="E239" s="86" t="b">
        <v>0</v>
      </c>
      <c r="F239" s="86" t="b">
        <v>0</v>
      </c>
      <c r="G239" s="86" t="b">
        <v>0</v>
      </c>
    </row>
    <row r="240" spans="1:7" ht="15">
      <c r="A240" s="86" t="s">
        <v>2282</v>
      </c>
      <c r="B240" s="86">
        <v>2</v>
      </c>
      <c r="C240" s="120">
        <v>0.002101184375615088</v>
      </c>
      <c r="D240" s="86" t="s">
        <v>2288</v>
      </c>
      <c r="E240" s="86" t="b">
        <v>0</v>
      </c>
      <c r="F240" s="86" t="b">
        <v>0</v>
      </c>
      <c r="G240" s="86" t="b">
        <v>0</v>
      </c>
    </row>
    <row r="241" spans="1:7" ht="15">
      <c r="A241" s="86" t="s">
        <v>2283</v>
      </c>
      <c r="B241" s="86">
        <v>2</v>
      </c>
      <c r="C241" s="120">
        <v>0.002101184375615088</v>
      </c>
      <c r="D241" s="86" t="s">
        <v>2288</v>
      </c>
      <c r="E241" s="86" t="b">
        <v>0</v>
      </c>
      <c r="F241" s="86" t="b">
        <v>0</v>
      </c>
      <c r="G241" s="86" t="b">
        <v>0</v>
      </c>
    </row>
    <row r="242" spans="1:7" ht="15">
      <c r="A242" s="86" t="s">
        <v>2284</v>
      </c>
      <c r="B242" s="86">
        <v>2</v>
      </c>
      <c r="C242" s="120">
        <v>0.002101184375615088</v>
      </c>
      <c r="D242" s="86" t="s">
        <v>2288</v>
      </c>
      <c r="E242" s="86" t="b">
        <v>0</v>
      </c>
      <c r="F242" s="86" t="b">
        <v>0</v>
      </c>
      <c r="G242" s="86" t="b">
        <v>0</v>
      </c>
    </row>
    <row r="243" spans="1:7" ht="15">
      <c r="A243" s="86" t="s">
        <v>2285</v>
      </c>
      <c r="B243" s="86">
        <v>2</v>
      </c>
      <c r="C243" s="120">
        <v>0.002101184375615088</v>
      </c>
      <c r="D243" s="86" t="s">
        <v>2288</v>
      </c>
      <c r="E243" s="86" t="b">
        <v>0</v>
      </c>
      <c r="F243" s="86" t="b">
        <v>0</v>
      </c>
      <c r="G243" s="86" t="b">
        <v>0</v>
      </c>
    </row>
    <row r="244" spans="1:7" ht="15">
      <c r="A244" s="86" t="s">
        <v>1776</v>
      </c>
      <c r="B244" s="86">
        <v>24</v>
      </c>
      <c r="C244" s="120">
        <v>0</v>
      </c>
      <c r="D244" s="86" t="s">
        <v>1650</v>
      </c>
      <c r="E244" s="86" t="b">
        <v>0</v>
      </c>
      <c r="F244" s="86" t="b">
        <v>0</v>
      </c>
      <c r="G244" s="86" t="b">
        <v>0</v>
      </c>
    </row>
    <row r="245" spans="1:7" ht="15">
      <c r="A245" s="86" t="s">
        <v>1782</v>
      </c>
      <c r="B245" s="86">
        <v>19</v>
      </c>
      <c r="C245" s="120">
        <v>0.004236692691025854</v>
      </c>
      <c r="D245" s="86" t="s">
        <v>1650</v>
      </c>
      <c r="E245" s="86" t="b">
        <v>0</v>
      </c>
      <c r="F245" s="86" t="b">
        <v>0</v>
      </c>
      <c r="G245" s="86" t="b">
        <v>0</v>
      </c>
    </row>
    <row r="246" spans="1:7" ht="15">
      <c r="A246" s="86" t="s">
        <v>1783</v>
      </c>
      <c r="B246" s="86">
        <v>18</v>
      </c>
      <c r="C246" s="120">
        <v>0.004942631338350327</v>
      </c>
      <c r="D246" s="86" t="s">
        <v>1650</v>
      </c>
      <c r="E246" s="86" t="b">
        <v>0</v>
      </c>
      <c r="F246" s="86" t="b">
        <v>0</v>
      </c>
      <c r="G246" s="86" t="b">
        <v>0</v>
      </c>
    </row>
    <row r="247" spans="1:7" ht="15">
      <c r="A247" s="86" t="s">
        <v>257</v>
      </c>
      <c r="B247" s="86">
        <v>17</v>
      </c>
      <c r="C247" s="120">
        <v>0.0055955152652014195</v>
      </c>
      <c r="D247" s="86" t="s">
        <v>1650</v>
      </c>
      <c r="E247" s="86" t="b">
        <v>0</v>
      </c>
      <c r="F247" s="86" t="b">
        <v>0</v>
      </c>
      <c r="G247" s="86" t="b">
        <v>0</v>
      </c>
    </row>
    <row r="248" spans="1:7" ht="15">
      <c r="A248" s="86" t="s">
        <v>1784</v>
      </c>
      <c r="B248" s="86">
        <v>14</v>
      </c>
      <c r="C248" s="120">
        <v>0.007202560185642091</v>
      </c>
      <c r="D248" s="86" t="s">
        <v>1650</v>
      </c>
      <c r="E248" s="86" t="b">
        <v>0</v>
      </c>
      <c r="F248" s="86" t="b">
        <v>0</v>
      </c>
      <c r="G248" s="86" t="b">
        <v>0</v>
      </c>
    </row>
    <row r="249" spans="1:7" ht="15">
      <c r="A249" s="86" t="s">
        <v>1785</v>
      </c>
      <c r="B249" s="86">
        <v>13</v>
      </c>
      <c r="C249" s="120">
        <v>0.007607653982993407</v>
      </c>
      <c r="D249" s="86" t="s">
        <v>1650</v>
      </c>
      <c r="E249" s="86" t="b">
        <v>0</v>
      </c>
      <c r="F249" s="86" t="b">
        <v>0</v>
      </c>
      <c r="G249" s="86" t="b">
        <v>0</v>
      </c>
    </row>
    <row r="250" spans="1:7" ht="15">
      <c r="A250" s="86" t="s">
        <v>1786</v>
      </c>
      <c r="B250" s="86">
        <v>13</v>
      </c>
      <c r="C250" s="120">
        <v>0.007607653982993407</v>
      </c>
      <c r="D250" s="86" t="s">
        <v>1650</v>
      </c>
      <c r="E250" s="86" t="b">
        <v>0</v>
      </c>
      <c r="F250" s="86" t="b">
        <v>0</v>
      </c>
      <c r="G250" s="86" t="b">
        <v>0</v>
      </c>
    </row>
    <row r="251" spans="1:7" ht="15">
      <c r="A251" s="86" t="s">
        <v>1787</v>
      </c>
      <c r="B251" s="86">
        <v>13</v>
      </c>
      <c r="C251" s="120">
        <v>0.007607653982993407</v>
      </c>
      <c r="D251" s="86" t="s">
        <v>1650</v>
      </c>
      <c r="E251" s="86" t="b">
        <v>0</v>
      </c>
      <c r="F251" s="86" t="b">
        <v>0</v>
      </c>
      <c r="G251" s="86" t="b">
        <v>0</v>
      </c>
    </row>
    <row r="252" spans="1:7" ht="15">
      <c r="A252" s="86" t="s">
        <v>1788</v>
      </c>
      <c r="B252" s="86">
        <v>13</v>
      </c>
      <c r="C252" s="120">
        <v>0.007607653982993407</v>
      </c>
      <c r="D252" s="86" t="s">
        <v>1650</v>
      </c>
      <c r="E252" s="86" t="b">
        <v>1</v>
      </c>
      <c r="F252" s="86" t="b">
        <v>0</v>
      </c>
      <c r="G252" s="86" t="b">
        <v>0</v>
      </c>
    </row>
    <row r="253" spans="1:7" ht="15">
      <c r="A253" s="86" t="s">
        <v>1789</v>
      </c>
      <c r="B253" s="86">
        <v>13</v>
      </c>
      <c r="C253" s="120">
        <v>0.007607653982993407</v>
      </c>
      <c r="D253" s="86" t="s">
        <v>1650</v>
      </c>
      <c r="E253" s="86" t="b">
        <v>0</v>
      </c>
      <c r="F253" s="86" t="b">
        <v>0</v>
      </c>
      <c r="G253" s="86" t="b">
        <v>0</v>
      </c>
    </row>
    <row r="254" spans="1:7" ht="15">
      <c r="A254" s="86" t="s">
        <v>2124</v>
      </c>
      <c r="B254" s="86">
        <v>13</v>
      </c>
      <c r="C254" s="120">
        <v>0.007607653982993407</v>
      </c>
      <c r="D254" s="86" t="s">
        <v>1650</v>
      </c>
      <c r="E254" s="86" t="b">
        <v>1</v>
      </c>
      <c r="F254" s="86" t="b">
        <v>0</v>
      </c>
      <c r="G254" s="86" t="b">
        <v>0</v>
      </c>
    </row>
    <row r="255" spans="1:7" ht="15">
      <c r="A255" s="86" t="s">
        <v>2127</v>
      </c>
      <c r="B255" s="86">
        <v>13</v>
      </c>
      <c r="C255" s="120">
        <v>0.007607653982993407</v>
      </c>
      <c r="D255" s="86" t="s">
        <v>1650</v>
      </c>
      <c r="E255" s="86" t="b">
        <v>0</v>
      </c>
      <c r="F255" s="86" t="b">
        <v>0</v>
      </c>
      <c r="G255" s="86" t="b">
        <v>0</v>
      </c>
    </row>
    <row r="256" spans="1:7" ht="15">
      <c r="A256" s="86" t="s">
        <v>1779</v>
      </c>
      <c r="B256" s="86">
        <v>13</v>
      </c>
      <c r="C256" s="120">
        <v>0.007607653982993407</v>
      </c>
      <c r="D256" s="86" t="s">
        <v>1650</v>
      </c>
      <c r="E256" s="86" t="b">
        <v>0</v>
      </c>
      <c r="F256" s="86" t="b">
        <v>0</v>
      </c>
      <c r="G256" s="86" t="b">
        <v>0</v>
      </c>
    </row>
    <row r="257" spans="1:7" ht="15">
      <c r="A257" s="86" t="s">
        <v>2125</v>
      </c>
      <c r="B257" s="86">
        <v>13</v>
      </c>
      <c r="C257" s="120">
        <v>0.007607653982993407</v>
      </c>
      <c r="D257" s="86" t="s">
        <v>1650</v>
      </c>
      <c r="E257" s="86" t="b">
        <v>0</v>
      </c>
      <c r="F257" s="86" t="b">
        <v>1</v>
      </c>
      <c r="G257" s="86" t="b">
        <v>0</v>
      </c>
    </row>
    <row r="258" spans="1:7" ht="15">
      <c r="A258" s="86" t="s">
        <v>2128</v>
      </c>
      <c r="B258" s="86">
        <v>13</v>
      </c>
      <c r="C258" s="120">
        <v>0.007607653982993407</v>
      </c>
      <c r="D258" s="86" t="s">
        <v>1650</v>
      </c>
      <c r="E258" s="86" t="b">
        <v>0</v>
      </c>
      <c r="F258" s="86" t="b">
        <v>0</v>
      </c>
      <c r="G258" s="86" t="b">
        <v>0</v>
      </c>
    </row>
    <row r="259" spans="1:7" ht="15">
      <c r="A259" s="86" t="s">
        <v>2133</v>
      </c>
      <c r="B259" s="86">
        <v>9</v>
      </c>
      <c r="C259" s="120">
        <v>0.008425755143847318</v>
      </c>
      <c r="D259" s="86" t="s">
        <v>1650</v>
      </c>
      <c r="E259" s="86" t="b">
        <v>1</v>
      </c>
      <c r="F259" s="86" t="b">
        <v>0</v>
      </c>
      <c r="G259" s="86" t="b">
        <v>0</v>
      </c>
    </row>
    <row r="260" spans="1:7" ht="15">
      <c r="A260" s="86" t="s">
        <v>2136</v>
      </c>
      <c r="B260" s="86">
        <v>8</v>
      </c>
      <c r="C260" s="120">
        <v>0.00838894513792813</v>
      </c>
      <c r="D260" s="86" t="s">
        <v>1650</v>
      </c>
      <c r="E260" s="86" t="b">
        <v>0</v>
      </c>
      <c r="F260" s="86" t="b">
        <v>0</v>
      </c>
      <c r="G260" s="86" t="b">
        <v>0</v>
      </c>
    </row>
    <row r="261" spans="1:7" ht="15">
      <c r="A261" s="86" t="s">
        <v>1777</v>
      </c>
      <c r="B261" s="86">
        <v>6</v>
      </c>
      <c r="C261" s="120">
        <v>0.007939252632896207</v>
      </c>
      <c r="D261" s="86" t="s">
        <v>1650</v>
      </c>
      <c r="E261" s="86" t="b">
        <v>0</v>
      </c>
      <c r="F261" s="86" t="b">
        <v>0</v>
      </c>
      <c r="G261" s="86" t="b">
        <v>0</v>
      </c>
    </row>
    <row r="262" spans="1:7" ht="15">
      <c r="A262" s="86" t="s">
        <v>1778</v>
      </c>
      <c r="B262" s="86">
        <v>6</v>
      </c>
      <c r="C262" s="120">
        <v>0.007939252632896207</v>
      </c>
      <c r="D262" s="86" t="s">
        <v>1650</v>
      </c>
      <c r="E262" s="86" t="b">
        <v>0</v>
      </c>
      <c r="F262" s="86" t="b">
        <v>0</v>
      </c>
      <c r="G262" s="86" t="b">
        <v>0</v>
      </c>
    </row>
    <row r="263" spans="1:7" ht="15">
      <c r="A263" s="86" t="s">
        <v>2144</v>
      </c>
      <c r="B263" s="86">
        <v>6</v>
      </c>
      <c r="C263" s="120">
        <v>0.007939252632896207</v>
      </c>
      <c r="D263" s="86" t="s">
        <v>1650</v>
      </c>
      <c r="E263" s="86" t="b">
        <v>0</v>
      </c>
      <c r="F263" s="86" t="b">
        <v>0</v>
      </c>
      <c r="G263" s="86" t="b">
        <v>0</v>
      </c>
    </row>
    <row r="264" spans="1:7" ht="15">
      <c r="A264" s="86" t="s">
        <v>2140</v>
      </c>
      <c r="B264" s="86">
        <v>5</v>
      </c>
      <c r="C264" s="120">
        <v>0.007486167443687772</v>
      </c>
      <c r="D264" s="86" t="s">
        <v>1650</v>
      </c>
      <c r="E264" s="86" t="b">
        <v>0</v>
      </c>
      <c r="F264" s="86" t="b">
        <v>0</v>
      </c>
      <c r="G264" s="86" t="b">
        <v>0</v>
      </c>
    </row>
    <row r="265" spans="1:7" ht="15">
      <c r="A265" s="86" t="s">
        <v>2155</v>
      </c>
      <c r="B265" s="86">
        <v>5</v>
      </c>
      <c r="C265" s="120">
        <v>0.007486167443687772</v>
      </c>
      <c r="D265" s="86" t="s">
        <v>1650</v>
      </c>
      <c r="E265" s="86" t="b">
        <v>0</v>
      </c>
      <c r="F265" s="86" t="b">
        <v>0</v>
      </c>
      <c r="G265" s="86" t="b">
        <v>0</v>
      </c>
    </row>
    <row r="266" spans="1:7" ht="15">
      <c r="A266" s="86" t="s">
        <v>2156</v>
      </c>
      <c r="B266" s="86">
        <v>5</v>
      </c>
      <c r="C266" s="120">
        <v>0.007486167443687772</v>
      </c>
      <c r="D266" s="86" t="s">
        <v>1650</v>
      </c>
      <c r="E266" s="86" t="b">
        <v>0</v>
      </c>
      <c r="F266" s="86" t="b">
        <v>0</v>
      </c>
      <c r="G266" s="86" t="b">
        <v>0</v>
      </c>
    </row>
    <row r="267" spans="1:7" ht="15">
      <c r="A267" s="86" t="s">
        <v>2157</v>
      </c>
      <c r="B267" s="86">
        <v>5</v>
      </c>
      <c r="C267" s="120">
        <v>0.007486167443687772</v>
      </c>
      <c r="D267" s="86" t="s">
        <v>1650</v>
      </c>
      <c r="E267" s="86" t="b">
        <v>0</v>
      </c>
      <c r="F267" s="86" t="b">
        <v>0</v>
      </c>
      <c r="G267" s="86" t="b">
        <v>0</v>
      </c>
    </row>
    <row r="268" spans="1:7" ht="15">
      <c r="A268" s="86" t="s">
        <v>2139</v>
      </c>
      <c r="B268" s="86">
        <v>5</v>
      </c>
      <c r="C268" s="120">
        <v>0.007486167443687772</v>
      </c>
      <c r="D268" s="86" t="s">
        <v>1650</v>
      </c>
      <c r="E268" s="86" t="b">
        <v>0</v>
      </c>
      <c r="F268" s="86" t="b">
        <v>0</v>
      </c>
      <c r="G268" s="86" t="b">
        <v>0</v>
      </c>
    </row>
    <row r="269" spans="1:7" ht="15">
      <c r="A269" s="86" t="s">
        <v>1807</v>
      </c>
      <c r="B269" s="86">
        <v>5</v>
      </c>
      <c r="C269" s="120">
        <v>0.007486167443687772</v>
      </c>
      <c r="D269" s="86" t="s">
        <v>1650</v>
      </c>
      <c r="E269" s="86" t="b">
        <v>0</v>
      </c>
      <c r="F269" s="86" t="b">
        <v>0</v>
      </c>
      <c r="G269" s="86" t="b">
        <v>0</v>
      </c>
    </row>
    <row r="270" spans="1:7" ht="15">
      <c r="A270" s="86" t="s">
        <v>2126</v>
      </c>
      <c r="B270" s="86">
        <v>5</v>
      </c>
      <c r="C270" s="120">
        <v>0.007486167443687772</v>
      </c>
      <c r="D270" s="86" t="s">
        <v>1650</v>
      </c>
      <c r="E270" s="86" t="b">
        <v>0</v>
      </c>
      <c r="F270" s="86" t="b">
        <v>0</v>
      </c>
      <c r="G270" s="86" t="b">
        <v>0</v>
      </c>
    </row>
    <row r="271" spans="1:7" ht="15">
      <c r="A271" s="86" t="s">
        <v>2130</v>
      </c>
      <c r="B271" s="86">
        <v>5</v>
      </c>
      <c r="C271" s="120">
        <v>0.007486167443687772</v>
      </c>
      <c r="D271" s="86" t="s">
        <v>1650</v>
      </c>
      <c r="E271" s="86" t="b">
        <v>0</v>
      </c>
      <c r="F271" s="86" t="b">
        <v>0</v>
      </c>
      <c r="G271" s="86" t="b">
        <v>0</v>
      </c>
    </row>
    <row r="272" spans="1:7" ht="15">
      <c r="A272" s="86" t="s">
        <v>2129</v>
      </c>
      <c r="B272" s="86">
        <v>5</v>
      </c>
      <c r="C272" s="120">
        <v>0.007486167443687772</v>
      </c>
      <c r="D272" s="86" t="s">
        <v>1650</v>
      </c>
      <c r="E272" s="86" t="b">
        <v>0</v>
      </c>
      <c r="F272" s="86" t="b">
        <v>0</v>
      </c>
      <c r="G272" s="86" t="b">
        <v>0</v>
      </c>
    </row>
    <row r="273" spans="1:7" ht="15">
      <c r="A273" s="86" t="s">
        <v>2131</v>
      </c>
      <c r="B273" s="86">
        <v>5</v>
      </c>
      <c r="C273" s="120">
        <v>0.007486167443687772</v>
      </c>
      <c r="D273" s="86" t="s">
        <v>1650</v>
      </c>
      <c r="E273" s="86" t="b">
        <v>0</v>
      </c>
      <c r="F273" s="86" t="b">
        <v>0</v>
      </c>
      <c r="G273" s="86" t="b">
        <v>0</v>
      </c>
    </row>
    <row r="274" spans="1:7" ht="15">
      <c r="A274" s="86" t="s">
        <v>1803</v>
      </c>
      <c r="B274" s="86">
        <v>5</v>
      </c>
      <c r="C274" s="120">
        <v>0.007486167443687772</v>
      </c>
      <c r="D274" s="86" t="s">
        <v>1650</v>
      </c>
      <c r="E274" s="86" t="b">
        <v>0</v>
      </c>
      <c r="F274" s="86" t="b">
        <v>0</v>
      </c>
      <c r="G274" s="86" t="b">
        <v>0</v>
      </c>
    </row>
    <row r="275" spans="1:7" ht="15">
      <c r="A275" s="86" t="s">
        <v>2158</v>
      </c>
      <c r="B275" s="86">
        <v>5</v>
      </c>
      <c r="C275" s="120">
        <v>0.007486167443687772</v>
      </c>
      <c r="D275" s="86" t="s">
        <v>1650</v>
      </c>
      <c r="E275" s="86" t="b">
        <v>0</v>
      </c>
      <c r="F275" s="86" t="b">
        <v>0</v>
      </c>
      <c r="G275" s="86" t="b">
        <v>0</v>
      </c>
    </row>
    <row r="276" spans="1:7" ht="15">
      <c r="A276" s="86" t="s">
        <v>2143</v>
      </c>
      <c r="B276" s="86">
        <v>5</v>
      </c>
      <c r="C276" s="120">
        <v>0.007486167443687772</v>
      </c>
      <c r="D276" s="86" t="s">
        <v>1650</v>
      </c>
      <c r="E276" s="86" t="b">
        <v>0</v>
      </c>
      <c r="F276" s="86" t="b">
        <v>0</v>
      </c>
      <c r="G276" s="86" t="b">
        <v>0</v>
      </c>
    </row>
    <row r="277" spans="1:7" ht="15">
      <c r="A277" s="86" t="s">
        <v>2148</v>
      </c>
      <c r="B277" s="86">
        <v>5</v>
      </c>
      <c r="C277" s="120">
        <v>0.007486167443687772</v>
      </c>
      <c r="D277" s="86" t="s">
        <v>1650</v>
      </c>
      <c r="E277" s="86" t="b">
        <v>0</v>
      </c>
      <c r="F277" s="86" t="b">
        <v>0</v>
      </c>
      <c r="G277" s="86" t="b">
        <v>0</v>
      </c>
    </row>
    <row r="278" spans="1:7" ht="15">
      <c r="A278" s="86" t="s">
        <v>2159</v>
      </c>
      <c r="B278" s="86">
        <v>5</v>
      </c>
      <c r="C278" s="120">
        <v>0.007486167443687772</v>
      </c>
      <c r="D278" s="86" t="s">
        <v>1650</v>
      </c>
      <c r="E278" s="86" t="b">
        <v>0</v>
      </c>
      <c r="F278" s="86" t="b">
        <v>0</v>
      </c>
      <c r="G278" s="86" t="b">
        <v>0</v>
      </c>
    </row>
    <row r="279" spans="1:7" ht="15">
      <c r="A279" s="86" t="s">
        <v>2160</v>
      </c>
      <c r="B279" s="86">
        <v>5</v>
      </c>
      <c r="C279" s="120">
        <v>0.007486167443687772</v>
      </c>
      <c r="D279" s="86" t="s">
        <v>1650</v>
      </c>
      <c r="E279" s="86" t="b">
        <v>0</v>
      </c>
      <c r="F279" s="86" t="b">
        <v>0</v>
      </c>
      <c r="G279" s="86" t="b">
        <v>0</v>
      </c>
    </row>
    <row r="280" spans="1:7" ht="15">
      <c r="A280" s="86" t="s">
        <v>2147</v>
      </c>
      <c r="B280" s="86">
        <v>5</v>
      </c>
      <c r="C280" s="120">
        <v>0.007486167443687772</v>
      </c>
      <c r="D280" s="86" t="s">
        <v>1650</v>
      </c>
      <c r="E280" s="86" t="b">
        <v>1</v>
      </c>
      <c r="F280" s="86" t="b">
        <v>0</v>
      </c>
      <c r="G280" s="86" t="b">
        <v>0</v>
      </c>
    </row>
    <row r="281" spans="1:7" ht="15">
      <c r="A281" s="86" t="s">
        <v>1806</v>
      </c>
      <c r="B281" s="86">
        <v>5</v>
      </c>
      <c r="C281" s="120">
        <v>0.007486167443687772</v>
      </c>
      <c r="D281" s="86" t="s">
        <v>1650</v>
      </c>
      <c r="E281" s="86" t="b">
        <v>0</v>
      </c>
      <c r="F281" s="86" t="b">
        <v>0</v>
      </c>
      <c r="G281" s="86" t="b">
        <v>0</v>
      </c>
    </row>
    <row r="282" spans="1:7" ht="15">
      <c r="A282" s="86" t="s">
        <v>2161</v>
      </c>
      <c r="B282" s="86">
        <v>5</v>
      </c>
      <c r="C282" s="120">
        <v>0.007486167443687772</v>
      </c>
      <c r="D282" s="86" t="s">
        <v>1650</v>
      </c>
      <c r="E282" s="86" t="b">
        <v>0</v>
      </c>
      <c r="F282" s="86" t="b">
        <v>0</v>
      </c>
      <c r="G282" s="86" t="b">
        <v>0</v>
      </c>
    </row>
    <row r="283" spans="1:7" ht="15">
      <c r="A283" s="86" t="s">
        <v>2162</v>
      </c>
      <c r="B283" s="86">
        <v>5</v>
      </c>
      <c r="C283" s="120">
        <v>0.007486167443687772</v>
      </c>
      <c r="D283" s="86" t="s">
        <v>1650</v>
      </c>
      <c r="E283" s="86" t="b">
        <v>0</v>
      </c>
      <c r="F283" s="86" t="b">
        <v>0</v>
      </c>
      <c r="G283" s="86" t="b">
        <v>0</v>
      </c>
    </row>
    <row r="284" spans="1:7" ht="15">
      <c r="A284" s="86" t="s">
        <v>2163</v>
      </c>
      <c r="B284" s="86">
        <v>5</v>
      </c>
      <c r="C284" s="120">
        <v>0.007486167443687772</v>
      </c>
      <c r="D284" s="86" t="s">
        <v>1650</v>
      </c>
      <c r="E284" s="86" t="b">
        <v>0</v>
      </c>
      <c r="F284" s="86" t="b">
        <v>0</v>
      </c>
      <c r="G284" s="86" t="b">
        <v>0</v>
      </c>
    </row>
    <row r="285" spans="1:7" ht="15">
      <c r="A285" s="86" t="s">
        <v>2164</v>
      </c>
      <c r="B285" s="86">
        <v>5</v>
      </c>
      <c r="C285" s="120">
        <v>0.007486167443687772</v>
      </c>
      <c r="D285" s="86" t="s">
        <v>1650</v>
      </c>
      <c r="E285" s="86" t="b">
        <v>0</v>
      </c>
      <c r="F285" s="86" t="b">
        <v>0</v>
      </c>
      <c r="G285" s="86" t="b">
        <v>0</v>
      </c>
    </row>
    <row r="286" spans="1:7" ht="15">
      <c r="A286" s="86" t="s">
        <v>2165</v>
      </c>
      <c r="B286" s="86">
        <v>5</v>
      </c>
      <c r="C286" s="120">
        <v>0.007486167443687772</v>
      </c>
      <c r="D286" s="86" t="s">
        <v>1650</v>
      </c>
      <c r="E286" s="86" t="b">
        <v>0</v>
      </c>
      <c r="F286" s="86" t="b">
        <v>0</v>
      </c>
      <c r="G286" s="86" t="b">
        <v>0</v>
      </c>
    </row>
    <row r="287" spans="1:7" ht="15">
      <c r="A287" s="86" t="s">
        <v>2132</v>
      </c>
      <c r="B287" s="86">
        <v>4</v>
      </c>
      <c r="C287" s="120">
        <v>0.0068408901132628016</v>
      </c>
      <c r="D287" s="86" t="s">
        <v>1650</v>
      </c>
      <c r="E287" s="86" t="b">
        <v>0</v>
      </c>
      <c r="F287" s="86" t="b">
        <v>0</v>
      </c>
      <c r="G287" s="86" t="b">
        <v>0</v>
      </c>
    </row>
    <row r="288" spans="1:7" ht="15">
      <c r="A288" s="86" t="s">
        <v>2149</v>
      </c>
      <c r="B288" s="86">
        <v>4</v>
      </c>
      <c r="C288" s="120">
        <v>0.0068408901132628016</v>
      </c>
      <c r="D288" s="86" t="s">
        <v>1650</v>
      </c>
      <c r="E288" s="86" t="b">
        <v>0</v>
      </c>
      <c r="F288" s="86" t="b">
        <v>0</v>
      </c>
      <c r="G288" s="86" t="b">
        <v>0</v>
      </c>
    </row>
    <row r="289" spans="1:7" ht="15">
      <c r="A289" s="86" t="s">
        <v>2150</v>
      </c>
      <c r="B289" s="86">
        <v>4</v>
      </c>
      <c r="C289" s="120">
        <v>0.0068408901132628016</v>
      </c>
      <c r="D289" s="86" t="s">
        <v>1650</v>
      </c>
      <c r="E289" s="86" t="b">
        <v>1</v>
      </c>
      <c r="F289" s="86" t="b">
        <v>0</v>
      </c>
      <c r="G289" s="86" t="b">
        <v>0</v>
      </c>
    </row>
    <row r="290" spans="1:7" ht="15">
      <c r="A290" s="86" t="s">
        <v>1725</v>
      </c>
      <c r="B290" s="86">
        <v>2</v>
      </c>
      <c r="C290" s="120">
        <v>0.006066862600930136</v>
      </c>
      <c r="D290" s="86" t="s">
        <v>1650</v>
      </c>
      <c r="E290" s="86" t="b">
        <v>0</v>
      </c>
      <c r="F290" s="86" t="b">
        <v>0</v>
      </c>
      <c r="G290" s="86" t="b">
        <v>0</v>
      </c>
    </row>
    <row r="291" spans="1:7" ht="15">
      <c r="A291" s="86" t="s">
        <v>2134</v>
      </c>
      <c r="B291" s="86">
        <v>2</v>
      </c>
      <c r="C291" s="120">
        <v>0.006066862600930136</v>
      </c>
      <c r="D291" s="86" t="s">
        <v>1650</v>
      </c>
      <c r="E291" s="86" t="b">
        <v>0</v>
      </c>
      <c r="F291" s="86" t="b">
        <v>0</v>
      </c>
      <c r="G291" s="86" t="b">
        <v>0</v>
      </c>
    </row>
    <row r="292" spans="1:7" ht="15">
      <c r="A292" s="86" t="s">
        <v>2184</v>
      </c>
      <c r="B292" s="86">
        <v>2</v>
      </c>
      <c r="C292" s="120">
        <v>0.004743653828780768</v>
      </c>
      <c r="D292" s="86" t="s">
        <v>1650</v>
      </c>
      <c r="E292" s="86" t="b">
        <v>0</v>
      </c>
      <c r="F292" s="86" t="b">
        <v>0</v>
      </c>
      <c r="G292" s="86" t="b">
        <v>0</v>
      </c>
    </row>
    <row r="293" spans="1:7" ht="15">
      <c r="A293" s="86" t="s">
        <v>1724</v>
      </c>
      <c r="B293" s="86">
        <v>2</v>
      </c>
      <c r="C293" s="120">
        <v>0.004743653828780768</v>
      </c>
      <c r="D293" s="86" t="s">
        <v>1650</v>
      </c>
      <c r="E293" s="86" t="b">
        <v>0</v>
      </c>
      <c r="F293" s="86" t="b">
        <v>0</v>
      </c>
      <c r="G293" s="86" t="b">
        <v>0</v>
      </c>
    </row>
    <row r="294" spans="1:7" ht="15">
      <c r="A294" s="86" t="s">
        <v>1802</v>
      </c>
      <c r="B294" s="86">
        <v>2</v>
      </c>
      <c r="C294" s="120">
        <v>0.004743653828780768</v>
      </c>
      <c r="D294" s="86" t="s">
        <v>1650</v>
      </c>
      <c r="E294" s="86" t="b">
        <v>0</v>
      </c>
      <c r="F294" s="86" t="b">
        <v>0</v>
      </c>
      <c r="G294" s="86" t="b">
        <v>0</v>
      </c>
    </row>
    <row r="295" spans="1:7" ht="15">
      <c r="A295" s="86" t="s">
        <v>2285</v>
      </c>
      <c r="B295" s="86">
        <v>2</v>
      </c>
      <c r="C295" s="120">
        <v>0.004743653828780768</v>
      </c>
      <c r="D295" s="86" t="s">
        <v>1650</v>
      </c>
      <c r="E295" s="86" t="b">
        <v>0</v>
      </c>
      <c r="F295" s="86" t="b">
        <v>0</v>
      </c>
      <c r="G295" s="86" t="b">
        <v>0</v>
      </c>
    </row>
    <row r="296" spans="1:7" ht="15">
      <c r="A296" s="86" t="s">
        <v>1776</v>
      </c>
      <c r="B296" s="86">
        <v>6</v>
      </c>
      <c r="C296" s="120">
        <v>0</v>
      </c>
      <c r="D296" s="86" t="s">
        <v>1651</v>
      </c>
      <c r="E296" s="86" t="b">
        <v>0</v>
      </c>
      <c r="F296" s="86" t="b">
        <v>0</v>
      </c>
      <c r="G296" s="86" t="b">
        <v>0</v>
      </c>
    </row>
    <row r="297" spans="1:7" ht="15">
      <c r="A297" s="86" t="s">
        <v>262</v>
      </c>
      <c r="B297" s="86">
        <v>4</v>
      </c>
      <c r="C297" s="120">
        <v>0.007914213890142976</v>
      </c>
      <c r="D297" s="86" t="s">
        <v>1651</v>
      </c>
      <c r="E297" s="86" t="b">
        <v>0</v>
      </c>
      <c r="F297" s="86" t="b">
        <v>0</v>
      </c>
      <c r="G297" s="86" t="b">
        <v>0</v>
      </c>
    </row>
    <row r="298" spans="1:7" ht="15">
      <c r="A298" s="86" t="s">
        <v>1791</v>
      </c>
      <c r="B298" s="86">
        <v>3</v>
      </c>
      <c r="C298" s="120">
        <v>0.010147078505527455</v>
      </c>
      <c r="D298" s="86" t="s">
        <v>1651</v>
      </c>
      <c r="E298" s="86" t="b">
        <v>0</v>
      </c>
      <c r="F298" s="86" t="b">
        <v>0</v>
      </c>
      <c r="G298" s="86" t="b">
        <v>0</v>
      </c>
    </row>
    <row r="299" spans="1:7" ht="15">
      <c r="A299" s="86" t="s">
        <v>254</v>
      </c>
      <c r="B299" s="86">
        <v>2</v>
      </c>
      <c r="C299" s="120">
        <v>0.01072182594875646</v>
      </c>
      <c r="D299" s="86" t="s">
        <v>1651</v>
      </c>
      <c r="E299" s="86" t="b">
        <v>0</v>
      </c>
      <c r="F299" s="86" t="b">
        <v>0</v>
      </c>
      <c r="G299" s="86" t="b">
        <v>0</v>
      </c>
    </row>
    <row r="300" spans="1:7" ht="15">
      <c r="A300" s="86" t="s">
        <v>1792</v>
      </c>
      <c r="B300" s="86">
        <v>2</v>
      </c>
      <c r="C300" s="120">
        <v>0.01072182594875646</v>
      </c>
      <c r="D300" s="86" t="s">
        <v>1651</v>
      </c>
      <c r="E300" s="86" t="b">
        <v>1</v>
      </c>
      <c r="F300" s="86" t="b">
        <v>0</v>
      </c>
      <c r="G300" s="86" t="b">
        <v>0</v>
      </c>
    </row>
    <row r="301" spans="1:7" ht="15">
      <c r="A301" s="86" t="s">
        <v>1793</v>
      </c>
      <c r="B301" s="86">
        <v>2</v>
      </c>
      <c r="C301" s="120">
        <v>0.01072182594875646</v>
      </c>
      <c r="D301" s="86" t="s">
        <v>1651</v>
      </c>
      <c r="E301" s="86" t="b">
        <v>0</v>
      </c>
      <c r="F301" s="86" t="b">
        <v>0</v>
      </c>
      <c r="G301" s="86" t="b">
        <v>0</v>
      </c>
    </row>
    <row r="302" spans="1:7" ht="15">
      <c r="A302" s="86" t="s">
        <v>1794</v>
      </c>
      <c r="B302" s="86">
        <v>2</v>
      </c>
      <c r="C302" s="120">
        <v>0.01072182594875646</v>
      </c>
      <c r="D302" s="86" t="s">
        <v>1651</v>
      </c>
      <c r="E302" s="86" t="b">
        <v>0</v>
      </c>
      <c r="F302" s="86" t="b">
        <v>0</v>
      </c>
      <c r="G302" s="86" t="b">
        <v>0</v>
      </c>
    </row>
    <row r="303" spans="1:7" ht="15">
      <c r="A303" s="86" t="s">
        <v>1795</v>
      </c>
      <c r="B303" s="86">
        <v>2</v>
      </c>
      <c r="C303" s="120">
        <v>0.01072182594875646</v>
      </c>
      <c r="D303" s="86" t="s">
        <v>1651</v>
      </c>
      <c r="E303" s="86" t="b">
        <v>0</v>
      </c>
      <c r="F303" s="86" t="b">
        <v>0</v>
      </c>
      <c r="G303" s="86" t="b">
        <v>0</v>
      </c>
    </row>
    <row r="304" spans="1:7" ht="15">
      <c r="A304" s="86" t="s">
        <v>1796</v>
      </c>
      <c r="B304" s="86">
        <v>2</v>
      </c>
      <c r="C304" s="120">
        <v>0.01072182594875646</v>
      </c>
      <c r="D304" s="86" t="s">
        <v>1651</v>
      </c>
      <c r="E304" s="86" t="b">
        <v>0</v>
      </c>
      <c r="F304" s="86" t="b">
        <v>0</v>
      </c>
      <c r="G304" s="86" t="b">
        <v>0</v>
      </c>
    </row>
    <row r="305" spans="1:7" ht="15">
      <c r="A305" s="86" t="s">
        <v>1797</v>
      </c>
      <c r="B305" s="86">
        <v>2</v>
      </c>
      <c r="C305" s="120">
        <v>0.01072182594875646</v>
      </c>
      <c r="D305" s="86" t="s">
        <v>1651</v>
      </c>
      <c r="E305" s="86" t="b">
        <v>1</v>
      </c>
      <c r="F305" s="86" t="b">
        <v>0</v>
      </c>
      <c r="G305" s="86" t="b">
        <v>0</v>
      </c>
    </row>
    <row r="306" spans="1:7" ht="15">
      <c r="A306" s="86" t="s">
        <v>2193</v>
      </c>
      <c r="B306" s="86">
        <v>2</v>
      </c>
      <c r="C306" s="120">
        <v>0.01072182594875646</v>
      </c>
      <c r="D306" s="86" t="s">
        <v>1651</v>
      </c>
      <c r="E306" s="86" t="b">
        <v>0</v>
      </c>
      <c r="F306" s="86" t="b">
        <v>0</v>
      </c>
      <c r="G306" s="86" t="b">
        <v>0</v>
      </c>
    </row>
    <row r="307" spans="1:7" ht="15">
      <c r="A307" s="86" t="s">
        <v>1827</v>
      </c>
      <c r="B307" s="86">
        <v>2</v>
      </c>
      <c r="C307" s="120">
        <v>0.01072182594875646</v>
      </c>
      <c r="D307" s="86" t="s">
        <v>1651</v>
      </c>
      <c r="E307" s="86" t="b">
        <v>0</v>
      </c>
      <c r="F307" s="86" t="b">
        <v>0</v>
      </c>
      <c r="G307" s="86" t="b">
        <v>0</v>
      </c>
    </row>
    <row r="308" spans="1:7" ht="15">
      <c r="A308" s="86" t="s">
        <v>2135</v>
      </c>
      <c r="B308" s="86">
        <v>2</v>
      </c>
      <c r="C308" s="120">
        <v>0.01072182594875646</v>
      </c>
      <c r="D308" s="86" t="s">
        <v>1651</v>
      </c>
      <c r="E308" s="86" t="b">
        <v>0</v>
      </c>
      <c r="F308" s="86" t="b">
        <v>0</v>
      </c>
      <c r="G308" s="86" t="b">
        <v>0</v>
      </c>
    </row>
    <row r="309" spans="1:7" ht="15">
      <c r="A309" s="86" t="s">
        <v>2139</v>
      </c>
      <c r="B309" s="86">
        <v>2</v>
      </c>
      <c r="C309" s="120">
        <v>0.01072182594875646</v>
      </c>
      <c r="D309" s="86" t="s">
        <v>1651</v>
      </c>
      <c r="E309" s="86" t="b">
        <v>0</v>
      </c>
      <c r="F309" s="86" t="b">
        <v>0</v>
      </c>
      <c r="G309" s="86" t="b">
        <v>0</v>
      </c>
    </row>
    <row r="310" spans="1:7" ht="15">
      <c r="A310" s="86" t="s">
        <v>1807</v>
      </c>
      <c r="B310" s="86">
        <v>2</v>
      </c>
      <c r="C310" s="120">
        <v>0.01072182594875646</v>
      </c>
      <c r="D310" s="86" t="s">
        <v>1651</v>
      </c>
      <c r="E310" s="86" t="b">
        <v>0</v>
      </c>
      <c r="F310" s="86" t="b">
        <v>0</v>
      </c>
      <c r="G310" s="86" t="b">
        <v>0</v>
      </c>
    </row>
    <row r="311" spans="1:7" ht="15">
      <c r="A311" s="86" t="s">
        <v>2126</v>
      </c>
      <c r="B311" s="86">
        <v>2</v>
      </c>
      <c r="C311" s="120">
        <v>0.01072182594875646</v>
      </c>
      <c r="D311" s="86" t="s">
        <v>1651</v>
      </c>
      <c r="E311" s="86" t="b">
        <v>0</v>
      </c>
      <c r="F311" s="86" t="b">
        <v>0</v>
      </c>
      <c r="G311" s="86" t="b">
        <v>0</v>
      </c>
    </row>
    <row r="312" spans="1:7" ht="15">
      <c r="A312" s="86" t="s">
        <v>2230</v>
      </c>
      <c r="B312" s="86">
        <v>2</v>
      </c>
      <c r="C312" s="120">
        <v>0.01072182594875646</v>
      </c>
      <c r="D312" s="86" t="s">
        <v>1651</v>
      </c>
      <c r="E312" s="86" t="b">
        <v>0</v>
      </c>
      <c r="F312" s="86" t="b">
        <v>0</v>
      </c>
      <c r="G312" s="86" t="b">
        <v>0</v>
      </c>
    </row>
    <row r="313" spans="1:7" ht="15">
      <c r="A313" s="86" t="s">
        <v>1776</v>
      </c>
      <c r="B313" s="86">
        <v>25</v>
      </c>
      <c r="C313" s="120">
        <v>0</v>
      </c>
      <c r="D313" s="86" t="s">
        <v>1652</v>
      </c>
      <c r="E313" s="86" t="b">
        <v>0</v>
      </c>
      <c r="F313" s="86" t="b">
        <v>0</v>
      </c>
      <c r="G313" s="86" t="b">
        <v>0</v>
      </c>
    </row>
    <row r="314" spans="1:7" ht="15">
      <c r="A314" s="86" t="s">
        <v>1799</v>
      </c>
      <c r="B314" s="86">
        <v>23</v>
      </c>
      <c r="C314" s="120">
        <v>0.00890028369331753</v>
      </c>
      <c r="D314" s="86" t="s">
        <v>1652</v>
      </c>
      <c r="E314" s="86" t="b">
        <v>0</v>
      </c>
      <c r="F314" s="86" t="b">
        <v>0</v>
      </c>
      <c r="G314" s="86" t="b">
        <v>0</v>
      </c>
    </row>
    <row r="315" spans="1:7" ht="15">
      <c r="A315" s="86" t="s">
        <v>1724</v>
      </c>
      <c r="B315" s="86">
        <v>13</v>
      </c>
      <c r="C315" s="120">
        <v>0.011986871859570165</v>
      </c>
      <c r="D315" s="86" t="s">
        <v>1652</v>
      </c>
      <c r="E315" s="86" t="b">
        <v>0</v>
      </c>
      <c r="F315" s="86" t="b">
        <v>0</v>
      </c>
      <c r="G315" s="86" t="b">
        <v>0</v>
      </c>
    </row>
    <row r="316" spans="1:7" ht="15">
      <c r="A316" s="86" t="s">
        <v>1777</v>
      </c>
      <c r="B316" s="86">
        <v>12</v>
      </c>
      <c r="C316" s="120">
        <v>0.012419172569782318</v>
      </c>
      <c r="D316" s="86" t="s">
        <v>1652</v>
      </c>
      <c r="E316" s="86" t="b">
        <v>0</v>
      </c>
      <c r="F316" s="86" t="b">
        <v>0</v>
      </c>
      <c r="G316" s="86" t="b">
        <v>0</v>
      </c>
    </row>
    <row r="317" spans="1:7" ht="15">
      <c r="A317" s="86" t="s">
        <v>1778</v>
      </c>
      <c r="B317" s="86">
        <v>12</v>
      </c>
      <c r="C317" s="120">
        <v>0.012419172569782318</v>
      </c>
      <c r="D317" s="86" t="s">
        <v>1652</v>
      </c>
      <c r="E317" s="86" t="b">
        <v>0</v>
      </c>
      <c r="F317" s="86" t="b">
        <v>0</v>
      </c>
      <c r="G317" s="86" t="b">
        <v>0</v>
      </c>
    </row>
    <row r="318" spans="1:7" ht="15">
      <c r="A318" s="86" t="s">
        <v>1800</v>
      </c>
      <c r="B318" s="86">
        <v>10</v>
      </c>
      <c r="C318" s="120">
        <v>0.012920130151689531</v>
      </c>
      <c r="D318" s="86" t="s">
        <v>1652</v>
      </c>
      <c r="E318" s="86" t="b">
        <v>0</v>
      </c>
      <c r="F318" s="86" t="b">
        <v>0</v>
      </c>
      <c r="G318" s="86" t="b">
        <v>0</v>
      </c>
    </row>
    <row r="319" spans="1:7" ht="15">
      <c r="A319" s="86" t="s">
        <v>1801</v>
      </c>
      <c r="B319" s="86">
        <v>10</v>
      </c>
      <c r="C319" s="120">
        <v>0.012920130151689531</v>
      </c>
      <c r="D319" s="86" t="s">
        <v>1652</v>
      </c>
      <c r="E319" s="86" t="b">
        <v>0</v>
      </c>
      <c r="F319" s="86" t="b">
        <v>0</v>
      </c>
      <c r="G319" s="86" t="b">
        <v>0</v>
      </c>
    </row>
    <row r="320" spans="1:7" ht="15">
      <c r="A320" s="86" t="s">
        <v>1802</v>
      </c>
      <c r="B320" s="86">
        <v>10</v>
      </c>
      <c r="C320" s="120">
        <v>0.012920130151689531</v>
      </c>
      <c r="D320" s="86" t="s">
        <v>1652</v>
      </c>
      <c r="E320" s="86" t="b">
        <v>0</v>
      </c>
      <c r="F320" s="86" t="b">
        <v>0</v>
      </c>
      <c r="G320" s="86" t="b">
        <v>0</v>
      </c>
    </row>
    <row r="321" spans="1:7" ht="15">
      <c r="A321" s="86" t="s">
        <v>1803</v>
      </c>
      <c r="B321" s="86">
        <v>8</v>
      </c>
      <c r="C321" s="120">
        <v>0.012853247316366079</v>
      </c>
      <c r="D321" s="86" t="s">
        <v>1652</v>
      </c>
      <c r="E321" s="86" t="b">
        <v>0</v>
      </c>
      <c r="F321" s="86" t="b">
        <v>0</v>
      </c>
      <c r="G321" s="86" t="b">
        <v>0</v>
      </c>
    </row>
    <row r="322" spans="1:7" ht="15">
      <c r="A322" s="86" t="s">
        <v>1804</v>
      </c>
      <c r="B322" s="86">
        <v>8</v>
      </c>
      <c r="C322" s="120">
        <v>0.012853247316366079</v>
      </c>
      <c r="D322" s="86" t="s">
        <v>1652</v>
      </c>
      <c r="E322" s="86" t="b">
        <v>0</v>
      </c>
      <c r="F322" s="86" t="b">
        <v>0</v>
      </c>
      <c r="G322" s="86" t="b">
        <v>0</v>
      </c>
    </row>
    <row r="323" spans="1:7" ht="15">
      <c r="A323" s="86" t="s">
        <v>1841</v>
      </c>
      <c r="B323" s="86">
        <v>7</v>
      </c>
      <c r="C323" s="120">
        <v>0.015885681916727703</v>
      </c>
      <c r="D323" s="86" t="s">
        <v>1652</v>
      </c>
      <c r="E323" s="86" t="b">
        <v>0</v>
      </c>
      <c r="F323" s="86" t="b">
        <v>0</v>
      </c>
      <c r="G323" s="86" t="b">
        <v>0</v>
      </c>
    </row>
    <row r="324" spans="1:7" ht="15">
      <c r="A324" s="86" t="s">
        <v>1794</v>
      </c>
      <c r="B324" s="86">
        <v>6</v>
      </c>
      <c r="C324" s="120">
        <v>0.012073806979644039</v>
      </c>
      <c r="D324" s="86" t="s">
        <v>1652</v>
      </c>
      <c r="E324" s="86" t="b">
        <v>0</v>
      </c>
      <c r="F324" s="86" t="b">
        <v>0</v>
      </c>
      <c r="G324" s="86" t="b">
        <v>0</v>
      </c>
    </row>
    <row r="325" spans="1:7" ht="15">
      <c r="A325" s="86" t="s">
        <v>2137</v>
      </c>
      <c r="B325" s="86">
        <v>6</v>
      </c>
      <c r="C325" s="120">
        <v>0.015504156182027438</v>
      </c>
      <c r="D325" s="86" t="s">
        <v>1652</v>
      </c>
      <c r="E325" s="86" t="b">
        <v>0</v>
      </c>
      <c r="F325" s="86" t="b">
        <v>0</v>
      </c>
      <c r="G325" s="86" t="b">
        <v>0</v>
      </c>
    </row>
    <row r="326" spans="1:7" ht="15">
      <c r="A326" s="86" t="s">
        <v>2130</v>
      </c>
      <c r="B326" s="86">
        <v>5</v>
      </c>
      <c r="C326" s="120">
        <v>0.0113469156548055</v>
      </c>
      <c r="D326" s="86" t="s">
        <v>1652</v>
      </c>
      <c r="E326" s="86" t="b">
        <v>0</v>
      </c>
      <c r="F326" s="86" t="b">
        <v>0</v>
      </c>
      <c r="G326" s="86" t="b">
        <v>0</v>
      </c>
    </row>
    <row r="327" spans="1:7" ht="15">
      <c r="A327" s="86" t="s">
        <v>2145</v>
      </c>
      <c r="B327" s="86">
        <v>5</v>
      </c>
      <c r="C327" s="120">
        <v>0.0113469156548055</v>
      </c>
      <c r="D327" s="86" t="s">
        <v>1652</v>
      </c>
      <c r="E327" s="86" t="b">
        <v>0</v>
      </c>
      <c r="F327" s="86" t="b">
        <v>0</v>
      </c>
      <c r="G327" s="86" t="b">
        <v>0</v>
      </c>
    </row>
    <row r="328" spans="1:7" ht="15">
      <c r="A328" s="86" t="s">
        <v>2134</v>
      </c>
      <c r="B328" s="86">
        <v>5</v>
      </c>
      <c r="C328" s="120">
        <v>0.0113469156548055</v>
      </c>
      <c r="D328" s="86" t="s">
        <v>1652</v>
      </c>
      <c r="E328" s="86" t="b">
        <v>0</v>
      </c>
      <c r="F328" s="86" t="b">
        <v>0</v>
      </c>
      <c r="G328" s="86" t="b">
        <v>0</v>
      </c>
    </row>
    <row r="329" spans="1:7" ht="15">
      <c r="A329" s="86" t="s">
        <v>2141</v>
      </c>
      <c r="B329" s="86">
        <v>4</v>
      </c>
      <c r="C329" s="120">
        <v>0.010336104121351627</v>
      </c>
      <c r="D329" s="86" t="s">
        <v>1652</v>
      </c>
      <c r="E329" s="86" t="b">
        <v>0</v>
      </c>
      <c r="F329" s="86" t="b">
        <v>0</v>
      </c>
      <c r="G329" s="86" t="b">
        <v>0</v>
      </c>
    </row>
    <row r="330" spans="1:7" ht="15">
      <c r="A330" s="86" t="s">
        <v>1725</v>
      </c>
      <c r="B330" s="86">
        <v>4</v>
      </c>
      <c r="C330" s="120">
        <v>0.010336104121351627</v>
      </c>
      <c r="D330" s="86" t="s">
        <v>1652</v>
      </c>
      <c r="E330" s="86" t="b">
        <v>0</v>
      </c>
      <c r="F330" s="86" t="b">
        <v>0</v>
      </c>
      <c r="G330" s="86" t="b">
        <v>0</v>
      </c>
    </row>
    <row r="331" spans="1:7" ht="15">
      <c r="A331" s="86" t="s">
        <v>2179</v>
      </c>
      <c r="B331" s="86">
        <v>4</v>
      </c>
      <c r="C331" s="120">
        <v>0.010336104121351627</v>
      </c>
      <c r="D331" s="86" t="s">
        <v>1652</v>
      </c>
      <c r="E331" s="86" t="b">
        <v>0</v>
      </c>
      <c r="F331" s="86" t="b">
        <v>0</v>
      </c>
      <c r="G331" s="86" t="b">
        <v>0</v>
      </c>
    </row>
    <row r="332" spans="1:7" ht="15">
      <c r="A332" s="86" t="s">
        <v>2180</v>
      </c>
      <c r="B332" s="86">
        <v>4</v>
      </c>
      <c r="C332" s="120">
        <v>0.010336104121351627</v>
      </c>
      <c r="D332" s="86" t="s">
        <v>1652</v>
      </c>
      <c r="E332" s="86" t="b">
        <v>0</v>
      </c>
      <c r="F332" s="86" t="b">
        <v>0</v>
      </c>
      <c r="G332" s="86" t="b">
        <v>0</v>
      </c>
    </row>
    <row r="333" spans="1:7" ht="15">
      <c r="A333" s="86" t="s">
        <v>2181</v>
      </c>
      <c r="B333" s="86">
        <v>4</v>
      </c>
      <c r="C333" s="120">
        <v>0.010336104121351627</v>
      </c>
      <c r="D333" s="86" t="s">
        <v>1652</v>
      </c>
      <c r="E333" s="86" t="b">
        <v>0</v>
      </c>
      <c r="F333" s="86" t="b">
        <v>0</v>
      </c>
      <c r="G333" s="86" t="b">
        <v>0</v>
      </c>
    </row>
    <row r="334" spans="1:7" ht="15">
      <c r="A334" s="86" t="s">
        <v>2192</v>
      </c>
      <c r="B334" s="86">
        <v>3</v>
      </c>
      <c r="C334" s="120">
        <v>0.00896901383719846</v>
      </c>
      <c r="D334" s="86" t="s">
        <v>1652</v>
      </c>
      <c r="E334" s="86" t="b">
        <v>0</v>
      </c>
      <c r="F334" s="86" t="b">
        <v>0</v>
      </c>
      <c r="G334" s="86" t="b">
        <v>0</v>
      </c>
    </row>
    <row r="335" spans="1:7" ht="15">
      <c r="A335" s="86" t="s">
        <v>1809</v>
      </c>
      <c r="B335" s="86">
        <v>3</v>
      </c>
      <c r="C335" s="120">
        <v>0.01068418843839016</v>
      </c>
      <c r="D335" s="86" t="s">
        <v>1652</v>
      </c>
      <c r="E335" s="86" t="b">
        <v>0</v>
      </c>
      <c r="F335" s="86" t="b">
        <v>0</v>
      </c>
      <c r="G335" s="86" t="b">
        <v>0</v>
      </c>
    </row>
    <row r="336" spans="1:7" ht="15">
      <c r="A336" s="86" t="s">
        <v>2185</v>
      </c>
      <c r="B336" s="86">
        <v>3</v>
      </c>
      <c r="C336" s="120">
        <v>0.01068418843839016</v>
      </c>
      <c r="D336" s="86" t="s">
        <v>1652</v>
      </c>
      <c r="E336" s="86" t="b">
        <v>0</v>
      </c>
      <c r="F336" s="86" t="b">
        <v>0</v>
      </c>
      <c r="G336" s="86" t="b">
        <v>0</v>
      </c>
    </row>
    <row r="337" spans="1:7" ht="15">
      <c r="A337" s="86" t="s">
        <v>1807</v>
      </c>
      <c r="B337" s="86">
        <v>3</v>
      </c>
      <c r="C337" s="120">
        <v>0.00896901383719846</v>
      </c>
      <c r="D337" s="86" t="s">
        <v>1652</v>
      </c>
      <c r="E337" s="86" t="b">
        <v>0</v>
      </c>
      <c r="F337" s="86" t="b">
        <v>0</v>
      </c>
      <c r="G337" s="86" t="b">
        <v>0</v>
      </c>
    </row>
    <row r="338" spans="1:7" ht="15">
      <c r="A338" s="86" t="s">
        <v>2126</v>
      </c>
      <c r="B338" s="86">
        <v>3</v>
      </c>
      <c r="C338" s="120">
        <v>0.00896901383719846</v>
      </c>
      <c r="D338" s="86" t="s">
        <v>1652</v>
      </c>
      <c r="E338" s="86" t="b">
        <v>0</v>
      </c>
      <c r="F338" s="86" t="b">
        <v>0</v>
      </c>
      <c r="G338" s="86" t="b">
        <v>0</v>
      </c>
    </row>
    <row r="339" spans="1:7" ht="15">
      <c r="A339" s="86" t="s">
        <v>2202</v>
      </c>
      <c r="B339" s="86">
        <v>3</v>
      </c>
      <c r="C339" s="120">
        <v>0.00896901383719846</v>
      </c>
      <c r="D339" s="86" t="s">
        <v>1652</v>
      </c>
      <c r="E339" s="86" t="b">
        <v>0</v>
      </c>
      <c r="F339" s="86" t="b">
        <v>0</v>
      </c>
      <c r="G339" s="86" t="b">
        <v>0</v>
      </c>
    </row>
    <row r="340" spans="1:7" ht="15">
      <c r="A340" s="86" t="s">
        <v>2278</v>
      </c>
      <c r="B340" s="86">
        <v>2</v>
      </c>
      <c r="C340" s="120">
        <v>0.007122792292260108</v>
      </c>
      <c r="D340" s="86" t="s">
        <v>1652</v>
      </c>
      <c r="E340" s="86" t="b">
        <v>0</v>
      </c>
      <c r="F340" s="86" t="b">
        <v>0</v>
      </c>
      <c r="G340" s="86" t="b">
        <v>0</v>
      </c>
    </row>
    <row r="341" spans="1:7" ht="15">
      <c r="A341" s="86" t="s">
        <v>2279</v>
      </c>
      <c r="B341" s="86">
        <v>2</v>
      </c>
      <c r="C341" s="120">
        <v>0.007122792292260108</v>
      </c>
      <c r="D341" s="86" t="s">
        <v>1652</v>
      </c>
      <c r="E341" s="86" t="b">
        <v>1</v>
      </c>
      <c r="F341" s="86" t="b">
        <v>0</v>
      </c>
      <c r="G341" s="86" t="b">
        <v>0</v>
      </c>
    </row>
    <row r="342" spans="1:7" ht="15">
      <c r="A342" s="86" t="s">
        <v>2135</v>
      </c>
      <c r="B342" s="86">
        <v>2</v>
      </c>
      <c r="C342" s="120">
        <v>0.007122792292260108</v>
      </c>
      <c r="D342" s="86" t="s">
        <v>1652</v>
      </c>
      <c r="E342" s="86" t="b">
        <v>0</v>
      </c>
      <c r="F342" s="86" t="b">
        <v>0</v>
      </c>
      <c r="G342" s="86" t="b">
        <v>0</v>
      </c>
    </row>
    <row r="343" spans="1:7" ht="15">
      <c r="A343" s="86" t="s">
        <v>2280</v>
      </c>
      <c r="B343" s="86">
        <v>2</v>
      </c>
      <c r="C343" s="120">
        <v>0.007122792292260108</v>
      </c>
      <c r="D343" s="86" t="s">
        <v>1652</v>
      </c>
      <c r="E343" s="86" t="b">
        <v>0</v>
      </c>
      <c r="F343" s="86" t="b">
        <v>0</v>
      </c>
      <c r="G343" s="86" t="b">
        <v>0</v>
      </c>
    </row>
    <row r="344" spans="1:7" ht="15">
      <c r="A344" s="86" t="s">
        <v>1786</v>
      </c>
      <c r="B344" s="86">
        <v>2</v>
      </c>
      <c r="C344" s="120">
        <v>0.007122792292260108</v>
      </c>
      <c r="D344" s="86" t="s">
        <v>1652</v>
      </c>
      <c r="E344" s="86" t="b">
        <v>0</v>
      </c>
      <c r="F344" s="86" t="b">
        <v>0</v>
      </c>
      <c r="G344" s="86" t="b">
        <v>0</v>
      </c>
    </row>
    <row r="345" spans="1:7" ht="15">
      <c r="A345" s="86" t="s">
        <v>2281</v>
      </c>
      <c r="B345" s="86">
        <v>2</v>
      </c>
      <c r="C345" s="120">
        <v>0.007122792292260108</v>
      </c>
      <c r="D345" s="86" t="s">
        <v>1652</v>
      </c>
      <c r="E345" s="86" t="b">
        <v>0</v>
      </c>
      <c r="F345" s="86" t="b">
        <v>0</v>
      </c>
      <c r="G345" s="86" t="b">
        <v>0</v>
      </c>
    </row>
    <row r="346" spans="1:7" ht="15">
      <c r="A346" s="86" t="s">
        <v>2282</v>
      </c>
      <c r="B346" s="86">
        <v>2</v>
      </c>
      <c r="C346" s="120">
        <v>0.007122792292260108</v>
      </c>
      <c r="D346" s="86" t="s">
        <v>1652</v>
      </c>
      <c r="E346" s="86" t="b">
        <v>0</v>
      </c>
      <c r="F346" s="86" t="b">
        <v>0</v>
      </c>
      <c r="G346" s="86" t="b">
        <v>0</v>
      </c>
    </row>
    <row r="347" spans="1:7" ht="15">
      <c r="A347" s="86" t="s">
        <v>2177</v>
      </c>
      <c r="B347" s="86">
        <v>2</v>
      </c>
      <c r="C347" s="120">
        <v>0.007122792292260108</v>
      </c>
      <c r="D347" s="86" t="s">
        <v>1652</v>
      </c>
      <c r="E347" s="86" t="b">
        <v>0</v>
      </c>
      <c r="F347" s="86" t="b">
        <v>0</v>
      </c>
      <c r="G347" s="86" t="b">
        <v>0</v>
      </c>
    </row>
    <row r="348" spans="1:7" ht="15">
      <c r="A348" s="86" t="s">
        <v>2191</v>
      </c>
      <c r="B348" s="86">
        <v>2</v>
      </c>
      <c r="C348" s="120">
        <v>0.007122792292260108</v>
      </c>
      <c r="D348" s="86" t="s">
        <v>1652</v>
      </c>
      <c r="E348" s="86" t="b">
        <v>0</v>
      </c>
      <c r="F348" s="86" t="b">
        <v>0</v>
      </c>
      <c r="G348" s="86" t="b">
        <v>0</v>
      </c>
    </row>
    <row r="349" spans="1:7" ht="15">
      <c r="A349" s="86" t="s">
        <v>2249</v>
      </c>
      <c r="B349" s="86">
        <v>2</v>
      </c>
      <c r="C349" s="120">
        <v>0.007122792292260108</v>
      </c>
      <c r="D349" s="86" t="s">
        <v>1652</v>
      </c>
      <c r="E349" s="86" t="b">
        <v>0</v>
      </c>
      <c r="F349" s="86" t="b">
        <v>0</v>
      </c>
      <c r="G349" s="86" t="b">
        <v>0</v>
      </c>
    </row>
    <row r="350" spans="1:7" ht="15">
      <c r="A350" s="86" t="s">
        <v>1779</v>
      </c>
      <c r="B350" s="86">
        <v>2</v>
      </c>
      <c r="C350" s="120">
        <v>0.007122792292260108</v>
      </c>
      <c r="D350" s="86" t="s">
        <v>1652</v>
      </c>
      <c r="E350" s="86" t="b">
        <v>0</v>
      </c>
      <c r="F350" s="86" t="b">
        <v>0</v>
      </c>
      <c r="G350" s="86" t="b">
        <v>0</v>
      </c>
    </row>
    <row r="351" spans="1:7" ht="15">
      <c r="A351" s="86" t="s">
        <v>2183</v>
      </c>
      <c r="B351" s="86">
        <v>2</v>
      </c>
      <c r="C351" s="120">
        <v>0.007122792292260108</v>
      </c>
      <c r="D351" s="86" t="s">
        <v>1652</v>
      </c>
      <c r="E351" s="86" t="b">
        <v>0</v>
      </c>
      <c r="F351" s="86" t="b">
        <v>0</v>
      </c>
      <c r="G351" s="86" t="b">
        <v>0</v>
      </c>
    </row>
    <row r="352" spans="1:7" ht="15">
      <c r="A352" s="86" t="s">
        <v>2195</v>
      </c>
      <c r="B352" s="86">
        <v>2</v>
      </c>
      <c r="C352" s="120">
        <v>0.007122792292260108</v>
      </c>
      <c r="D352" s="86" t="s">
        <v>1652</v>
      </c>
      <c r="E352" s="86" t="b">
        <v>0</v>
      </c>
      <c r="F352" s="86" t="b">
        <v>0</v>
      </c>
      <c r="G352" s="86" t="b">
        <v>0</v>
      </c>
    </row>
    <row r="353" spans="1:7" ht="15">
      <c r="A353" s="86" t="s">
        <v>2242</v>
      </c>
      <c r="B353" s="86">
        <v>2</v>
      </c>
      <c r="C353" s="120">
        <v>0.007122792292260108</v>
      </c>
      <c r="D353" s="86" t="s">
        <v>1652</v>
      </c>
      <c r="E353" s="86" t="b">
        <v>0</v>
      </c>
      <c r="F353" s="86" t="b">
        <v>0</v>
      </c>
      <c r="G353" s="86" t="b">
        <v>0</v>
      </c>
    </row>
    <row r="354" spans="1:7" ht="15">
      <c r="A354" s="86" t="s">
        <v>2243</v>
      </c>
      <c r="B354" s="86">
        <v>2</v>
      </c>
      <c r="C354" s="120">
        <v>0.007122792292260108</v>
      </c>
      <c r="D354" s="86" t="s">
        <v>1652</v>
      </c>
      <c r="E354" s="86" t="b">
        <v>0</v>
      </c>
      <c r="F354" s="86" t="b">
        <v>0</v>
      </c>
      <c r="G354" s="86" t="b">
        <v>0</v>
      </c>
    </row>
    <row r="355" spans="1:7" ht="15">
      <c r="A355" s="86" t="s">
        <v>2244</v>
      </c>
      <c r="B355" s="86">
        <v>2</v>
      </c>
      <c r="C355" s="120">
        <v>0.007122792292260108</v>
      </c>
      <c r="D355" s="86" t="s">
        <v>1652</v>
      </c>
      <c r="E355" s="86" t="b">
        <v>0</v>
      </c>
      <c r="F355" s="86" t="b">
        <v>0</v>
      </c>
      <c r="G355" s="86" t="b">
        <v>0</v>
      </c>
    </row>
    <row r="356" spans="1:7" ht="15">
      <c r="A356" s="86" t="s">
        <v>2182</v>
      </c>
      <c r="B356" s="86">
        <v>2</v>
      </c>
      <c r="C356" s="120">
        <v>0.007122792292260108</v>
      </c>
      <c r="D356" s="86" t="s">
        <v>1652</v>
      </c>
      <c r="E356" s="86" t="b">
        <v>0</v>
      </c>
      <c r="F356" s="86" t="b">
        <v>0</v>
      </c>
      <c r="G356" s="86" t="b">
        <v>0</v>
      </c>
    </row>
    <row r="357" spans="1:7" ht="15">
      <c r="A357" s="86" t="s">
        <v>2146</v>
      </c>
      <c r="B357" s="86">
        <v>2</v>
      </c>
      <c r="C357" s="120">
        <v>0.007122792292260108</v>
      </c>
      <c r="D357" s="86" t="s">
        <v>1652</v>
      </c>
      <c r="E357" s="86" t="b">
        <v>0</v>
      </c>
      <c r="F357" s="86" t="b">
        <v>0</v>
      </c>
      <c r="G357" s="86" t="b">
        <v>0</v>
      </c>
    </row>
    <row r="358" spans="1:7" ht="15">
      <c r="A358" s="86" t="s">
        <v>2237</v>
      </c>
      <c r="B358" s="86">
        <v>2</v>
      </c>
      <c r="C358" s="120">
        <v>0.007122792292260108</v>
      </c>
      <c r="D358" s="86" t="s">
        <v>1652</v>
      </c>
      <c r="E358" s="86" t="b">
        <v>0</v>
      </c>
      <c r="F358" s="86" t="b">
        <v>0</v>
      </c>
      <c r="G358" s="86" t="b">
        <v>0</v>
      </c>
    </row>
    <row r="359" spans="1:7" ht="15">
      <c r="A359" s="86" t="s">
        <v>2238</v>
      </c>
      <c r="B359" s="86">
        <v>2</v>
      </c>
      <c r="C359" s="120">
        <v>0.007122792292260108</v>
      </c>
      <c r="D359" s="86" t="s">
        <v>1652</v>
      </c>
      <c r="E359" s="86" t="b">
        <v>0</v>
      </c>
      <c r="F359" s="86" t="b">
        <v>0</v>
      </c>
      <c r="G359" s="86" t="b">
        <v>0</v>
      </c>
    </row>
    <row r="360" spans="1:7" ht="15">
      <c r="A360" s="86" t="s">
        <v>2239</v>
      </c>
      <c r="B360" s="86">
        <v>2</v>
      </c>
      <c r="C360" s="120">
        <v>0.007122792292260108</v>
      </c>
      <c r="D360" s="86" t="s">
        <v>1652</v>
      </c>
      <c r="E360" s="86" t="b">
        <v>0</v>
      </c>
      <c r="F360" s="86" t="b">
        <v>0</v>
      </c>
      <c r="G360" s="86" t="b">
        <v>0</v>
      </c>
    </row>
    <row r="361" spans="1:7" ht="15">
      <c r="A361" s="86" t="s">
        <v>2240</v>
      </c>
      <c r="B361" s="86">
        <v>2</v>
      </c>
      <c r="C361" s="120">
        <v>0.007122792292260108</v>
      </c>
      <c r="D361" s="86" t="s">
        <v>1652</v>
      </c>
      <c r="E361" s="86" t="b">
        <v>0</v>
      </c>
      <c r="F361" s="86" t="b">
        <v>0</v>
      </c>
      <c r="G361" s="86" t="b">
        <v>0</v>
      </c>
    </row>
    <row r="362" spans="1:7" ht="15">
      <c r="A362" s="86" t="s">
        <v>1825</v>
      </c>
      <c r="B362" s="86">
        <v>2</v>
      </c>
      <c r="C362" s="120">
        <v>0.007122792292260108</v>
      </c>
      <c r="D362" s="86" t="s">
        <v>1652</v>
      </c>
      <c r="E362" s="86" t="b">
        <v>0</v>
      </c>
      <c r="F362" s="86" t="b">
        <v>0</v>
      </c>
      <c r="G362" s="86" t="b">
        <v>0</v>
      </c>
    </row>
    <row r="363" spans="1:7" ht="15">
      <c r="A363" s="86" t="s">
        <v>2124</v>
      </c>
      <c r="B363" s="86">
        <v>2</v>
      </c>
      <c r="C363" s="120">
        <v>0.007122792292260108</v>
      </c>
      <c r="D363" s="86" t="s">
        <v>1652</v>
      </c>
      <c r="E363" s="86" t="b">
        <v>1</v>
      </c>
      <c r="F363" s="86" t="b">
        <v>0</v>
      </c>
      <c r="G363" s="86" t="b">
        <v>0</v>
      </c>
    </row>
    <row r="364" spans="1:7" ht="15">
      <c r="A364" s="86" t="s">
        <v>2241</v>
      </c>
      <c r="B364" s="86">
        <v>2</v>
      </c>
      <c r="C364" s="120">
        <v>0.007122792292260108</v>
      </c>
      <c r="D364" s="86" t="s">
        <v>1652</v>
      </c>
      <c r="E364" s="86" t="b">
        <v>0</v>
      </c>
      <c r="F364" s="86" t="b">
        <v>0</v>
      </c>
      <c r="G364" s="86" t="b">
        <v>0</v>
      </c>
    </row>
    <row r="365" spans="1:7" ht="15">
      <c r="A365" s="86" t="s">
        <v>1776</v>
      </c>
      <c r="B365" s="86">
        <v>18</v>
      </c>
      <c r="C365" s="120">
        <v>0</v>
      </c>
      <c r="D365" s="86" t="s">
        <v>1653</v>
      </c>
      <c r="E365" s="86" t="b">
        <v>0</v>
      </c>
      <c r="F365" s="86" t="b">
        <v>0</v>
      </c>
      <c r="G365" s="86" t="b">
        <v>0</v>
      </c>
    </row>
    <row r="366" spans="1:7" ht="15">
      <c r="A366" s="86" t="s">
        <v>1806</v>
      </c>
      <c r="B366" s="86">
        <v>7</v>
      </c>
      <c r="C366" s="120">
        <v>0.013711681356940179</v>
      </c>
      <c r="D366" s="86" t="s">
        <v>1653</v>
      </c>
      <c r="E366" s="86" t="b">
        <v>0</v>
      </c>
      <c r="F366" s="86" t="b">
        <v>0</v>
      </c>
      <c r="G366" s="86" t="b">
        <v>0</v>
      </c>
    </row>
    <row r="367" spans="1:7" ht="15">
      <c r="A367" s="86" t="s">
        <v>1807</v>
      </c>
      <c r="B367" s="86">
        <v>6</v>
      </c>
      <c r="C367" s="120">
        <v>0.016439815148950217</v>
      </c>
      <c r="D367" s="86" t="s">
        <v>1653</v>
      </c>
      <c r="E367" s="86" t="b">
        <v>0</v>
      </c>
      <c r="F367" s="86" t="b">
        <v>0</v>
      </c>
      <c r="G367" s="86" t="b">
        <v>0</v>
      </c>
    </row>
    <row r="368" spans="1:7" ht="15">
      <c r="A368" s="86" t="s">
        <v>236</v>
      </c>
      <c r="B368" s="86">
        <v>5</v>
      </c>
      <c r="C368" s="120">
        <v>0.009794058112100129</v>
      </c>
      <c r="D368" s="86" t="s">
        <v>1653</v>
      </c>
      <c r="E368" s="86" t="b">
        <v>0</v>
      </c>
      <c r="F368" s="86" t="b">
        <v>0</v>
      </c>
      <c r="G368" s="86" t="b">
        <v>0</v>
      </c>
    </row>
    <row r="369" spans="1:7" ht="15">
      <c r="A369" s="86" t="s">
        <v>1808</v>
      </c>
      <c r="B369" s="86">
        <v>5</v>
      </c>
      <c r="C369" s="120">
        <v>0.009794058112100129</v>
      </c>
      <c r="D369" s="86" t="s">
        <v>1653</v>
      </c>
      <c r="E369" s="86" t="b">
        <v>0</v>
      </c>
      <c r="F369" s="86" t="b">
        <v>0</v>
      </c>
      <c r="G369" s="86" t="b">
        <v>0</v>
      </c>
    </row>
    <row r="370" spans="1:7" ht="15">
      <c r="A370" s="86" t="s">
        <v>1779</v>
      </c>
      <c r="B370" s="86">
        <v>5</v>
      </c>
      <c r="C370" s="120">
        <v>0.009794058112100129</v>
      </c>
      <c r="D370" s="86" t="s">
        <v>1653</v>
      </c>
      <c r="E370" s="86" t="b">
        <v>0</v>
      </c>
      <c r="F370" s="86" t="b">
        <v>0</v>
      </c>
      <c r="G370" s="86" t="b">
        <v>0</v>
      </c>
    </row>
    <row r="371" spans="1:7" ht="15">
      <c r="A371" s="86" t="s">
        <v>1809</v>
      </c>
      <c r="B371" s="86">
        <v>5</v>
      </c>
      <c r="C371" s="120">
        <v>0.009794058112100129</v>
      </c>
      <c r="D371" s="86" t="s">
        <v>1653</v>
      </c>
      <c r="E371" s="86" t="b">
        <v>0</v>
      </c>
      <c r="F371" s="86" t="b">
        <v>0</v>
      </c>
      <c r="G371" s="86" t="b">
        <v>0</v>
      </c>
    </row>
    <row r="372" spans="1:7" ht="15">
      <c r="A372" s="86" t="s">
        <v>1810</v>
      </c>
      <c r="B372" s="86">
        <v>4</v>
      </c>
      <c r="C372" s="120">
        <v>0.009200176250356955</v>
      </c>
      <c r="D372" s="86" t="s">
        <v>1653</v>
      </c>
      <c r="E372" s="86" t="b">
        <v>0</v>
      </c>
      <c r="F372" s="86" t="b">
        <v>0</v>
      </c>
      <c r="G372" s="86" t="b">
        <v>0</v>
      </c>
    </row>
    <row r="373" spans="1:7" ht="15">
      <c r="A373" s="86" t="s">
        <v>1811</v>
      </c>
      <c r="B373" s="86">
        <v>4</v>
      </c>
      <c r="C373" s="120">
        <v>0.009200176250356955</v>
      </c>
      <c r="D373" s="86" t="s">
        <v>1653</v>
      </c>
      <c r="E373" s="86" t="b">
        <v>0</v>
      </c>
      <c r="F373" s="86" t="b">
        <v>0</v>
      </c>
      <c r="G373" s="86" t="b">
        <v>0</v>
      </c>
    </row>
    <row r="374" spans="1:7" ht="15">
      <c r="A374" s="86" t="s">
        <v>1812</v>
      </c>
      <c r="B374" s="86">
        <v>4</v>
      </c>
      <c r="C374" s="120">
        <v>0.009200176250356955</v>
      </c>
      <c r="D374" s="86" t="s">
        <v>1653</v>
      </c>
      <c r="E374" s="86" t="b">
        <v>0</v>
      </c>
      <c r="F374" s="86" t="b">
        <v>0</v>
      </c>
      <c r="G374" s="86" t="b">
        <v>0</v>
      </c>
    </row>
    <row r="375" spans="1:7" ht="15">
      <c r="A375" s="86" t="s">
        <v>2186</v>
      </c>
      <c r="B375" s="86">
        <v>4</v>
      </c>
      <c r="C375" s="120">
        <v>0.009200176250356955</v>
      </c>
      <c r="D375" s="86" t="s">
        <v>1653</v>
      </c>
      <c r="E375" s="86" t="b">
        <v>0</v>
      </c>
      <c r="F375" s="86" t="b">
        <v>0</v>
      </c>
      <c r="G375" s="86" t="b">
        <v>0</v>
      </c>
    </row>
    <row r="376" spans="1:7" ht="15">
      <c r="A376" s="86" t="s">
        <v>2187</v>
      </c>
      <c r="B376" s="86">
        <v>4</v>
      </c>
      <c r="C376" s="120">
        <v>0.009200176250356955</v>
      </c>
      <c r="D376" s="86" t="s">
        <v>1653</v>
      </c>
      <c r="E376" s="86" t="b">
        <v>0</v>
      </c>
      <c r="F376" s="86" t="b">
        <v>0</v>
      </c>
      <c r="G376" s="86" t="b">
        <v>0</v>
      </c>
    </row>
    <row r="377" spans="1:7" ht="15">
      <c r="A377" s="86" t="s">
        <v>2188</v>
      </c>
      <c r="B377" s="86">
        <v>4</v>
      </c>
      <c r="C377" s="120">
        <v>0.009200176250356955</v>
      </c>
      <c r="D377" s="86" t="s">
        <v>1653</v>
      </c>
      <c r="E377" s="86" t="b">
        <v>0</v>
      </c>
      <c r="F377" s="86" t="b">
        <v>0</v>
      </c>
      <c r="G377" s="86" t="b">
        <v>0</v>
      </c>
    </row>
    <row r="378" spans="1:7" ht="15">
      <c r="A378" s="86" t="s">
        <v>267</v>
      </c>
      <c r="B378" s="86">
        <v>4</v>
      </c>
      <c r="C378" s="120">
        <v>0.009200176250356955</v>
      </c>
      <c r="D378" s="86" t="s">
        <v>1653</v>
      </c>
      <c r="E378" s="86" t="b">
        <v>0</v>
      </c>
      <c r="F378" s="86" t="b">
        <v>0</v>
      </c>
      <c r="G378" s="86" t="b">
        <v>0</v>
      </c>
    </row>
    <row r="379" spans="1:7" ht="15">
      <c r="A379" s="86" t="s">
        <v>2189</v>
      </c>
      <c r="B379" s="86">
        <v>4</v>
      </c>
      <c r="C379" s="120">
        <v>0.009200176250356955</v>
      </c>
      <c r="D379" s="86" t="s">
        <v>1653</v>
      </c>
      <c r="E379" s="86" t="b">
        <v>0</v>
      </c>
      <c r="F379" s="86" t="b">
        <v>0</v>
      </c>
      <c r="G379" s="86" t="b">
        <v>0</v>
      </c>
    </row>
    <row r="380" spans="1:7" ht="15">
      <c r="A380" s="86" t="s">
        <v>2190</v>
      </c>
      <c r="B380" s="86">
        <v>4</v>
      </c>
      <c r="C380" s="120">
        <v>0.009200176250356955</v>
      </c>
      <c r="D380" s="86" t="s">
        <v>1653</v>
      </c>
      <c r="E380" s="86" t="b">
        <v>0</v>
      </c>
      <c r="F380" s="86" t="b">
        <v>0</v>
      </c>
      <c r="G380" s="86" t="b">
        <v>0</v>
      </c>
    </row>
    <row r="381" spans="1:7" ht="15">
      <c r="A381" s="86" t="s">
        <v>2142</v>
      </c>
      <c r="B381" s="86">
        <v>4</v>
      </c>
      <c r="C381" s="120">
        <v>0.009200176250356955</v>
      </c>
      <c r="D381" s="86" t="s">
        <v>1653</v>
      </c>
      <c r="E381" s="86" t="b">
        <v>0</v>
      </c>
      <c r="F381" s="86" t="b">
        <v>0</v>
      </c>
      <c r="G381" s="86" t="b">
        <v>0</v>
      </c>
    </row>
    <row r="382" spans="1:7" ht="15">
      <c r="A382" s="86" t="s">
        <v>2126</v>
      </c>
      <c r="B382" s="86">
        <v>4</v>
      </c>
      <c r="C382" s="120">
        <v>0.010959876765966811</v>
      </c>
      <c r="D382" s="86" t="s">
        <v>1653</v>
      </c>
      <c r="E382" s="86" t="b">
        <v>0</v>
      </c>
      <c r="F382" s="86" t="b">
        <v>0</v>
      </c>
      <c r="G382" s="86" t="b">
        <v>0</v>
      </c>
    </row>
    <row r="383" spans="1:7" ht="15">
      <c r="A383" s="86" t="s">
        <v>2176</v>
      </c>
      <c r="B383" s="86">
        <v>3</v>
      </c>
      <c r="C383" s="120">
        <v>0.008219907574475108</v>
      </c>
      <c r="D383" s="86" t="s">
        <v>1653</v>
      </c>
      <c r="E383" s="86" t="b">
        <v>0</v>
      </c>
      <c r="F383" s="86" t="b">
        <v>0</v>
      </c>
      <c r="G383" s="86" t="b">
        <v>0</v>
      </c>
    </row>
    <row r="384" spans="1:7" ht="15">
      <c r="A384" s="86" t="s">
        <v>2209</v>
      </c>
      <c r="B384" s="86">
        <v>3</v>
      </c>
      <c r="C384" s="120">
        <v>0.008219907574475108</v>
      </c>
      <c r="D384" s="86" t="s">
        <v>1653</v>
      </c>
      <c r="E384" s="86" t="b">
        <v>0</v>
      </c>
      <c r="F384" s="86" t="b">
        <v>0</v>
      </c>
      <c r="G384" s="86" t="b">
        <v>0</v>
      </c>
    </row>
    <row r="385" spans="1:7" ht="15">
      <c r="A385" s="86" t="s">
        <v>2206</v>
      </c>
      <c r="B385" s="86">
        <v>3</v>
      </c>
      <c r="C385" s="120">
        <v>0.008219907574475108</v>
      </c>
      <c r="D385" s="86" t="s">
        <v>1653</v>
      </c>
      <c r="E385" s="86" t="b">
        <v>0</v>
      </c>
      <c r="F385" s="86" t="b">
        <v>0</v>
      </c>
      <c r="G385" s="86" t="b">
        <v>0</v>
      </c>
    </row>
    <row r="386" spans="1:7" ht="15">
      <c r="A386" s="86" t="s">
        <v>2152</v>
      </c>
      <c r="B386" s="86">
        <v>3</v>
      </c>
      <c r="C386" s="120">
        <v>0.008219907574475108</v>
      </c>
      <c r="D386" s="86" t="s">
        <v>1653</v>
      </c>
      <c r="E386" s="86" t="b">
        <v>0</v>
      </c>
      <c r="F386" s="86" t="b">
        <v>0</v>
      </c>
      <c r="G386" s="86" t="b">
        <v>0</v>
      </c>
    </row>
    <row r="387" spans="1:7" ht="15">
      <c r="A387" s="86" t="s">
        <v>2208</v>
      </c>
      <c r="B387" s="86">
        <v>3</v>
      </c>
      <c r="C387" s="120">
        <v>0.008219907574475108</v>
      </c>
      <c r="D387" s="86" t="s">
        <v>1653</v>
      </c>
      <c r="E387" s="86" t="b">
        <v>0</v>
      </c>
      <c r="F387" s="86" t="b">
        <v>0</v>
      </c>
      <c r="G387" s="86" t="b">
        <v>0</v>
      </c>
    </row>
    <row r="388" spans="1:7" ht="15">
      <c r="A388" s="86" t="s">
        <v>2138</v>
      </c>
      <c r="B388" s="86">
        <v>3</v>
      </c>
      <c r="C388" s="120">
        <v>0.008219907574475108</v>
      </c>
      <c r="D388" s="86" t="s">
        <v>1653</v>
      </c>
      <c r="E388" s="86" t="b">
        <v>0</v>
      </c>
      <c r="F388" s="86" t="b">
        <v>0</v>
      </c>
      <c r="G388" s="86" t="b">
        <v>0</v>
      </c>
    </row>
    <row r="389" spans="1:7" ht="15">
      <c r="A389" s="86" t="s">
        <v>266</v>
      </c>
      <c r="B389" s="86">
        <v>3</v>
      </c>
      <c r="C389" s="120">
        <v>0.008219907574475108</v>
      </c>
      <c r="D389" s="86" t="s">
        <v>1653</v>
      </c>
      <c r="E389" s="86" t="b">
        <v>0</v>
      </c>
      <c r="F389" s="86" t="b">
        <v>0</v>
      </c>
      <c r="G389" s="86" t="b">
        <v>0</v>
      </c>
    </row>
    <row r="390" spans="1:7" ht="15">
      <c r="A390" s="86" t="s">
        <v>2267</v>
      </c>
      <c r="B390" s="86">
        <v>2</v>
      </c>
      <c r="C390" s="120">
        <v>0.006720017672107921</v>
      </c>
      <c r="D390" s="86" t="s">
        <v>1653</v>
      </c>
      <c r="E390" s="86" t="b">
        <v>0</v>
      </c>
      <c r="F390" s="86" t="b">
        <v>0</v>
      </c>
      <c r="G390" s="86" t="b">
        <v>0</v>
      </c>
    </row>
    <row r="391" spans="1:7" ht="15">
      <c r="A391" s="86" t="s">
        <v>2268</v>
      </c>
      <c r="B391" s="86">
        <v>2</v>
      </c>
      <c r="C391" s="120">
        <v>0.006720017672107921</v>
      </c>
      <c r="D391" s="86" t="s">
        <v>1653</v>
      </c>
      <c r="E391" s="86" t="b">
        <v>0</v>
      </c>
      <c r="F391" s="86" t="b">
        <v>0</v>
      </c>
      <c r="G391" s="86" t="b">
        <v>0</v>
      </c>
    </row>
    <row r="392" spans="1:7" ht="15">
      <c r="A392" s="86" t="s">
        <v>2198</v>
      </c>
      <c r="B392" s="86">
        <v>2</v>
      </c>
      <c r="C392" s="120">
        <v>0.006720017672107921</v>
      </c>
      <c r="D392" s="86" t="s">
        <v>1653</v>
      </c>
      <c r="E392" s="86" t="b">
        <v>0</v>
      </c>
      <c r="F392" s="86" t="b">
        <v>0</v>
      </c>
      <c r="G392" s="86" t="b">
        <v>0</v>
      </c>
    </row>
    <row r="393" spans="1:7" ht="15">
      <c r="A393" s="86" t="s">
        <v>2269</v>
      </c>
      <c r="B393" s="86">
        <v>2</v>
      </c>
      <c r="C393" s="120">
        <v>0.006720017672107921</v>
      </c>
      <c r="D393" s="86" t="s">
        <v>1653</v>
      </c>
      <c r="E393" s="86" t="b">
        <v>0</v>
      </c>
      <c r="F393" s="86" t="b">
        <v>0</v>
      </c>
      <c r="G393" s="86" t="b">
        <v>0</v>
      </c>
    </row>
    <row r="394" spans="1:7" ht="15">
      <c r="A394" s="86" t="s">
        <v>2270</v>
      </c>
      <c r="B394" s="86">
        <v>2</v>
      </c>
      <c r="C394" s="120">
        <v>0.006720017672107921</v>
      </c>
      <c r="D394" s="86" t="s">
        <v>1653</v>
      </c>
      <c r="E394" s="86" t="b">
        <v>0</v>
      </c>
      <c r="F394" s="86" t="b">
        <v>0</v>
      </c>
      <c r="G394" s="86" t="b">
        <v>0</v>
      </c>
    </row>
    <row r="395" spans="1:7" ht="15">
      <c r="A395" s="86" t="s">
        <v>2124</v>
      </c>
      <c r="B395" s="86">
        <v>2</v>
      </c>
      <c r="C395" s="120">
        <v>0.006720017672107921</v>
      </c>
      <c r="D395" s="86" t="s">
        <v>1653</v>
      </c>
      <c r="E395" s="86" t="b">
        <v>1</v>
      </c>
      <c r="F395" s="86" t="b">
        <v>0</v>
      </c>
      <c r="G395" s="86" t="b">
        <v>0</v>
      </c>
    </row>
    <row r="396" spans="1:7" ht="15">
      <c r="A396" s="86" t="s">
        <v>2271</v>
      </c>
      <c r="B396" s="86">
        <v>2</v>
      </c>
      <c r="C396" s="120">
        <v>0.006720017672107921</v>
      </c>
      <c r="D396" s="86" t="s">
        <v>1653</v>
      </c>
      <c r="E396" s="86" t="b">
        <v>0</v>
      </c>
      <c r="F396" s="86" t="b">
        <v>0</v>
      </c>
      <c r="G396" s="86" t="b">
        <v>0</v>
      </c>
    </row>
    <row r="397" spans="1:7" ht="15">
      <c r="A397" s="86" t="s">
        <v>2182</v>
      </c>
      <c r="B397" s="86">
        <v>2</v>
      </c>
      <c r="C397" s="120">
        <v>0.006720017672107921</v>
      </c>
      <c r="D397" s="86" t="s">
        <v>1653</v>
      </c>
      <c r="E397" s="86" t="b">
        <v>0</v>
      </c>
      <c r="F397" s="86" t="b">
        <v>0</v>
      </c>
      <c r="G397" s="86" t="b">
        <v>0</v>
      </c>
    </row>
    <row r="398" spans="1:7" ht="15">
      <c r="A398" s="86" t="s">
        <v>2272</v>
      </c>
      <c r="B398" s="86">
        <v>2</v>
      </c>
      <c r="C398" s="120">
        <v>0.006720017672107921</v>
      </c>
      <c r="D398" s="86" t="s">
        <v>1653</v>
      </c>
      <c r="E398" s="86" t="b">
        <v>0</v>
      </c>
      <c r="F398" s="86" t="b">
        <v>0</v>
      </c>
      <c r="G398" s="86" t="b">
        <v>0</v>
      </c>
    </row>
    <row r="399" spans="1:7" ht="15">
      <c r="A399" s="86" t="s">
        <v>2273</v>
      </c>
      <c r="B399" s="86">
        <v>2</v>
      </c>
      <c r="C399" s="120">
        <v>0.006720017672107921</v>
      </c>
      <c r="D399" s="86" t="s">
        <v>1653</v>
      </c>
      <c r="E399" s="86" t="b">
        <v>0</v>
      </c>
      <c r="F399" s="86" t="b">
        <v>0</v>
      </c>
      <c r="G399" s="86" t="b">
        <v>0</v>
      </c>
    </row>
    <row r="400" spans="1:7" ht="15">
      <c r="A400" s="86" t="s">
        <v>2274</v>
      </c>
      <c r="B400" s="86">
        <v>2</v>
      </c>
      <c r="C400" s="120">
        <v>0.006720017672107921</v>
      </c>
      <c r="D400" s="86" t="s">
        <v>1653</v>
      </c>
      <c r="E400" s="86" t="b">
        <v>1</v>
      </c>
      <c r="F400" s="86" t="b">
        <v>0</v>
      </c>
      <c r="G400" s="86" t="b">
        <v>0</v>
      </c>
    </row>
    <row r="401" spans="1:7" ht="15">
      <c r="A401" s="86" t="s">
        <v>2275</v>
      </c>
      <c r="B401" s="86">
        <v>2</v>
      </c>
      <c r="C401" s="120">
        <v>0.006720017672107921</v>
      </c>
      <c r="D401" s="86" t="s">
        <v>1653</v>
      </c>
      <c r="E401" s="86" t="b">
        <v>0</v>
      </c>
      <c r="F401" s="86" t="b">
        <v>0</v>
      </c>
      <c r="G401" s="86" t="b">
        <v>0</v>
      </c>
    </row>
    <row r="402" spans="1:7" ht="15">
      <c r="A402" s="86" t="s">
        <v>2276</v>
      </c>
      <c r="B402" s="86">
        <v>2</v>
      </c>
      <c r="C402" s="120">
        <v>0.006720017672107921</v>
      </c>
      <c r="D402" s="86" t="s">
        <v>1653</v>
      </c>
      <c r="E402" s="86" t="b">
        <v>0</v>
      </c>
      <c r="F402" s="86" t="b">
        <v>0</v>
      </c>
      <c r="G402" s="86" t="b">
        <v>0</v>
      </c>
    </row>
    <row r="403" spans="1:7" ht="15">
      <c r="A403" s="86" t="s">
        <v>2277</v>
      </c>
      <c r="B403" s="86">
        <v>2</v>
      </c>
      <c r="C403" s="120">
        <v>0.006720017672107921</v>
      </c>
      <c r="D403" s="86" t="s">
        <v>1653</v>
      </c>
      <c r="E403" s="86" t="b">
        <v>1</v>
      </c>
      <c r="F403" s="86" t="b">
        <v>0</v>
      </c>
      <c r="G403" s="86" t="b">
        <v>0</v>
      </c>
    </row>
    <row r="404" spans="1:7" ht="15">
      <c r="A404" s="86" t="s">
        <v>1803</v>
      </c>
      <c r="B404" s="86">
        <v>2</v>
      </c>
      <c r="C404" s="120">
        <v>0.006720017672107921</v>
      </c>
      <c r="D404" s="86" t="s">
        <v>1653</v>
      </c>
      <c r="E404" s="86" t="b">
        <v>0</v>
      </c>
      <c r="F404" s="86" t="b">
        <v>0</v>
      </c>
      <c r="G404" s="86" t="b">
        <v>0</v>
      </c>
    </row>
    <row r="405" spans="1:7" ht="15">
      <c r="A405" s="86" t="s">
        <v>2178</v>
      </c>
      <c r="B405" s="86">
        <v>2</v>
      </c>
      <c r="C405" s="120">
        <v>0.006720017672107921</v>
      </c>
      <c r="D405" s="86" t="s">
        <v>1653</v>
      </c>
      <c r="E405" s="86" t="b">
        <v>0</v>
      </c>
      <c r="F405" s="86" t="b">
        <v>0</v>
      </c>
      <c r="G405" s="86" t="b">
        <v>0</v>
      </c>
    </row>
    <row r="406" spans="1:7" ht="15">
      <c r="A406" s="86" t="s">
        <v>2205</v>
      </c>
      <c r="B406" s="86">
        <v>2</v>
      </c>
      <c r="C406" s="120">
        <v>0.006720017672107921</v>
      </c>
      <c r="D406" s="86" t="s">
        <v>1653</v>
      </c>
      <c r="E406" s="86" t="b">
        <v>0</v>
      </c>
      <c r="F406" s="86" t="b">
        <v>0</v>
      </c>
      <c r="G406" s="86" t="b">
        <v>0</v>
      </c>
    </row>
    <row r="407" spans="1:7" ht="15">
      <c r="A407" s="86" t="s">
        <v>2125</v>
      </c>
      <c r="B407" s="86">
        <v>2</v>
      </c>
      <c r="C407" s="120">
        <v>0.006720017672107921</v>
      </c>
      <c r="D407" s="86" t="s">
        <v>1653</v>
      </c>
      <c r="E407" s="86" t="b">
        <v>0</v>
      </c>
      <c r="F407" s="86" t="b">
        <v>1</v>
      </c>
      <c r="G407" s="86" t="b">
        <v>0</v>
      </c>
    </row>
    <row r="408" spans="1:7" ht="15">
      <c r="A408" s="86" t="s">
        <v>2259</v>
      </c>
      <c r="B408" s="86">
        <v>2</v>
      </c>
      <c r="C408" s="120">
        <v>0.006720017672107921</v>
      </c>
      <c r="D408" s="86" t="s">
        <v>1653</v>
      </c>
      <c r="E408" s="86" t="b">
        <v>0</v>
      </c>
      <c r="F408" s="86" t="b">
        <v>1</v>
      </c>
      <c r="G408" s="86" t="b">
        <v>0</v>
      </c>
    </row>
    <row r="409" spans="1:7" ht="15">
      <c r="A409" s="86" t="s">
        <v>2260</v>
      </c>
      <c r="B409" s="86">
        <v>2</v>
      </c>
      <c r="C409" s="120">
        <v>0.006720017672107921</v>
      </c>
      <c r="D409" s="86" t="s">
        <v>1653</v>
      </c>
      <c r="E409" s="86" t="b">
        <v>0</v>
      </c>
      <c r="F409" s="86" t="b">
        <v>0</v>
      </c>
      <c r="G409" s="86" t="b">
        <v>0</v>
      </c>
    </row>
    <row r="410" spans="1:7" ht="15">
      <c r="A410" s="86" t="s">
        <v>2261</v>
      </c>
      <c r="B410" s="86">
        <v>2</v>
      </c>
      <c r="C410" s="120">
        <v>0.006720017672107921</v>
      </c>
      <c r="D410" s="86" t="s">
        <v>1653</v>
      </c>
      <c r="E410" s="86" t="b">
        <v>0</v>
      </c>
      <c r="F410" s="86" t="b">
        <v>0</v>
      </c>
      <c r="G410" s="86" t="b">
        <v>0</v>
      </c>
    </row>
    <row r="411" spans="1:7" ht="15">
      <c r="A411" s="86" t="s">
        <v>2262</v>
      </c>
      <c r="B411" s="86">
        <v>2</v>
      </c>
      <c r="C411" s="120">
        <v>0.006720017672107921</v>
      </c>
      <c r="D411" s="86" t="s">
        <v>1653</v>
      </c>
      <c r="E411" s="86" t="b">
        <v>0</v>
      </c>
      <c r="F411" s="86" t="b">
        <v>0</v>
      </c>
      <c r="G411" s="86" t="b">
        <v>0</v>
      </c>
    </row>
    <row r="412" spans="1:7" ht="15">
      <c r="A412" s="86" t="s">
        <v>2263</v>
      </c>
      <c r="B412" s="86">
        <v>2</v>
      </c>
      <c r="C412" s="120">
        <v>0.006720017672107921</v>
      </c>
      <c r="D412" s="86" t="s">
        <v>1653</v>
      </c>
      <c r="E412" s="86" t="b">
        <v>0</v>
      </c>
      <c r="F412" s="86" t="b">
        <v>0</v>
      </c>
      <c r="G412" s="86" t="b">
        <v>0</v>
      </c>
    </row>
    <row r="413" spans="1:7" ht="15">
      <c r="A413" s="86" t="s">
        <v>2264</v>
      </c>
      <c r="B413" s="86">
        <v>2</v>
      </c>
      <c r="C413" s="120">
        <v>0.006720017672107921</v>
      </c>
      <c r="D413" s="86" t="s">
        <v>1653</v>
      </c>
      <c r="E413" s="86" t="b">
        <v>1</v>
      </c>
      <c r="F413" s="86" t="b">
        <v>0</v>
      </c>
      <c r="G413" s="86" t="b">
        <v>0</v>
      </c>
    </row>
    <row r="414" spans="1:7" ht="15">
      <c r="A414" s="86" t="s">
        <v>2199</v>
      </c>
      <c r="B414" s="86">
        <v>2</v>
      </c>
      <c r="C414" s="120">
        <v>0.006720017672107921</v>
      </c>
      <c r="D414" s="86" t="s">
        <v>1653</v>
      </c>
      <c r="E414" s="86" t="b">
        <v>0</v>
      </c>
      <c r="F414" s="86" t="b">
        <v>0</v>
      </c>
      <c r="G414" s="86" t="b">
        <v>0</v>
      </c>
    </row>
    <row r="415" spans="1:7" ht="15">
      <c r="A415" s="86" t="s">
        <v>2265</v>
      </c>
      <c r="B415" s="86">
        <v>2</v>
      </c>
      <c r="C415" s="120">
        <v>0.006720017672107921</v>
      </c>
      <c r="D415" s="86" t="s">
        <v>1653</v>
      </c>
      <c r="E415" s="86" t="b">
        <v>0</v>
      </c>
      <c r="F415" s="86" t="b">
        <v>0</v>
      </c>
      <c r="G415" s="86" t="b">
        <v>0</v>
      </c>
    </row>
    <row r="416" spans="1:7" ht="15">
      <c r="A416" s="86" t="s">
        <v>2266</v>
      </c>
      <c r="B416" s="86">
        <v>2</v>
      </c>
      <c r="C416" s="120">
        <v>0.006720017672107921</v>
      </c>
      <c r="D416" s="86" t="s">
        <v>1653</v>
      </c>
      <c r="E416" s="86" t="b">
        <v>0</v>
      </c>
      <c r="F416" s="86" t="b">
        <v>0</v>
      </c>
      <c r="G416" s="86" t="b">
        <v>0</v>
      </c>
    </row>
    <row r="417" spans="1:7" ht="15">
      <c r="A417" s="86" t="s">
        <v>235</v>
      </c>
      <c r="B417" s="86">
        <v>2</v>
      </c>
      <c r="C417" s="120">
        <v>0.006720017672107921</v>
      </c>
      <c r="D417" s="86" t="s">
        <v>1653</v>
      </c>
      <c r="E417" s="86" t="b">
        <v>0</v>
      </c>
      <c r="F417" s="86" t="b">
        <v>0</v>
      </c>
      <c r="G417" s="86" t="b">
        <v>0</v>
      </c>
    </row>
    <row r="418" spans="1:7" ht="15">
      <c r="A418" s="86" t="s">
        <v>2204</v>
      </c>
      <c r="B418" s="86">
        <v>2</v>
      </c>
      <c r="C418" s="120">
        <v>0.006720017672107921</v>
      </c>
      <c r="D418" s="86" t="s">
        <v>1653</v>
      </c>
      <c r="E418" s="86" t="b">
        <v>0</v>
      </c>
      <c r="F418" s="86" t="b">
        <v>0</v>
      </c>
      <c r="G418" s="86" t="b">
        <v>0</v>
      </c>
    </row>
    <row r="419" spans="1:7" ht="15">
      <c r="A419" s="86" t="s">
        <v>2252</v>
      </c>
      <c r="B419" s="86">
        <v>2</v>
      </c>
      <c r="C419" s="120">
        <v>0.006720017672107921</v>
      </c>
      <c r="D419" s="86" t="s">
        <v>1653</v>
      </c>
      <c r="E419" s="86" t="b">
        <v>0</v>
      </c>
      <c r="F419" s="86" t="b">
        <v>0</v>
      </c>
      <c r="G419" s="86" t="b">
        <v>0</v>
      </c>
    </row>
    <row r="420" spans="1:7" ht="15">
      <c r="A420" s="86" t="s">
        <v>1828</v>
      </c>
      <c r="B420" s="86">
        <v>2</v>
      </c>
      <c r="C420" s="120">
        <v>0.006720017672107921</v>
      </c>
      <c r="D420" s="86" t="s">
        <v>1653</v>
      </c>
      <c r="E420" s="86" t="b">
        <v>0</v>
      </c>
      <c r="F420" s="86" t="b">
        <v>0</v>
      </c>
      <c r="G420" s="86" t="b">
        <v>0</v>
      </c>
    </row>
    <row r="421" spans="1:7" ht="15">
      <c r="A421" s="86" t="s">
        <v>263</v>
      </c>
      <c r="B421" s="86">
        <v>2</v>
      </c>
      <c r="C421" s="120">
        <v>0.006720017672107921</v>
      </c>
      <c r="D421" s="86" t="s">
        <v>1653</v>
      </c>
      <c r="E421" s="86" t="b">
        <v>0</v>
      </c>
      <c r="F421" s="86" t="b">
        <v>0</v>
      </c>
      <c r="G421" s="86" t="b">
        <v>0</v>
      </c>
    </row>
    <row r="422" spans="1:7" ht="15">
      <c r="A422" s="86" t="s">
        <v>2129</v>
      </c>
      <c r="B422" s="86">
        <v>2</v>
      </c>
      <c r="C422" s="120">
        <v>0.006720017672107921</v>
      </c>
      <c r="D422" s="86" t="s">
        <v>1653</v>
      </c>
      <c r="E422" s="86" t="b">
        <v>0</v>
      </c>
      <c r="F422" s="86" t="b">
        <v>0</v>
      </c>
      <c r="G422" s="86" t="b">
        <v>0</v>
      </c>
    </row>
    <row r="423" spans="1:7" ht="15">
      <c r="A423" s="86" t="s">
        <v>2203</v>
      </c>
      <c r="B423" s="86">
        <v>2</v>
      </c>
      <c r="C423" s="120">
        <v>0.006720017672107921</v>
      </c>
      <c r="D423" s="86" t="s">
        <v>1653</v>
      </c>
      <c r="E423" s="86" t="b">
        <v>0</v>
      </c>
      <c r="F423" s="86" t="b">
        <v>0</v>
      </c>
      <c r="G423" s="86" t="b">
        <v>0</v>
      </c>
    </row>
    <row r="424" spans="1:7" ht="15">
      <c r="A424" s="86" t="s">
        <v>2250</v>
      </c>
      <c r="B424" s="86">
        <v>2</v>
      </c>
      <c r="C424" s="120">
        <v>0.008839947219037367</v>
      </c>
      <c r="D424" s="86" t="s">
        <v>1653</v>
      </c>
      <c r="E424" s="86" t="b">
        <v>0</v>
      </c>
      <c r="F424" s="86" t="b">
        <v>0</v>
      </c>
      <c r="G424" s="86" t="b">
        <v>0</v>
      </c>
    </row>
    <row r="425" spans="1:7" ht="15">
      <c r="A425" s="86" t="s">
        <v>1776</v>
      </c>
      <c r="B425" s="86">
        <v>6</v>
      </c>
      <c r="C425" s="120">
        <v>0</v>
      </c>
      <c r="D425" s="86" t="s">
        <v>1654</v>
      </c>
      <c r="E425" s="86" t="b">
        <v>0</v>
      </c>
      <c r="F425" s="86" t="b">
        <v>0</v>
      </c>
      <c r="G425" s="86" t="b">
        <v>0</v>
      </c>
    </row>
    <row r="426" spans="1:7" ht="15">
      <c r="A426" s="86" t="s">
        <v>239</v>
      </c>
      <c r="B426" s="86">
        <v>5</v>
      </c>
      <c r="C426" s="120">
        <v>0.0031173718916387722</v>
      </c>
      <c r="D426" s="86" t="s">
        <v>1654</v>
      </c>
      <c r="E426" s="86" t="b">
        <v>0</v>
      </c>
      <c r="F426" s="86" t="b">
        <v>0</v>
      </c>
      <c r="G426" s="86" t="b">
        <v>0</v>
      </c>
    </row>
    <row r="427" spans="1:7" ht="15">
      <c r="A427" s="86" t="s">
        <v>1814</v>
      </c>
      <c r="B427" s="86">
        <v>4</v>
      </c>
      <c r="C427" s="120">
        <v>0.005546181387580511</v>
      </c>
      <c r="D427" s="86" t="s">
        <v>1654</v>
      </c>
      <c r="E427" s="86" t="b">
        <v>0</v>
      </c>
      <c r="F427" s="86" t="b">
        <v>0</v>
      </c>
      <c r="G427" s="86" t="b">
        <v>0</v>
      </c>
    </row>
    <row r="428" spans="1:7" ht="15">
      <c r="A428" s="86" t="s">
        <v>1815</v>
      </c>
      <c r="B428" s="86">
        <v>4</v>
      </c>
      <c r="C428" s="120">
        <v>0.005546181387580511</v>
      </c>
      <c r="D428" s="86" t="s">
        <v>1654</v>
      </c>
      <c r="E428" s="86" t="b">
        <v>0</v>
      </c>
      <c r="F428" s="86" t="b">
        <v>0</v>
      </c>
      <c r="G428" s="86" t="b">
        <v>0</v>
      </c>
    </row>
    <row r="429" spans="1:7" ht="15">
      <c r="A429" s="86" t="s">
        <v>1816</v>
      </c>
      <c r="B429" s="86">
        <v>4</v>
      </c>
      <c r="C429" s="120">
        <v>0.005546181387580511</v>
      </c>
      <c r="D429" s="86" t="s">
        <v>1654</v>
      </c>
      <c r="E429" s="86" t="b">
        <v>0</v>
      </c>
      <c r="F429" s="86" t="b">
        <v>0</v>
      </c>
      <c r="G429" s="86" t="b">
        <v>0</v>
      </c>
    </row>
    <row r="430" spans="1:7" ht="15">
      <c r="A430" s="86" t="s">
        <v>1817</v>
      </c>
      <c r="B430" s="86">
        <v>4</v>
      </c>
      <c r="C430" s="120">
        <v>0.005546181387580511</v>
      </c>
      <c r="D430" s="86" t="s">
        <v>1654</v>
      </c>
      <c r="E430" s="86" t="b">
        <v>0</v>
      </c>
      <c r="F430" s="86" t="b">
        <v>0</v>
      </c>
      <c r="G430" s="86" t="b">
        <v>0</v>
      </c>
    </row>
    <row r="431" spans="1:7" ht="15">
      <c r="A431" s="86" t="s">
        <v>1818</v>
      </c>
      <c r="B431" s="86">
        <v>4</v>
      </c>
      <c r="C431" s="120">
        <v>0.005546181387580511</v>
      </c>
      <c r="D431" s="86" t="s">
        <v>1654</v>
      </c>
      <c r="E431" s="86" t="b">
        <v>0</v>
      </c>
      <c r="F431" s="86" t="b">
        <v>0</v>
      </c>
      <c r="G431" s="86" t="b">
        <v>0</v>
      </c>
    </row>
    <row r="432" spans="1:7" ht="15">
      <c r="A432" s="86" t="s">
        <v>1819</v>
      </c>
      <c r="B432" s="86">
        <v>4</v>
      </c>
      <c r="C432" s="120">
        <v>0.005546181387580511</v>
      </c>
      <c r="D432" s="86" t="s">
        <v>1654</v>
      </c>
      <c r="E432" s="86" t="b">
        <v>0</v>
      </c>
      <c r="F432" s="86" t="b">
        <v>0</v>
      </c>
      <c r="G432" s="86" t="b">
        <v>0</v>
      </c>
    </row>
    <row r="433" spans="1:7" ht="15">
      <c r="A433" s="86" t="s">
        <v>1724</v>
      </c>
      <c r="B433" s="86">
        <v>4</v>
      </c>
      <c r="C433" s="120">
        <v>0.005546181387580511</v>
      </c>
      <c r="D433" s="86" t="s">
        <v>1654</v>
      </c>
      <c r="E433" s="86" t="b">
        <v>0</v>
      </c>
      <c r="F433" s="86" t="b">
        <v>0</v>
      </c>
      <c r="G433" s="86" t="b">
        <v>0</v>
      </c>
    </row>
    <row r="434" spans="1:7" ht="15">
      <c r="A434" s="86" t="s">
        <v>1820</v>
      </c>
      <c r="B434" s="86">
        <v>4</v>
      </c>
      <c r="C434" s="120">
        <v>0.005546181387580511</v>
      </c>
      <c r="D434" s="86" t="s">
        <v>1654</v>
      </c>
      <c r="E434" s="86" t="b">
        <v>0</v>
      </c>
      <c r="F434" s="86" t="b">
        <v>0</v>
      </c>
      <c r="G434" s="86" t="b">
        <v>0</v>
      </c>
    </row>
    <row r="435" spans="1:7" ht="15">
      <c r="A435" s="86" t="s">
        <v>2170</v>
      </c>
      <c r="B435" s="86">
        <v>4</v>
      </c>
      <c r="C435" s="120">
        <v>0.005546181387580511</v>
      </c>
      <c r="D435" s="86" t="s">
        <v>1654</v>
      </c>
      <c r="E435" s="86" t="b">
        <v>0</v>
      </c>
      <c r="F435" s="86" t="b">
        <v>0</v>
      </c>
      <c r="G435" s="86" t="b">
        <v>0</v>
      </c>
    </row>
    <row r="436" spans="1:7" ht="15">
      <c r="A436" s="86" t="s">
        <v>2171</v>
      </c>
      <c r="B436" s="86">
        <v>4</v>
      </c>
      <c r="C436" s="120">
        <v>0.005546181387580511</v>
      </c>
      <c r="D436" s="86" t="s">
        <v>1654</v>
      </c>
      <c r="E436" s="86" t="b">
        <v>0</v>
      </c>
      <c r="F436" s="86" t="b">
        <v>0</v>
      </c>
      <c r="G436" s="86" t="b">
        <v>0</v>
      </c>
    </row>
    <row r="437" spans="1:7" ht="15">
      <c r="A437" s="86" t="s">
        <v>2129</v>
      </c>
      <c r="B437" s="86">
        <v>4</v>
      </c>
      <c r="C437" s="120">
        <v>0.005546181387580511</v>
      </c>
      <c r="D437" s="86" t="s">
        <v>1654</v>
      </c>
      <c r="E437" s="86" t="b">
        <v>0</v>
      </c>
      <c r="F437" s="86" t="b">
        <v>0</v>
      </c>
      <c r="G437" s="86" t="b">
        <v>0</v>
      </c>
    </row>
    <row r="438" spans="1:7" ht="15">
      <c r="A438" s="86" t="s">
        <v>2132</v>
      </c>
      <c r="B438" s="86">
        <v>4</v>
      </c>
      <c r="C438" s="120">
        <v>0.005546181387580511</v>
      </c>
      <c r="D438" s="86" t="s">
        <v>1654</v>
      </c>
      <c r="E438" s="86" t="b">
        <v>0</v>
      </c>
      <c r="F438" s="86" t="b">
        <v>0</v>
      </c>
      <c r="G438" s="86" t="b">
        <v>0</v>
      </c>
    </row>
    <row r="439" spans="1:7" ht="15">
      <c r="A439" s="86" t="s">
        <v>2131</v>
      </c>
      <c r="B439" s="86">
        <v>4</v>
      </c>
      <c r="C439" s="120">
        <v>0.005546181387580511</v>
      </c>
      <c r="D439" s="86" t="s">
        <v>1654</v>
      </c>
      <c r="E439" s="86" t="b">
        <v>0</v>
      </c>
      <c r="F439" s="86" t="b">
        <v>0</v>
      </c>
      <c r="G439" s="86" t="b">
        <v>0</v>
      </c>
    </row>
    <row r="440" spans="1:7" ht="15">
      <c r="A440" s="86" t="s">
        <v>2172</v>
      </c>
      <c r="B440" s="86">
        <v>4</v>
      </c>
      <c r="C440" s="120">
        <v>0.005546181387580511</v>
      </c>
      <c r="D440" s="86" t="s">
        <v>1654</v>
      </c>
      <c r="E440" s="86" t="b">
        <v>0</v>
      </c>
      <c r="F440" s="86" t="b">
        <v>0</v>
      </c>
      <c r="G440" s="86" t="b">
        <v>0</v>
      </c>
    </row>
    <row r="441" spans="1:7" ht="15">
      <c r="A441" s="86" t="s">
        <v>1803</v>
      </c>
      <c r="B441" s="86">
        <v>4</v>
      </c>
      <c r="C441" s="120">
        <v>0.005546181387580511</v>
      </c>
      <c r="D441" s="86" t="s">
        <v>1654</v>
      </c>
      <c r="E441" s="86" t="b">
        <v>0</v>
      </c>
      <c r="F441" s="86" t="b">
        <v>0</v>
      </c>
      <c r="G441" s="86" t="b">
        <v>0</v>
      </c>
    </row>
    <row r="442" spans="1:7" ht="15">
      <c r="A442" s="86" t="s">
        <v>257</v>
      </c>
      <c r="B442" s="86">
        <v>4</v>
      </c>
      <c r="C442" s="120">
        <v>0.005546181387580511</v>
      </c>
      <c r="D442" s="86" t="s">
        <v>1654</v>
      </c>
      <c r="E442" s="86" t="b">
        <v>0</v>
      </c>
      <c r="F442" s="86" t="b">
        <v>0</v>
      </c>
      <c r="G442" s="86" t="b">
        <v>0</v>
      </c>
    </row>
    <row r="443" spans="1:7" ht="15">
      <c r="A443" s="86" t="s">
        <v>2173</v>
      </c>
      <c r="B443" s="86">
        <v>4</v>
      </c>
      <c r="C443" s="120">
        <v>0.005546181387580511</v>
      </c>
      <c r="D443" s="86" t="s">
        <v>1654</v>
      </c>
      <c r="E443" s="86" t="b">
        <v>0</v>
      </c>
      <c r="F443" s="86" t="b">
        <v>0</v>
      </c>
      <c r="G443" s="86" t="b">
        <v>0</v>
      </c>
    </row>
    <row r="444" spans="1:7" ht="15">
      <c r="A444" s="86" t="s">
        <v>2174</v>
      </c>
      <c r="B444" s="86">
        <v>4</v>
      </c>
      <c r="C444" s="120">
        <v>0.005546181387580511</v>
      </c>
      <c r="D444" s="86" t="s">
        <v>1654</v>
      </c>
      <c r="E444" s="86" t="b">
        <v>0</v>
      </c>
      <c r="F444" s="86" t="b">
        <v>0</v>
      </c>
      <c r="G444" s="86" t="b">
        <v>0</v>
      </c>
    </row>
    <row r="445" spans="1:7" ht="15">
      <c r="A445" s="86" t="s">
        <v>2175</v>
      </c>
      <c r="B445" s="86">
        <v>4</v>
      </c>
      <c r="C445" s="120">
        <v>0.005546181387580511</v>
      </c>
      <c r="D445" s="86" t="s">
        <v>1654</v>
      </c>
      <c r="E445" s="86" t="b">
        <v>0</v>
      </c>
      <c r="F445" s="86" t="b">
        <v>0</v>
      </c>
      <c r="G445" s="86" t="b">
        <v>0</v>
      </c>
    </row>
    <row r="446" spans="1:7" ht="15">
      <c r="A446" s="86" t="s">
        <v>2212</v>
      </c>
      <c r="B446" s="86">
        <v>2</v>
      </c>
      <c r="C446" s="120">
        <v>0.007513720546766338</v>
      </c>
      <c r="D446" s="86" t="s">
        <v>1654</v>
      </c>
      <c r="E446" s="86" t="b">
        <v>0</v>
      </c>
      <c r="F446" s="86" t="b">
        <v>0</v>
      </c>
      <c r="G446" s="86" t="b">
        <v>0</v>
      </c>
    </row>
    <row r="447" spans="1:7" ht="15">
      <c r="A447" s="86" t="s">
        <v>1837</v>
      </c>
      <c r="B447" s="86">
        <v>2</v>
      </c>
      <c r="C447" s="120">
        <v>0.007513720546766338</v>
      </c>
      <c r="D447" s="86" t="s">
        <v>1654</v>
      </c>
      <c r="E447" s="86" t="b">
        <v>0</v>
      </c>
      <c r="F447" s="86" t="b">
        <v>0</v>
      </c>
      <c r="G447" s="86" t="b">
        <v>0</v>
      </c>
    </row>
    <row r="448" spans="1:7" ht="15">
      <c r="A448" s="86" t="s">
        <v>2213</v>
      </c>
      <c r="B448" s="86">
        <v>2</v>
      </c>
      <c r="C448" s="120">
        <v>0.007513720546766338</v>
      </c>
      <c r="D448" s="86" t="s">
        <v>1654</v>
      </c>
      <c r="E448" s="86" t="b">
        <v>0</v>
      </c>
      <c r="F448" s="86" t="b">
        <v>0</v>
      </c>
      <c r="G448" s="86" t="b">
        <v>0</v>
      </c>
    </row>
    <row r="449" spans="1:7" ht="15">
      <c r="A449" s="86" t="s">
        <v>2214</v>
      </c>
      <c r="B449" s="86">
        <v>2</v>
      </c>
      <c r="C449" s="120">
        <v>0.007513720546766338</v>
      </c>
      <c r="D449" s="86" t="s">
        <v>1654</v>
      </c>
      <c r="E449" s="86" t="b">
        <v>0</v>
      </c>
      <c r="F449" s="86" t="b">
        <v>0</v>
      </c>
      <c r="G449" s="86" t="b">
        <v>0</v>
      </c>
    </row>
    <row r="450" spans="1:7" ht="15">
      <c r="A450" s="86" t="s">
        <v>2215</v>
      </c>
      <c r="B450" s="86">
        <v>2</v>
      </c>
      <c r="C450" s="120">
        <v>0.007513720546766338</v>
      </c>
      <c r="D450" s="86" t="s">
        <v>1654</v>
      </c>
      <c r="E450" s="86" t="b">
        <v>0</v>
      </c>
      <c r="F450" s="86" t="b">
        <v>0</v>
      </c>
      <c r="G450" s="86" t="b">
        <v>0</v>
      </c>
    </row>
    <row r="451" spans="1:7" ht="15">
      <c r="A451" s="86" t="s">
        <v>2216</v>
      </c>
      <c r="B451" s="86">
        <v>2</v>
      </c>
      <c r="C451" s="120">
        <v>0.007513720546766338</v>
      </c>
      <c r="D451" s="86" t="s">
        <v>1654</v>
      </c>
      <c r="E451" s="86" t="b">
        <v>0</v>
      </c>
      <c r="F451" s="86" t="b">
        <v>0</v>
      </c>
      <c r="G451" s="86" t="b">
        <v>0</v>
      </c>
    </row>
    <row r="452" spans="1:7" ht="15">
      <c r="A452" s="86" t="s">
        <v>272</v>
      </c>
      <c r="B452" s="86">
        <v>2</v>
      </c>
      <c r="C452" s="120">
        <v>0.007513720546766338</v>
      </c>
      <c r="D452" s="86" t="s">
        <v>1654</v>
      </c>
      <c r="E452" s="86" t="b">
        <v>0</v>
      </c>
      <c r="F452" s="86" t="b">
        <v>0</v>
      </c>
      <c r="G452" s="86" t="b">
        <v>0</v>
      </c>
    </row>
    <row r="453" spans="1:7" ht="15">
      <c r="A453" s="86" t="s">
        <v>271</v>
      </c>
      <c r="B453" s="86">
        <v>2</v>
      </c>
      <c r="C453" s="120">
        <v>0.007513720546766338</v>
      </c>
      <c r="D453" s="86" t="s">
        <v>1654</v>
      </c>
      <c r="E453" s="86" t="b">
        <v>0</v>
      </c>
      <c r="F453" s="86" t="b">
        <v>0</v>
      </c>
      <c r="G453" s="86" t="b">
        <v>0</v>
      </c>
    </row>
    <row r="454" spans="1:7" ht="15">
      <c r="A454" s="86" t="s">
        <v>270</v>
      </c>
      <c r="B454" s="86">
        <v>2</v>
      </c>
      <c r="C454" s="120">
        <v>0.007513720546766338</v>
      </c>
      <c r="D454" s="86" t="s">
        <v>1654</v>
      </c>
      <c r="E454" s="86" t="b">
        <v>0</v>
      </c>
      <c r="F454" s="86" t="b">
        <v>0</v>
      </c>
      <c r="G454" s="86" t="b">
        <v>0</v>
      </c>
    </row>
    <row r="455" spans="1:7" ht="15">
      <c r="A455" s="86" t="s">
        <v>269</v>
      </c>
      <c r="B455" s="86">
        <v>2</v>
      </c>
      <c r="C455" s="120">
        <v>0.007513720546766338</v>
      </c>
      <c r="D455" s="86" t="s">
        <v>1654</v>
      </c>
      <c r="E455" s="86" t="b">
        <v>0</v>
      </c>
      <c r="F455" s="86" t="b">
        <v>0</v>
      </c>
      <c r="G455" s="86" t="b">
        <v>0</v>
      </c>
    </row>
    <row r="456" spans="1:7" ht="15">
      <c r="A456" s="86" t="s">
        <v>268</v>
      </c>
      <c r="B456" s="86">
        <v>2</v>
      </c>
      <c r="C456" s="120">
        <v>0.007513720546766338</v>
      </c>
      <c r="D456" s="86" t="s">
        <v>1654</v>
      </c>
      <c r="E456" s="86" t="b">
        <v>0</v>
      </c>
      <c r="F456" s="86" t="b">
        <v>0</v>
      </c>
      <c r="G456" s="86" t="b">
        <v>0</v>
      </c>
    </row>
    <row r="457" spans="1:7" ht="15">
      <c r="A457" s="86" t="s">
        <v>2135</v>
      </c>
      <c r="B457" s="86">
        <v>2</v>
      </c>
      <c r="C457" s="120">
        <v>0.007513720546766338</v>
      </c>
      <c r="D457" s="86" t="s">
        <v>1654</v>
      </c>
      <c r="E457" s="86" t="b">
        <v>0</v>
      </c>
      <c r="F457" s="86" t="b">
        <v>0</v>
      </c>
      <c r="G457" s="86" t="b">
        <v>0</v>
      </c>
    </row>
    <row r="458" spans="1:7" ht="15">
      <c r="A458" s="86" t="s">
        <v>1776</v>
      </c>
      <c r="B458" s="86">
        <v>3</v>
      </c>
      <c r="C458" s="120">
        <v>0</v>
      </c>
      <c r="D458" s="86" t="s">
        <v>1655</v>
      </c>
      <c r="E458" s="86" t="b">
        <v>0</v>
      </c>
      <c r="F458" s="86" t="b">
        <v>0</v>
      </c>
      <c r="G458" s="86" t="b">
        <v>0</v>
      </c>
    </row>
    <row r="459" spans="1:7" ht="15">
      <c r="A459" s="86" t="s">
        <v>1822</v>
      </c>
      <c r="B459" s="86">
        <v>3</v>
      </c>
      <c r="C459" s="120">
        <v>0.008520544793016834</v>
      </c>
      <c r="D459" s="86" t="s">
        <v>1655</v>
      </c>
      <c r="E459" s="86" t="b">
        <v>0</v>
      </c>
      <c r="F459" s="86" t="b">
        <v>0</v>
      </c>
      <c r="G459" s="86" t="b">
        <v>0</v>
      </c>
    </row>
    <row r="460" spans="1:7" ht="15">
      <c r="A460" s="86" t="s">
        <v>1823</v>
      </c>
      <c r="B460" s="86">
        <v>2</v>
      </c>
      <c r="C460" s="120">
        <v>0.015391008216763305</v>
      </c>
      <c r="D460" s="86" t="s">
        <v>1655</v>
      </c>
      <c r="E460" s="86" t="b">
        <v>0</v>
      </c>
      <c r="F460" s="86" t="b">
        <v>0</v>
      </c>
      <c r="G460" s="86" t="b">
        <v>0</v>
      </c>
    </row>
    <row r="461" spans="1:7" ht="15">
      <c r="A461" s="86" t="s">
        <v>1824</v>
      </c>
      <c r="B461" s="86">
        <v>2</v>
      </c>
      <c r="C461" s="120">
        <v>0.015391008216763305</v>
      </c>
      <c r="D461" s="86" t="s">
        <v>1655</v>
      </c>
      <c r="E461" s="86" t="b">
        <v>0</v>
      </c>
      <c r="F461" s="86" t="b">
        <v>0</v>
      </c>
      <c r="G461" s="86" t="b">
        <v>0</v>
      </c>
    </row>
    <row r="462" spans="1:7" ht="15">
      <c r="A462" s="86" t="s">
        <v>276</v>
      </c>
      <c r="B462" s="86">
        <v>2</v>
      </c>
      <c r="C462" s="120">
        <v>0.015391008216763305</v>
      </c>
      <c r="D462" s="86" t="s">
        <v>1655</v>
      </c>
      <c r="E462" s="86" t="b">
        <v>0</v>
      </c>
      <c r="F462" s="86" t="b">
        <v>0</v>
      </c>
      <c r="G462" s="86" t="b">
        <v>0</v>
      </c>
    </row>
    <row r="463" spans="1:7" ht="15">
      <c r="A463" s="86" t="s">
        <v>1825</v>
      </c>
      <c r="B463" s="86">
        <v>2</v>
      </c>
      <c r="C463" s="120">
        <v>0.015391008216763305</v>
      </c>
      <c r="D463" s="86" t="s">
        <v>1655</v>
      </c>
      <c r="E463" s="86" t="b">
        <v>0</v>
      </c>
      <c r="F463" s="86" t="b">
        <v>0</v>
      </c>
      <c r="G463" s="86" t="b">
        <v>0</v>
      </c>
    </row>
    <row r="464" spans="1:7" ht="15">
      <c r="A464" s="86" t="s">
        <v>1776</v>
      </c>
      <c r="B464" s="86">
        <v>8</v>
      </c>
      <c r="C464" s="120">
        <v>0</v>
      </c>
      <c r="D464" s="86" t="s">
        <v>1656</v>
      </c>
      <c r="E464" s="86" t="b">
        <v>0</v>
      </c>
      <c r="F464" s="86" t="b">
        <v>0</v>
      </c>
      <c r="G464" s="86" t="b">
        <v>0</v>
      </c>
    </row>
    <row r="465" spans="1:7" ht="15">
      <c r="A465" s="86" t="s">
        <v>1777</v>
      </c>
      <c r="B465" s="86">
        <v>7</v>
      </c>
      <c r="C465" s="120">
        <v>0.0028790328286794832</v>
      </c>
      <c r="D465" s="86" t="s">
        <v>1656</v>
      </c>
      <c r="E465" s="86" t="b">
        <v>0</v>
      </c>
      <c r="F465" s="86" t="b">
        <v>0</v>
      </c>
      <c r="G465" s="86" t="b">
        <v>0</v>
      </c>
    </row>
    <row r="466" spans="1:7" ht="15">
      <c r="A466" s="86" t="s">
        <v>1778</v>
      </c>
      <c r="B466" s="86">
        <v>7</v>
      </c>
      <c r="C466" s="120">
        <v>0.0028790328286794832</v>
      </c>
      <c r="D466" s="86" t="s">
        <v>1656</v>
      </c>
      <c r="E466" s="86" t="b">
        <v>0</v>
      </c>
      <c r="F466" s="86" t="b">
        <v>0</v>
      </c>
      <c r="G466" s="86" t="b">
        <v>0</v>
      </c>
    </row>
    <row r="467" spans="1:7" ht="15">
      <c r="A467" s="86" t="s">
        <v>1724</v>
      </c>
      <c r="B467" s="86">
        <v>7</v>
      </c>
      <c r="C467" s="120">
        <v>0.0028790328286794832</v>
      </c>
      <c r="D467" s="86" t="s">
        <v>1656</v>
      </c>
      <c r="E467" s="86" t="b">
        <v>0</v>
      </c>
      <c r="F467" s="86" t="b">
        <v>0</v>
      </c>
      <c r="G467" s="86" t="b">
        <v>0</v>
      </c>
    </row>
    <row r="468" spans="1:7" ht="15">
      <c r="A468" s="86" t="s">
        <v>1802</v>
      </c>
      <c r="B468" s="86">
        <v>7</v>
      </c>
      <c r="C468" s="120">
        <v>0.0028790328286794832</v>
      </c>
      <c r="D468" s="86" t="s">
        <v>1656</v>
      </c>
      <c r="E468" s="86" t="b">
        <v>0</v>
      </c>
      <c r="F468" s="86" t="b">
        <v>0</v>
      </c>
      <c r="G468" s="86" t="b">
        <v>0</v>
      </c>
    </row>
    <row r="469" spans="1:7" ht="15">
      <c r="A469" s="86" t="s">
        <v>1827</v>
      </c>
      <c r="B469" s="86">
        <v>5</v>
      </c>
      <c r="C469" s="120">
        <v>0.015105274194052522</v>
      </c>
      <c r="D469" s="86" t="s">
        <v>1656</v>
      </c>
      <c r="E469" s="86" t="b">
        <v>0</v>
      </c>
      <c r="F469" s="86" t="b">
        <v>0</v>
      </c>
      <c r="G469" s="86" t="b">
        <v>0</v>
      </c>
    </row>
    <row r="470" spans="1:7" ht="15">
      <c r="A470" s="86" t="s">
        <v>1828</v>
      </c>
      <c r="B470" s="86">
        <v>5</v>
      </c>
      <c r="C470" s="120">
        <v>0.007238297257302298</v>
      </c>
      <c r="D470" s="86" t="s">
        <v>1656</v>
      </c>
      <c r="E470" s="86" t="b">
        <v>0</v>
      </c>
      <c r="F470" s="86" t="b">
        <v>0</v>
      </c>
      <c r="G470" s="86" t="b">
        <v>0</v>
      </c>
    </row>
    <row r="471" spans="1:7" ht="15">
      <c r="A471" s="86" t="s">
        <v>1829</v>
      </c>
      <c r="B471" s="86">
        <v>5</v>
      </c>
      <c r="C471" s="120">
        <v>0.007238297257302298</v>
      </c>
      <c r="D471" s="86" t="s">
        <v>1656</v>
      </c>
      <c r="E471" s="86" t="b">
        <v>0</v>
      </c>
      <c r="F471" s="86" t="b">
        <v>0</v>
      </c>
      <c r="G471" s="86" t="b">
        <v>0</v>
      </c>
    </row>
    <row r="472" spans="1:7" ht="15">
      <c r="A472" s="86" t="s">
        <v>1830</v>
      </c>
      <c r="B472" s="86">
        <v>5</v>
      </c>
      <c r="C472" s="120">
        <v>0.007238297257302298</v>
      </c>
      <c r="D472" s="86" t="s">
        <v>1656</v>
      </c>
      <c r="E472" s="86" t="b">
        <v>0</v>
      </c>
      <c r="F472" s="86" t="b">
        <v>1</v>
      </c>
      <c r="G472" s="86" t="b">
        <v>0</v>
      </c>
    </row>
    <row r="473" spans="1:7" ht="15">
      <c r="A473" s="86" t="s">
        <v>1831</v>
      </c>
      <c r="B473" s="86">
        <v>5</v>
      </c>
      <c r="C473" s="120">
        <v>0.007238297257302298</v>
      </c>
      <c r="D473" s="86" t="s">
        <v>1656</v>
      </c>
      <c r="E473" s="86" t="b">
        <v>0</v>
      </c>
      <c r="F473" s="86" t="b">
        <v>0</v>
      </c>
      <c r="G473" s="86" t="b">
        <v>0</v>
      </c>
    </row>
    <row r="474" spans="1:7" ht="15">
      <c r="A474" s="86" t="s">
        <v>2166</v>
      </c>
      <c r="B474" s="86">
        <v>5</v>
      </c>
      <c r="C474" s="120">
        <v>0.007238297257302298</v>
      </c>
      <c r="D474" s="86" t="s">
        <v>1656</v>
      </c>
      <c r="E474" s="86" t="b">
        <v>0</v>
      </c>
      <c r="F474" s="86" t="b">
        <v>0</v>
      </c>
      <c r="G474" s="86" t="b">
        <v>0</v>
      </c>
    </row>
    <row r="475" spans="1:7" ht="15">
      <c r="A475" s="86" t="s">
        <v>2167</v>
      </c>
      <c r="B475" s="86">
        <v>5</v>
      </c>
      <c r="C475" s="120">
        <v>0.007238297257302298</v>
      </c>
      <c r="D475" s="86" t="s">
        <v>1656</v>
      </c>
      <c r="E475" s="86" t="b">
        <v>0</v>
      </c>
      <c r="F475" s="86" t="b">
        <v>0</v>
      </c>
      <c r="G475" s="86" t="b">
        <v>0</v>
      </c>
    </row>
    <row r="476" spans="1:7" ht="15">
      <c r="A476" s="86" t="s">
        <v>2138</v>
      </c>
      <c r="B476" s="86">
        <v>5</v>
      </c>
      <c r="C476" s="120">
        <v>0.007238297257302298</v>
      </c>
      <c r="D476" s="86" t="s">
        <v>1656</v>
      </c>
      <c r="E476" s="86" t="b">
        <v>0</v>
      </c>
      <c r="F476" s="86" t="b">
        <v>0</v>
      </c>
      <c r="G476" s="86" t="b">
        <v>0</v>
      </c>
    </row>
    <row r="477" spans="1:7" ht="15">
      <c r="A477" s="86" t="s">
        <v>2154</v>
      </c>
      <c r="B477" s="86">
        <v>4</v>
      </c>
      <c r="C477" s="120">
        <v>0.008539858033020743</v>
      </c>
      <c r="D477" s="86" t="s">
        <v>1656</v>
      </c>
      <c r="E477" s="86" t="b">
        <v>0</v>
      </c>
      <c r="F477" s="86" t="b">
        <v>0</v>
      </c>
      <c r="G477" s="86" t="b">
        <v>0</v>
      </c>
    </row>
    <row r="478" spans="1:7" ht="15">
      <c r="A478" s="86" t="s">
        <v>2153</v>
      </c>
      <c r="B478" s="86">
        <v>3</v>
      </c>
      <c r="C478" s="120">
        <v>0.009063164516431512</v>
      </c>
      <c r="D478" s="86" t="s">
        <v>1656</v>
      </c>
      <c r="E478" s="86" t="b">
        <v>1</v>
      </c>
      <c r="F478" s="86" t="b">
        <v>0</v>
      </c>
      <c r="G478" s="86" t="b">
        <v>0</v>
      </c>
    </row>
    <row r="479" spans="1:7" ht="15">
      <c r="A479" s="86" t="s">
        <v>2210</v>
      </c>
      <c r="B479" s="86">
        <v>3</v>
      </c>
      <c r="C479" s="120">
        <v>0.009063164516431512</v>
      </c>
      <c r="D479" s="86" t="s">
        <v>1656</v>
      </c>
      <c r="E479" s="86" t="b">
        <v>0</v>
      </c>
      <c r="F479" s="86" t="b">
        <v>0</v>
      </c>
      <c r="G479" s="86" t="b">
        <v>0</v>
      </c>
    </row>
    <row r="480" spans="1:7" ht="15">
      <c r="A480" s="86" t="s">
        <v>2211</v>
      </c>
      <c r="B480" s="86">
        <v>3</v>
      </c>
      <c r="C480" s="120">
        <v>0.009063164516431512</v>
      </c>
      <c r="D480" s="86" t="s">
        <v>1656</v>
      </c>
      <c r="E480" s="86" t="b">
        <v>0</v>
      </c>
      <c r="F480" s="86" t="b">
        <v>0</v>
      </c>
      <c r="G480" s="86" t="b">
        <v>0</v>
      </c>
    </row>
    <row r="481" spans="1:7" ht="15">
      <c r="A481" s="86" t="s">
        <v>1803</v>
      </c>
      <c r="B481" s="86">
        <v>3</v>
      </c>
      <c r="C481" s="120">
        <v>0.009063164516431512</v>
      </c>
      <c r="D481" s="86" t="s">
        <v>1656</v>
      </c>
      <c r="E481" s="86" t="b">
        <v>0</v>
      </c>
      <c r="F481" s="86" t="b">
        <v>0</v>
      </c>
      <c r="G481" s="86" t="b">
        <v>0</v>
      </c>
    </row>
    <row r="482" spans="1:7" ht="15">
      <c r="A482" s="86" t="s">
        <v>2146</v>
      </c>
      <c r="B482" s="86">
        <v>3</v>
      </c>
      <c r="C482" s="120">
        <v>0.009063164516431512</v>
      </c>
      <c r="D482" s="86" t="s">
        <v>1656</v>
      </c>
      <c r="E482" s="86" t="b">
        <v>0</v>
      </c>
      <c r="F482" s="86" t="b">
        <v>0</v>
      </c>
      <c r="G482" s="86" t="b">
        <v>0</v>
      </c>
    </row>
    <row r="483" spans="1:7" ht="15">
      <c r="A483" s="86" t="s">
        <v>2141</v>
      </c>
      <c r="B483" s="86">
        <v>3</v>
      </c>
      <c r="C483" s="120">
        <v>0.009063164516431512</v>
      </c>
      <c r="D483" s="86" t="s">
        <v>1656</v>
      </c>
      <c r="E483" s="86" t="b">
        <v>0</v>
      </c>
      <c r="F483" s="86" t="b">
        <v>0</v>
      </c>
      <c r="G483" s="86" t="b">
        <v>0</v>
      </c>
    </row>
    <row r="484" spans="1:7" ht="15">
      <c r="A484" s="86" t="s">
        <v>2258</v>
      </c>
      <c r="B484" s="86">
        <v>2</v>
      </c>
      <c r="C484" s="120">
        <v>0.008539858033020743</v>
      </c>
      <c r="D484" s="86" t="s">
        <v>1656</v>
      </c>
      <c r="E484" s="86" t="b">
        <v>0</v>
      </c>
      <c r="F484" s="86" t="b">
        <v>0</v>
      </c>
      <c r="G484" s="86" t="b">
        <v>0</v>
      </c>
    </row>
    <row r="485" spans="1:7" ht="15">
      <c r="A485" s="86" t="s">
        <v>2130</v>
      </c>
      <c r="B485" s="86">
        <v>2</v>
      </c>
      <c r="C485" s="120">
        <v>0.008539858033020743</v>
      </c>
      <c r="D485" s="86" t="s">
        <v>1656</v>
      </c>
      <c r="E485" s="86" t="b">
        <v>0</v>
      </c>
      <c r="F485" s="86" t="b">
        <v>0</v>
      </c>
      <c r="G485" s="86" t="b">
        <v>0</v>
      </c>
    </row>
    <row r="486" spans="1:7" ht="15">
      <c r="A486" s="86" t="s">
        <v>2129</v>
      </c>
      <c r="B486" s="86">
        <v>2</v>
      </c>
      <c r="C486" s="120">
        <v>0.008539858033020743</v>
      </c>
      <c r="D486" s="86" t="s">
        <v>1656</v>
      </c>
      <c r="E486" s="86" t="b">
        <v>0</v>
      </c>
      <c r="F486" s="86" t="b">
        <v>0</v>
      </c>
      <c r="G486" s="86" t="b">
        <v>0</v>
      </c>
    </row>
    <row r="487" spans="1:7" ht="15">
      <c r="A487" s="86" t="s">
        <v>2131</v>
      </c>
      <c r="B487" s="86">
        <v>2</v>
      </c>
      <c r="C487" s="120">
        <v>0.008539858033020743</v>
      </c>
      <c r="D487" s="86" t="s">
        <v>1656</v>
      </c>
      <c r="E487" s="86" t="b">
        <v>0</v>
      </c>
      <c r="F487" s="86" t="b">
        <v>0</v>
      </c>
      <c r="G487" s="86" t="b">
        <v>0</v>
      </c>
    </row>
    <row r="488" spans="1:7" ht="15">
      <c r="A488" s="86" t="s">
        <v>2283</v>
      </c>
      <c r="B488" s="86">
        <v>2</v>
      </c>
      <c r="C488" s="120">
        <v>0.008539858033020743</v>
      </c>
      <c r="D488" s="86" t="s">
        <v>1656</v>
      </c>
      <c r="E488" s="86" t="b">
        <v>0</v>
      </c>
      <c r="F488" s="86" t="b">
        <v>0</v>
      </c>
      <c r="G488" s="86" t="b">
        <v>0</v>
      </c>
    </row>
    <row r="489" spans="1:7" ht="15">
      <c r="A489" s="86" t="s">
        <v>2284</v>
      </c>
      <c r="B489" s="86">
        <v>2</v>
      </c>
      <c r="C489" s="120">
        <v>0.008539858033020743</v>
      </c>
      <c r="D489" s="86" t="s">
        <v>1656</v>
      </c>
      <c r="E489" s="86" t="b">
        <v>0</v>
      </c>
      <c r="F489" s="86" t="b">
        <v>0</v>
      </c>
      <c r="G489" s="86" t="b">
        <v>0</v>
      </c>
    </row>
    <row r="490" spans="1:7" ht="15">
      <c r="A490" s="86" t="s">
        <v>2183</v>
      </c>
      <c r="B490" s="86">
        <v>2</v>
      </c>
      <c r="C490" s="120">
        <v>0.008539858033020743</v>
      </c>
      <c r="D490" s="86" t="s">
        <v>1656</v>
      </c>
      <c r="E490" s="86" t="b">
        <v>0</v>
      </c>
      <c r="F490" s="86" t="b">
        <v>0</v>
      </c>
      <c r="G490" s="86" t="b">
        <v>0</v>
      </c>
    </row>
    <row r="491" spans="1:7" ht="15">
      <c r="A491" s="86" t="s">
        <v>2137</v>
      </c>
      <c r="B491" s="86">
        <v>2</v>
      </c>
      <c r="C491" s="120">
        <v>0.008539858033020743</v>
      </c>
      <c r="D491" s="86" t="s">
        <v>1656</v>
      </c>
      <c r="E491" s="86" t="b">
        <v>0</v>
      </c>
      <c r="F491" s="86" t="b">
        <v>0</v>
      </c>
      <c r="G491" s="86" t="b">
        <v>0</v>
      </c>
    </row>
    <row r="492" spans="1:7" ht="15">
      <c r="A492" s="86" t="s">
        <v>2134</v>
      </c>
      <c r="B492" s="86">
        <v>2</v>
      </c>
      <c r="C492" s="120">
        <v>0.008539858033020743</v>
      </c>
      <c r="D492" s="86" t="s">
        <v>1656</v>
      </c>
      <c r="E492" s="86" t="b">
        <v>0</v>
      </c>
      <c r="F492" s="86" t="b">
        <v>0</v>
      </c>
      <c r="G492" s="86" t="b">
        <v>0</v>
      </c>
    </row>
    <row r="493" spans="1:7" ht="15">
      <c r="A493" s="86" t="s">
        <v>2253</v>
      </c>
      <c r="B493" s="86">
        <v>2</v>
      </c>
      <c r="C493" s="120">
        <v>0.008539858033020743</v>
      </c>
      <c r="D493" s="86" t="s">
        <v>1656</v>
      </c>
      <c r="E493" s="86" t="b">
        <v>0</v>
      </c>
      <c r="F493" s="86" t="b">
        <v>1</v>
      </c>
      <c r="G493" s="86" t="b">
        <v>0</v>
      </c>
    </row>
    <row r="494" spans="1:7" ht="15">
      <c r="A494" s="86" t="s">
        <v>2254</v>
      </c>
      <c r="B494" s="86">
        <v>2</v>
      </c>
      <c r="C494" s="120">
        <v>0.008539858033020743</v>
      </c>
      <c r="D494" s="86" t="s">
        <v>1656</v>
      </c>
      <c r="E494" s="86" t="b">
        <v>0</v>
      </c>
      <c r="F494" s="86" t="b">
        <v>0</v>
      </c>
      <c r="G494" s="86" t="b">
        <v>0</v>
      </c>
    </row>
    <row r="495" spans="1:7" ht="15">
      <c r="A495" s="86" t="s">
        <v>2207</v>
      </c>
      <c r="B495" s="86">
        <v>2</v>
      </c>
      <c r="C495" s="120">
        <v>0.008539858033020743</v>
      </c>
      <c r="D495" s="86" t="s">
        <v>1656</v>
      </c>
      <c r="E495" s="86" t="b">
        <v>0</v>
      </c>
      <c r="F495" s="86" t="b">
        <v>0</v>
      </c>
      <c r="G495" s="86" t="b">
        <v>0</v>
      </c>
    </row>
    <row r="496" spans="1:7" ht="15">
      <c r="A496" s="86" t="s">
        <v>2255</v>
      </c>
      <c r="B496" s="86">
        <v>2</v>
      </c>
      <c r="C496" s="120">
        <v>0.008539858033020743</v>
      </c>
      <c r="D496" s="86" t="s">
        <v>1656</v>
      </c>
      <c r="E496" s="86" t="b">
        <v>0</v>
      </c>
      <c r="F496" s="86" t="b">
        <v>0</v>
      </c>
      <c r="G496" s="86" t="b">
        <v>0</v>
      </c>
    </row>
    <row r="497" spans="1:7" ht="15">
      <c r="A497" s="86" t="s">
        <v>2256</v>
      </c>
      <c r="B497" s="86">
        <v>2</v>
      </c>
      <c r="C497" s="120">
        <v>0.008539858033020743</v>
      </c>
      <c r="D497" s="86" t="s">
        <v>1656</v>
      </c>
      <c r="E497" s="86" t="b">
        <v>0</v>
      </c>
      <c r="F497" s="86" t="b">
        <v>0</v>
      </c>
      <c r="G497" s="86" t="b">
        <v>0</v>
      </c>
    </row>
    <row r="498" spans="1:7" ht="15">
      <c r="A498" s="86" t="s">
        <v>2257</v>
      </c>
      <c r="B498" s="86">
        <v>2</v>
      </c>
      <c r="C498" s="120">
        <v>0.008539858033020743</v>
      </c>
      <c r="D498" s="86" t="s">
        <v>1656</v>
      </c>
      <c r="E498" s="86" t="b">
        <v>0</v>
      </c>
      <c r="F498" s="86" t="b">
        <v>0</v>
      </c>
      <c r="G498" s="86" t="b">
        <v>0</v>
      </c>
    </row>
    <row r="499" spans="1:7" ht="15">
      <c r="A499" s="86" t="s">
        <v>2151</v>
      </c>
      <c r="B499" s="86">
        <v>2</v>
      </c>
      <c r="C499" s="120">
        <v>0.012809787049531113</v>
      </c>
      <c r="D499" s="86" t="s">
        <v>1656</v>
      </c>
      <c r="E499" s="86" t="b">
        <v>0</v>
      </c>
      <c r="F499" s="86" t="b">
        <v>0</v>
      </c>
      <c r="G499" s="86" t="b">
        <v>0</v>
      </c>
    </row>
    <row r="500" spans="1:7" ht="15">
      <c r="A500" s="86" t="s">
        <v>1833</v>
      </c>
      <c r="B500" s="86">
        <v>2</v>
      </c>
      <c r="C500" s="120">
        <v>0</v>
      </c>
      <c r="D500" s="86" t="s">
        <v>1657</v>
      </c>
      <c r="E500" s="86" t="b">
        <v>0</v>
      </c>
      <c r="F500" s="86" t="b">
        <v>0</v>
      </c>
      <c r="G500" s="86" t="b">
        <v>0</v>
      </c>
    </row>
    <row r="501" spans="1:7" ht="15">
      <c r="A501" s="86" t="s">
        <v>1834</v>
      </c>
      <c r="B501" s="86">
        <v>2</v>
      </c>
      <c r="C501" s="120">
        <v>0</v>
      </c>
      <c r="D501" s="86" t="s">
        <v>1657</v>
      </c>
      <c r="E501" s="86" t="b">
        <v>0</v>
      </c>
      <c r="F501" s="86" t="b">
        <v>0</v>
      </c>
      <c r="G501" s="86" t="b">
        <v>0</v>
      </c>
    </row>
    <row r="502" spans="1:7" ht="15">
      <c r="A502" s="86" t="s">
        <v>1836</v>
      </c>
      <c r="B502" s="86">
        <v>3</v>
      </c>
      <c r="C502" s="120">
        <v>0</v>
      </c>
      <c r="D502" s="86" t="s">
        <v>1658</v>
      </c>
      <c r="E502" s="86" t="b">
        <v>0</v>
      </c>
      <c r="F502" s="86" t="b">
        <v>0</v>
      </c>
      <c r="G502" s="86" t="b">
        <v>0</v>
      </c>
    </row>
    <row r="503" spans="1:7" ht="15">
      <c r="A503" s="86" t="s">
        <v>1837</v>
      </c>
      <c r="B503" s="86">
        <v>3</v>
      </c>
      <c r="C503" s="120">
        <v>0</v>
      </c>
      <c r="D503" s="86" t="s">
        <v>1658</v>
      </c>
      <c r="E503" s="86" t="b">
        <v>0</v>
      </c>
      <c r="F503" s="86" t="b">
        <v>0</v>
      </c>
      <c r="G503" s="86" t="b">
        <v>0</v>
      </c>
    </row>
    <row r="504" spans="1:7" ht="15">
      <c r="A504" s="86" t="s">
        <v>1776</v>
      </c>
      <c r="B504" s="86">
        <v>3</v>
      </c>
      <c r="C504" s="120">
        <v>0</v>
      </c>
      <c r="D504" s="86" t="s">
        <v>1658</v>
      </c>
      <c r="E504" s="86" t="b">
        <v>0</v>
      </c>
      <c r="F504" s="86" t="b">
        <v>0</v>
      </c>
      <c r="G504" s="86" t="b">
        <v>0</v>
      </c>
    </row>
    <row r="505" spans="1:7" ht="15">
      <c r="A505" s="86" t="s">
        <v>1779</v>
      </c>
      <c r="B505" s="86">
        <v>2</v>
      </c>
      <c r="C505" s="120">
        <v>0.010358309356216544</v>
      </c>
      <c r="D505" s="86" t="s">
        <v>1658</v>
      </c>
      <c r="E505" s="86" t="b">
        <v>0</v>
      </c>
      <c r="F505" s="86" t="b">
        <v>0</v>
      </c>
      <c r="G505" s="86" t="b">
        <v>0</v>
      </c>
    </row>
    <row r="506" spans="1:7" ht="15">
      <c r="A506" s="86" t="s">
        <v>1838</v>
      </c>
      <c r="B506" s="86">
        <v>2</v>
      </c>
      <c r="C506" s="120">
        <v>0.010358309356216544</v>
      </c>
      <c r="D506" s="86" t="s">
        <v>1658</v>
      </c>
      <c r="E506" s="86" t="b">
        <v>1</v>
      </c>
      <c r="F506" s="86" t="b">
        <v>0</v>
      </c>
      <c r="G506" s="86" t="b">
        <v>0</v>
      </c>
    </row>
    <row r="507" spans="1:7" ht="15">
      <c r="A507" s="86" t="s">
        <v>1839</v>
      </c>
      <c r="B507" s="86">
        <v>2</v>
      </c>
      <c r="C507" s="120">
        <v>0.010358309356216544</v>
      </c>
      <c r="D507" s="86" t="s">
        <v>1658</v>
      </c>
      <c r="E507" s="86" t="b">
        <v>0</v>
      </c>
      <c r="F507" s="86" t="b">
        <v>0</v>
      </c>
      <c r="G507" s="86" t="b">
        <v>0</v>
      </c>
    </row>
    <row r="508" spans="1:7" ht="15">
      <c r="A508" s="86" t="s">
        <v>1840</v>
      </c>
      <c r="B508" s="86">
        <v>2</v>
      </c>
      <c r="C508" s="120">
        <v>0.010358309356216544</v>
      </c>
      <c r="D508" s="86" t="s">
        <v>1658</v>
      </c>
      <c r="E508" s="86" t="b">
        <v>0</v>
      </c>
      <c r="F508" s="86" t="b">
        <v>0</v>
      </c>
      <c r="G508" s="86" t="b">
        <v>0</v>
      </c>
    </row>
    <row r="509" spans="1:7" ht="15">
      <c r="A509" s="86" t="s">
        <v>1841</v>
      </c>
      <c r="B509" s="86">
        <v>2</v>
      </c>
      <c r="C509" s="120">
        <v>0.010358309356216544</v>
      </c>
      <c r="D509" s="86" t="s">
        <v>1658</v>
      </c>
      <c r="E509" s="86" t="b">
        <v>0</v>
      </c>
      <c r="F509" s="86" t="b">
        <v>0</v>
      </c>
      <c r="G509" s="86" t="b">
        <v>0</v>
      </c>
    </row>
    <row r="510" spans="1:7" ht="15">
      <c r="A510" s="86" t="s">
        <v>1842</v>
      </c>
      <c r="B510" s="86">
        <v>2</v>
      </c>
      <c r="C510" s="120">
        <v>0.010358309356216544</v>
      </c>
      <c r="D510" s="86" t="s">
        <v>1658</v>
      </c>
      <c r="E510" s="86" t="b">
        <v>0</v>
      </c>
      <c r="F510" s="86" t="b">
        <v>0</v>
      </c>
      <c r="G510" s="86" t="b">
        <v>0</v>
      </c>
    </row>
    <row r="511" spans="1:7" ht="15">
      <c r="A511" s="86" t="s">
        <v>1776</v>
      </c>
      <c r="B511" s="86">
        <v>3</v>
      </c>
      <c r="C511" s="120">
        <v>0</v>
      </c>
      <c r="D511" s="86" t="s">
        <v>1660</v>
      </c>
      <c r="E511" s="86" t="b">
        <v>0</v>
      </c>
      <c r="F511" s="86" t="b">
        <v>0</v>
      </c>
      <c r="G511" s="86" t="b">
        <v>0</v>
      </c>
    </row>
    <row r="512" spans="1:7" ht="15">
      <c r="A512" s="86" t="s">
        <v>260</v>
      </c>
      <c r="B512" s="86">
        <v>2</v>
      </c>
      <c r="C512" s="120">
        <v>0.008004148138894602</v>
      </c>
      <c r="D512" s="86" t="s">
        <v>1660</v>
      </c>
      <c r="E512" s="86" t="b">
        <v>0</v>
      </c>
      <c r="F512" s="86" t="b">
        <v>0</v>
      </c>
      <c r="G512" s="86" t="b">
        <v>0</v>
      </c>
    </row>
    <row r="513" spans="1:7" ht="15">
      <c r="A513" s="86" t="s">
        <v>1782</v>
      </c>
      <c r="B513" s="86">
        <v>2</v>
      </c>
      <c r="C513" s="120">
        <v>0.008004148138894602</v>
      </c>
      <c r="D513" s="86" t="s">
        <v>1660</v>
      </c>
      <c r="E513" s="86" t="b">
        <v>0</v>
      </c>
      <c r="F513" s="86" t="b">
        <v>0</v>
      </c>
      <c r="G513" s="86" t="b">
        <v>0</v>
      </c>
    </row>
    <row r="514" spans="1:7" ht="15">
      <c r="A514" s="86" t="s">
        <v>1783</v>
      </c>
      <c r="B514" s="86">
        <v>2</v>
      </c>
      <c r="C514" s="120">
        <v>0.008004148138894602</v>
      </c>
      <c r="D514" s="86" t="s">
        <v>1660</v>
      </c>
      <c r="E514" s="86" t="b">
        <v>0</v>
      </c>
      <c r="F514" s="86" t="b">
        <v>0</v>
      </c>
      <c r="G514" s="86" t="b">
        <v>0</v>
      </c>
    </row>
    <row r="515" spans="1:7" ht="15">
      <c r="A515" s="86" t="s">
        <v>1785</v>
      </c>
      <c r="B515" s="86">
        <v>2</v>
      </c>
      <c r="C515" s="120">
        <v>0.008004148138894602</v>
      </c>
      <c r="D515" s="86" t="s">
        <v>1660</v>
      </c>
      <c r="E515" s="86" t="b">
        <v>0</v>
      </c>
      <c r="F515" s="86" t="b">
        <v>0</v>
      </c>
      <c r="G515" s="86" t="b">
        <v>0</v>
      </c>
    </row>
    <row r="516" spans="1:7" ht="15">
      <c r="A516" s="86" t="s">
        <v>1786</v>
      </c>
      <c r="B516" s="86">
        <v>2</v>
      </c>
      <c r="C516" s="120">
        <v>0.008004148138894602</v>
      </c>
      <c r="D516" s="86" t="s">
        <v>1660</v>
      </c>
      <c r="E516" s="86" t="b">
        <v>0</v>
      </c>
      <c r="F516" s="86" t="b">
        <v>0</v>
      </c>
      <c r="G516" s="86" t="b">
        <v>0</v>
      </c>
    </row>
    <row r="517" spans="1:7" ht="15">
      <c r="A517" s="86" t="s">
        <v>1787</v>
      </c>
      <c r="B517" s="86">
        <v>2</v>
      </c>
      <c r="C517" s="120">
        <v>0.008004148138894602</v>
      </c>
      <c r="D517" s="86" t="s">
        <v>1660</v>
      </c>
      <c r="E517" s="86" t="b">
        <v>0</v>
      </c>
      <c r="F517" s="86" t="b">
        <v>0</v>
      </c>
      <c r="G517" s="86" t="b">
        <v>0</v>
      </c>
    </row>
    <row r="518" spans="1:7" ht="15">
      <c r="A518" s="86" t="s">
        <v>1788</v>
      </c>
      <c r="B518" s="86">
        <v>2</v>
      </c>
      <c r="C518" s="120">
        <v>0.008004148138894602</v>
      </c>
      <c r="D518" s="86" t="s">
        <v>1660</v>
      </c>
      <c r="E518" s="86" t="b">
        <v>1</v>
      </c>
      <c r="F518" s="86" t="b">
        <v>0</v>
      </c>
      <c r="G518" s="86" t="b">
        <v>0</v>
      </c>
    </row>
    <row r="519" spans="1:7" ht="15">
      <c r="A519" s="86" t="s">
        <v>1789</v>
      </c>
      <c r="B519" s="86">
        <v>2</v>
      </c>
      <c r="C519" s="120">
        <v>0.008004148138894602</v>
      </c>
      <c r="D519" s="86" t="s">
        <v>1660</v>
      </c>
      <c r="E519" s="86" t="b">
        <v>0</v>
      </c>
      <c r="F519" s="86" t="b">
        <v>0</v>
      </c>
      <c r="G519" s="86" t="b">
        <v>0</v>
      </c>
    </row>
    <row r="520" spans="1:7" ht="15">
      <c r="A520" s="86" t="s">
        <v>2124</v>
      </c>
      <c r="B520" s="86">
        <v>2</v>
      </c>
      <c r="C520" s="120">
        <v>0.008004148138894602</v>
      </c>
      <c r="D520" s="86" t="s">
        <v>1660</v>
      </c>
      <c r="E520" s="86" t="b">
        <v>1</v>
      </c>
      <c r="F520" s="86" t="b">
        <v>0</v>
      </c>
      <c r="G520" s="86" t="b">
        <v>0</v>
      </c>
    </row>
    <row r="521" spans="1:7" ht="15">
      <c r="A521" s="86" t="s">
        <v>2127</v>
      </c>
      <c r="B521" s="86">
        <v>2</v>
      </c>
      <c r="C521" s="120">
        <v>0.008004148138894602</v>
      </c>
      <c r="D521" s="86" t="s">
        <v>1660</v>
      </c>
      <c r="E521" s="86" t="b">
        <v>0</v>
      </c>
      <c r="F521" s="86" t="b">
        <v>0</v>
      </c>
      <c r="G521" s="86" t="b">
        <v>0</v>
      </c>
    </row>
    <row r="522" spans="1:7" ht="15">
      <c r="A522" s="86" t="s">
        <v>1779</v>
      </c>
      <c r="B522" s="86">
        <v>2</v>
      </c>
      <c r="C522" s="120">
        <v>0.008004148138894602</v>
      </c>
      <c r="D522" s="86" t="s">
        <v>1660</v>
      </c>
      <c r="E522" s="86" t="b">
        <v>0</v>
      </c>
      <c r="F522" s="86" t="b">
        <v>0</v>
      </c>
      <c r="G522" s="86" t="b">
        <v>0</v>
      </c>
    </row>
    <row r="523" spans="1:7" ht="15">
      <c r="A523" s="86" t="s">
        <v>2125</v>
      </c>
      <c r="B523" s="86">
        <v>2</v>
      </c>
      <c r="C523" s="120">
        <v>0.008004148138894602</v>
      </c>
      <c r="D523" s="86" t="s">
        <v>1660</v>
      </c>
      <c r="E523" s="86" t="b">
        <v>0</v>
      </c>
      <c r="F523" s="86" t="b">
        <v>1</v>
      </c>
      <c r="G523" s="86" t="b">
        <v>0</v>
      </c>
    </row>
    <row r="524" spans="1:7" ht="15">
      <c r="A524" s="86" t="s">
        <v>257</v>
      </c>
      <c r="B524" s="86">
        <v>2</v>
      </c>
      <c r="C524" s="120">
        <v>0.008004148138894602</v>
      </c>
      <c r="D524" s="86" t="s">
        <v>1660</v>
      </c>
      <c r="E524" s="86" t="b">
        <v>0</v>
      </c>
      <c r="F524" s="86" t="b">
        <v>0</v>
      </c>
      <c r="G524" s="86" t="b">
        <v>0</v>
      </c>
    </row>
    <row r="525" spans="1:7" ht="15">
      <c r="A525" s="86" t="s">
        <v>2128</v>
      </c>
      <c r="B525" s="86">
        <v>2</v>
      </c>
      <c r="C525" s="120">
        <v>0.008004148138894602</v>
      </c>
      <c r="D525" s="86" t="s">
        <v>1660</v>
      </c>
      <c r="E525" s="86" t="b">
        <v>0</v>
      </c>
      <c r="F525" s="86" t="b">
        <v>0</v>
      </c>
      <c r="G52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2020-01-03T09:07:13Z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