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0490" windowHeight="904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witter Search Ntwrk Top Item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<sst xmlns="http://schemas.openxmlformats.org/spreadsheetml/2006/main" count="3088" uniqueCount="820">
  <si>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</si>
  <si>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</si>
  <si>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</si>
  <si>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</si>
  <si>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</si>
  <si>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</si>
  <si>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</si>
  <si>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</si>
  <si>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</si>
  <si>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</si>
  <si>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</si>
  <si>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</si>
  <si>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</si>
  <si>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</si>
  <si>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</si>
  <si>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</si>
  <si>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</si>
  <si>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</si>
  <si>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</si>
  <si>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</si>
  <si>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</si>
  <si>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</si>
  <si>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</si>
  <si>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</si>
  <si>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</si>
  <si>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</si>
  <si>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</si>
  <si>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</si>
  <si>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</si>
  <si>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</si>
  <si>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</si>
  <si>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</si>
  <si>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</si>
  <si>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</si>
  <si>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</si>
  <si>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</si>
  <si>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</si>
  <si>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</si>
  <si>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</si>
  <si>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</si>
  <si>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</si>
  <si>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</si>
  <si>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</si>
  <si>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</si>
  <si>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</si>
  <si>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</si>
  <si>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</si>
  <si>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</si>
  <si>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</si>
  <si>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</si>
  <si>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</si>
  <si>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</si>
  <si>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</si>
  <si>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</si>
  <si>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</si>
  <si>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</si>
  <si>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</si>
  <si>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</si>
  <si>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</si>
  <si>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</si>
  <si>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</si>
  <si>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</si>
  <si>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</si>
  <si>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</si>
  <si>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</si>
  <si>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</si>
  <si>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</si>
  <si>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</si>
  <si>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</si>
  <si>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</si>
  <si>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</si>
  <si>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</si>
  <si>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</si>
  <si>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</si>
  <si>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</si>
  <si>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</si>
  <si>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</si>
  <si>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</si>
  <si>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</si>
  <si>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</si>
  <si>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</si>
  <si>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</si>
  <si>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</si>
  <si>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</si>
  <si>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</si>
  <si>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</si>
  <si>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</si>
  <si>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</si>
  <si>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</si>
  <si>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</si>
  <si>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</si>
  <si>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</si>
  <si>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</si>
  <si>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</si>
  <si>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</si>
  <si>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</si>
  <si>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</si>
  <si>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</si>
  <si>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</si>
  <si>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</si>
  <si>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</si>
  <si>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</si>
  <si>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</si>
  <si>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</si>
  <si>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</si>
  <si>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</si>
  <si>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</si>
  <si>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</si>
  <si>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</si>
  <si>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</si>
  <si>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</si>
  <si>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</si>
  <si>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</si>
  <si>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</si>
  <si>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</si>
  <si>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</si>
  <si>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</si>
  <si>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</si>
  <si>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</si>
  <si>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</si>
  <si>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</si>
  <si>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</si>
  <si>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</si>
  <si>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</si>
  <si>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</si>
  <si>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</si>
  <si>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</si>
  <si>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</si>
  <si>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</si>
  <si>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</si>
  <si>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</si>
  <si>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</si>
  <si>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</si>
  <si>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</si>
  <si>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</si>
  <si>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</si>
  <si>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</si>
  <si>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</si>
  <si>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</si>
  <si>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</si>
  <si>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</si>
  <si>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</si>
  <si>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</si>
  <si>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</si>
  <si>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</si>
  <si>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</si>
  <si>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</si>
  <si>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</si>
  <si>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</si>
  <si>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</si>
  <si>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</si>
  <si>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</si>
  <si>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</si>
  <si>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</si>
  <si>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</si>
  <si>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</si>
  <si>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</si>
  <si>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</si>
  <si>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</si>
  <si>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</si>
  <si>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</si>
  <si>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</si>
  <si>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</si>
  <si>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</si>
  <si>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</si>
  <si>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</si>
  <si>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</si>
  <si>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</si>
  <si>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</si>
  <si>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</si>
  <si>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</si>
  <si>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</si>
  <si>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</si>
  <si>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</si>
  <si>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</si>
  <si>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</si>
  <si>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</si>
  <si>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</si>
  <si>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</si>
  <si>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</si>
  <si>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</si>
  <si>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</si>
  <si>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</si>
  <si>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</si>
  <si>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</si>
  <si>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</si>
  <si>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</si>
  <si>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</si>
  <si>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</si>
  <si>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</si>
  <si>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</si>
  <si>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</si>
  <si>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</si>
  <si>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</si>
  <si>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</si>
  <si>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</si>
  <si>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</si>
  <si>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</si>
  <si>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</si>
  <si>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</si>
  <si>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</si>
  <si>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</si>
  <si>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</si>
  <si>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</si>
  <si>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</si>
  <si>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</si>
  <si>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</si>
  <si>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</si>
  <si>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</si>
  <si>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</si>
  <si>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</si>
  <si>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</si>
  <si>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</si>
  <si>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</si>
  <si>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</si>
  <si>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</si>
  <si>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</si>
  <si>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</si>
  <si>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</si>
  <si>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</si>
  <si>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</si>
  <si>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Word</t>
  </si>
  <si>
    <t>Count</t>
  </si>
  <si>
    <t>Salience</t>
  </si>
  <si>
    <t>Word 1</t>
  </si>
  <si>
    <t>Word 2</t>
  </si>
  <si>
    <t>Mutual Information</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</si>
  <si>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</si>
  <si>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</si>
  <si>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</si>
  <si>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</si>
  <si>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</si>
  <si>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</si>
  <si>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</si>
  <si>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</si>
  <si>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</si>
  <si>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</si>
  <si>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</si>
  <si>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</si>
  <si>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</si>
  <si>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</si>
  <si>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</si>
  <si>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</si>
  <si>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</si>
  <si>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</si>
  <si>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</si>
  <si>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</si>
  <si>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</si>
  <si>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</si>
  <si>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</si>
  <si>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</si>
  <si>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</si>
  <si>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</si>
  <si>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</si>
  <si>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</si>
  <si>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</si>
  <si>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</si>
  <si>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</si>
  <si>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</si>
  <si>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</si>
  <si>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</si>
  <si>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</si>
  <si>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</si>
  <si>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</si>
  <si>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</si>
  <si>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</si>
  <si>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</si>
  <si>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</si>
  <si>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</si>
  <si>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</si>
  <si>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</si>
  <si>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</si>
  <si>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Top 10 Vertices, Ranked by Betweenness Centrality</t>
  </si>
  <si>
    <t>Green</t>
  </si>
  <si>
    <t>Subgraph</t>
  </si>
  <si>
    <t>G3</t>
  </si>
  <si>
    <t>0, 100, 50</t>
  </si>
  <si>
    <t>(Entire graph)</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</si>
  <si>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</si>
  <si>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</si>
  <si>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</si>
  <si>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</si>
  <si>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</si>
  <si>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</si>
  <si>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</si>
  <si>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</si>
  <si>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</si>
  <si>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Replies to</t>
  </si>
  <si>
    <t/>
  </si>
  <si>
    <t>twitter.com</t>
  </si>
  <si>
    <t>en</t>
  </si>
  <si>
    <t>Red</t>
  </si>
  <si>
    <t>Name</t>
  </si>
  <si>
    <t>Profile Banner Url</t>
  </si>
  <si>
    <t>Default Profile</t>
  </si>
  <si>
    <t>Default Profile Image</t>
  </si>
  <si>
    <t>Geo Enabled</t>
  </si>
  <si>
    <t>Language</t>
  </si>
  <si>
    <t>Listed Count</t>
  </si>
  <si>
    <t>Profile Background Image Url</t>
  </si>
  <si>
    <t>Verified</t>
  </si>
  <si>
    <t>http://abs.twimg.com/images/themes/theme1/bg.png</t>
  </si>
  <si>
    <t>Words in Sentiment List#1: Positive</t>
  </si>
  <si>
    <t>Words in Sentiment List#2: Negative</t>
  </si>
  <si>
    <t>Words in Sentiment List#3: (Add your own word list)</t>
  </si>
  <si>
    <t>Non-categorized Words</t>
  </si>
  <si>
    <t>Total Words</t>
  </si>
  <si>
    <t>social</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</si>
  <si>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</si>
  <si>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</si>
  <si>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</si>
  <si>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</si>
  <si>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</si>
  <si>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</si>
  <si>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</si>
  <si>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</si>
  <si>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</si>
  <si>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</si>
  <si>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</si>
  <si>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</si>
  <si>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</si>
  <si>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</si>
  <si>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</si>
  <si>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</si>
  <si>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</si>
  <si>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</si>
  <si>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</si>
  <si>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</si>
  <si>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jeremyhl</t>
  </si>
  <si>
    <t>unomaha</t>
  </si>
  <si>
    <t>youtube.com</t>
  </si>
  <si>
    <t>Omaha, Nebraska</t>
  </si>
  <si>
    <t>Omaha, NE</t>
  </si>
  <si>
    <t>Omaha, Nebraska, U.S.A.</t>
  </si>
  <si>
    <t>Omaha</t>
  </si>
  <si>
    <t>United States</t>
  </si>
  <si>
    <t>http://abs.twimg.com/images/themes/theme9/bg.gif</t>
  </si>
  <si>
    <t>http://abs.twimg.com/images/themes/theme14/bg.gif</t>
  </si>
  <si>
    <t>http://abs.twimg.com/images/themes/theme19/bg.gif</t>
  </si>
  <si>
    <t>https://twitter.com/unomaha</t>
  </si>
  <si>
    <t>https://twitter.com/jeremyhl</t>
  </si>
  <si>
    <t xml:space="preserve">unomaha
</t>
  </si>
  <si>
    <t>G4</t>
  </si>
  <si>
    <t>0, 176, 22</t>
  </si>
  <si>
    <t>Top URLs in Tweet in G4</t>
  </si>
  <si>
    <t>G4 Count</t>
  </si>
  <si>
    <t>Top Domains in Tweet in G4</t>
  </si>
  <si>
    <t>Top Hashtags in Tweet in G4</t>
  </si>
  <si>
    <t>Top Words in Tweet in G4</t>
  </si>
  <si>
    <t>Top Word Pairs in Tweet in G4</t>
  </si>
  <si>
    <t>Top Replied-To in G4</t>
  </si>
  <si>
    <t>Top Mentioned in G4</t>
  </si>
  <si>
    <t>Top Tweeters in G4</t>
  </si>
  <si>
    <t>news</t>
  </si>
  <si>
    <t>nodexl</t>
  </si>
  <si>
    <t>unosml</t>
  </si>
  <si>
    <t>ccooke6685</t>
  </si>
  <si>
    <t>communo</t>
  </si>
  <si>
    <t>ff</t>
  </si>
  <si>
    <t>Christopher Cooke</t>
  </si>
  <si>
    <t>https://pbs.twimg.com/profile_banners/87606674/1405285356</t>
  </si>
  <si>
    <t>https://twitter.com/nodexl</t>
  </si>
  <si>
    <t>https://twitter.com/unosml</t>
  </si>
  <si>
    <t>https://twitter.com/ccooke6685</t>
  </si>
  <si>
    <t>https://twitter.com/communo</t>
  </si>
  <si>
    <t>social,media</t>
  </si>
  <si>
    <t>media</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</si>
  <si>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</si>
  <si>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</si>
  <si>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</si>
  <si>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</si>
  <si>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</si>
  <si>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</si>
  <si>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</si>
  <si>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</si>
  <si>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</si>
  <si>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</si>
  <si>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</si>
  <si>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</si>
  <si>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</si>
  <si>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</si>
  <si>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</si>
  <si>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</si>
  <si>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</si>
  <si>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</si>
  <si>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</si>
  <si>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</si>
  <si>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</si>
  <si>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</si>
  <si>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</si>
  <si>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</si>
  <si>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</si>
  <si>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2020omaha</t>
  </si>
  <si>
    <t>thartman2u</t>
  </si>
  <si>
    <t>mariambocari</t>
  </si>
  <si>
    <t>larissagrace</t>
  </si>
  <si>
    <t>stephen_lay</t>
  </si>
  <si>
    <t>rajanikant3465</t>
  </si>
  <si>
    <t>unomahacpar</t>
  </si>
  <si>
    <t>baxterarena</t>
  </si>
  <si>
    <t>nexusipe</t>
  </si>
  <si>
    <t>endwellsf</t>
  </si>
  <si>
    <t>getpalliative</t>
  </si>
  <si>
    <t>pallimed</t>
  </si>
  <si>
    <t>whitemd</t>
  </si>
  <si>
    <t>joyot</t>
  </si>
  <si>
    <t>unmc_iexcel</t>
  </si>
  <si>
    <t>girlsincomaha</t>
  </si>
  <si>
    <t>dospaceomaha</t>
  </si>
  <si>
    <t>millennialprof_</t>
  </si>
  <si>
    <t>coffeeftwords</t>
  </si>
  <si>
    <t>oncodvm</t>
  </si>
  <si>
    <t>fransriemersma</t>
  </si>
  <si>
    <t>minimalloves</t>
  </si>
  <si>
    <t>vinylradar</t>
  </si>
  <si>
    <t>unionmetrics</t>
  </si>
  <si>
    <t>meltwater</t>
  </si>
  <si>
    <t>jcruzalvarez26</t>
  </si>
  <si>
    <t>RT @JeremyHL: Congratulations to December #commencement  @CommUNO @UNOSML  @UNOmaha grads @BaxterArena ! _xD83D__xDC4F__xD83C__xDFFD__xD83C__xDF88_ https://t.co/zVhe8WNvGj</t>
  </si>
  <si>
    <t>RT @joyot thx to @whitemd -@Pallimed @GetPalliative #hospice #PalliativeCare @endwellSF #MedEd #HPE #ipe @nexusipe… https://t.co/ExCTtCp2uy</t>
  </si>
  <si>
    <t>Sharing site to learn #tech#skills-@DoSpaceOmaha #TechTips @GirlsIncOmaha #GirlsInSTEM #unmcetc @UNMC_iEXCEL… https://t.co/hLJm1OLuTU</t>
  </si>
  <si>
    <t>Congratulations @communo @unomaha December graduates @BaxterArena -- happy holidays! https://t.co/JAgzWG1wMp</t>
  </si>
  <si>
    <t>RT @UNOSML: Congratulations @communo @unomaha December graduates @BaxterArena -- happy holidays! https://t.co/JAgzWG1wMp</t>
  </si>
  <si>
    <t>Congratulations to December #commencement  @CommUNO @UNOSML  @UNOmaha grads @BaxterArena ! _xD83D__xDC4F__xD83C__xDFFD__xD83C__xDF88_ https://t.co/zVhe8WNvGj</t>
  </si>
  <si>
    <t>@ccooke6685 @vinylradar @minimalloves @FransRiemersma @UNOSML @oncodvm @Stephen_Lay @coffeeftwords @MillennialProf_… https://t.co/MCcvzRdjFZ</t>
  </si>
  <si>
    <t>RT @JeremyHL: Happy holidays from the UNO Social Media Lab (@unosml)! Please click and share our news, and watch for exciting developments…</t>
  </si>
  <si>
    <t>RT @ccooke6685: #ff  @vinylradar  @minimalloves   @FransRiemersma  @UNOSML    @oncodvm   @Stephen_Lay  @coffeeftwords  @MillennialProf_…</t>
  </si>
  <si>
    <t>#ff  @vinylradar  @minimalloves   @FransRiemersma  @UNOSML    @oncodvm   @Stephen_Lay  @coffeeftwords… https://t.co/zD0sdTHhxd</t>
  </si>
  <si>
    <t>@UNOSML @jcruzalvarez26 @UNOmaha @JeremyHL @nodexl @Meltwater @UnionMetrics @CommUNO https://t.co/wEh8D2UHqZ</t>
  </si>
  <si>
    <t>Happy holidays from the UNO Social Media Lab (@unosml)! Please click and share our news, and watch for exciting dev… https://t.co/TzcHvxJyut</t>
  </si>
  <si>
    <t>The latest issue of the UNO Social Media Lab (@UNOSML) Newsletter is here, and would you look at that, we're featur… https://t.co/mUZHvERz1J</t>
  </si>
  <si>
    <t>https://twitter.com/i/web/status/1207913562984857601</t>
  </si>
  <si>
    <t>https://twitter.com/i/web/status/1208148888957411333</t>
  </si>
  <si>
    <t>https://twitter.com/i/web/status/1208341164337717248</t>
  </si>
  <si>
    <t>https://twitter.com/i/web/status/1208277194839089154</t>
  </si>
  <si>
    <t>https://www.youtube.com/watch?v=fZNnIIxjkT0&amp;feature=youtu.be</t>
  </si>
  <si>
    <t>https://twitter.com/i/web/status/1208066025520058368</t>
  </si>
  <si>
    <t>https://twitter.com/i/web/status/1210606369402970114</t>
  </si>
  <si>
    <t>commencement</t>
  </si>
  <si>
    <t>hospice palliativecare meded hpe ipe</t>
  </si>
  <si>
    <t>techtips girlsinstem unmcetc</t>
  </si>
  <si>
    <t>https://pbs.twimg.com/media/EMPcvCTXsAAJcoA.jpg</t>
  </si>
  <si>
    <t>https://pbs.twimg.com/media/EMRBPaNXkAEd7se.jpg</t>
  </si>
  <si>
    <t>http://pbs.twimg.com/profile_images/875946540715659264/FDOf-UKL_normal.jpg</t>
  </si>
  <si>
    <t>http://pbs.twimg.com/profile_images/1168494672911593478/pgUGrDgj_normal.jpg</t>
  </si>
  <si>
    <t>http://pbs.twimg.com/profile_images/2761713408/6329c1d5a241ca23457c0db374bee56b_normal.jpeg</t>
  </si>
  <si>
    <t>http://pbs.twimg.com/profile_images/992053872322629634/3QBCD-OO_normal.jpg</t>
  </si>
  <si>
    <t>http://pbs.twimg.com/profile_images/1085776914285903873/D2BnQ3vv_normal.jpg</t>
  </si>
  <si>
    <t>http://pbs.twimg.com/profile_images/1139245520986103808/Bdt1fEg-_normal.png</t>
  </si>
  <si>
    <t>http://pbs.twimg.com/profile_images/1061744570344517633/fKDfFqhQ_normal.jpg</t>
  </si>
  <si>
    <t>http://pbs.twimg.com/profile_images/912667889395798022/pMoB2qc8_normal.jpg</t>
  </si>
  <si>
    <t>http://pbs.twimg.com/profile_images/1096103463707074560/xa1nSZKX_normal.png</t>
  </si>
  <si>
    <t>https://twitter.com/#!/2020omaha/status/1208052093904404486</t>
  </si>
  <si>
    <t>https://twitter.com/#!/thartman2u/status/1207913562984857601</t>
  </si>
  <si>
    <t>https://twitter.com/#!/thartman2u/status/1208148888957411333</t>
  </si>
  <si>
    <t>https://twitter.com/#!/unosml/status/1208162346360852481</t>
  </si>
  <si>
    <t>https://twitter.com/#!/unosml/status/1208051998148485126</t>
  </si>
  <si>
    <t>https://twitter.com/#!/communo/status/1208051955198832640</t>
  </si>
  <si>
    <t>https://twitter.com/#!/communo/status/1208163300019707904</t>
  </si>
  <si>
    <t>https://twitter.com/#!/jeremyhl/status/1208051833203245060</t>
  </si>
  <si>
    <t>https://twitter.com/#!/jeremyhl/status/1208163596267655170</t>
  </si>
  <si>
    <t>https://twitter.com/#!/mariambocari/status/1208341164337717248</t>
  </si>
  <si>
    <t>https://twitter.com/#!/larissagrace/status/1208404111554760705</t>
  </si>
  <si>
    <t>https://twitter.com/#!/stephen_lay/status/1208502446726795264</t>
  </si>
  <si>
    <t>https://twitter.com/#!/ccooke6685/status/1208277194839089154</t>
  </si>
  <si>
    <t>https://twitter.com/#!/ccooke6685/status/1208124733448953857</t>
  </si>
  <si>
    <t>https://twitter.com/#!/rajanikant3465/status/1210256149754236929</t>
  </si>
  <si>
    <t>https://twitter.com/#!/unosml/status/1208068137373118464</t>
  </si>
  <si>
    <t>https://twitter.com/#!/jeremyhl/status/1208066025520058368</t>
  </si>
  <si>
    <t>https://twitter.com/#!/unomahacpar/status/1210606369402970114</t>
  </si>
  <si>
    <t>1208052093904404486</t>
  </si>
  <si>
    <t>1207913562984857601</t>
  </si>
  <si>
    <t>1208148888957411333</t>
  </si>
  <si>
    <t>1208162346360852481</t>
  </si>
  <si>
    <t>1208051998148485126</t>
  </si>
  <si>
    <t>1208051955198832640</t>
  </si>
  <si>
    <t>1208163300019707904</t>
  </si>
  <si>
    <t>1208051833203245060</t>
  </si>
  <si>
    <t>1208163596267655170</t>
  </si>
  <si>
    <t>1208341164337717248</t>
  </si>
  <si>
    <t>1208404111554760705</t>
  </si>
  <si>
    <t>1208502446726795264</t>
  </si>
  <si>
    <t>1208277194839089154</t>
  </si>
  <si>
    <t>1208124733448953857</t>
  </si>
  <si>
    <t>1210256149754236929</t>
  </si>
  <si>
    <t>1208068137373118464</t>
  </si>
  <si>
    <t>1208066025520058368</t>
  </si>
  <si>
    <t>1210606369402970114</t>
  </si>
  <si>
    <t>1058077814031872000</t>
  </si>
  <si>
    <t>17035423</t>
  </si>
  <si>
    <t>2377200630</t>
  </si>
  <si>
    <t>und</t>
  </si>
  <si>
    <t>1207778720443965440</t>
  </si>
  <si>
    <t>Twitter for iPhone</t>
  </si>
  <si>
    <t>Twitter Web App</t>
  </si>
  <si>
    <t>Twitter for Android</t>
  </si>
  <si>
    <t>Mailchimp</t>
  </si>
  <si>
    <t>Buffer</t>
  </si>
  <si>
    <t>Retweet</t>
  </si>
  <si>
    <t>Omaha 2020</t>
  </si>
  <si>
    <t>Baxter Arena</t>
  </si>
  <si>
    <t>University of Nebraska at Omaha</t>
  </si>
  <si>
    <t>UNO Social Media Lab</t>
  </si>
  <si>
    <t>UNO School of Comm</t>
  </si>
  <si>
    <t>Professor Jeremy _xD83C__xDF0E_</t>
  </si>
  <si>
    <t>Teresa Hartman</t>
  </si>
  <si>
    <t>National Center</t>
  </si>
  <si>
    <t>End Well</t>
  </si>
  <si>
    <t>Get Palliative Care</t>
  </si>
  <si>
    <t>Pallimed</t>
  </si>
  <si>
    <t>Michael D. White, MD MBA</t>
  </si>
  <si>
    <t>joy</t>
  </si>
  <si>
    <t>iEXCEL at UNMC</t>
  </si>
  <si>
    <t>Girls Inc. of Omaha</t>
  </si>
  <si>
    <t>Do Space</t>
  </si>
  <si>
    <t>Mariam Bocari</t>
  </si>
  <si>
    <t>Karen Moroski, PhD</t>
  </si>
  <si>
    <t>Emily Larcombe</t>
  </si>
  <si>
    <t>Mirror Image Comics</t>
  </si>
  <si>
    <t>Michael Lucroy, DVM</t>
  </si>
  <si>
    <t>Frans Riemersma</t>
  </si>
  <si>
    <t>Graphic Design</t>
  </si>
  <si>
    <t>@vinylradar</t>
  </si>
  <si>
    <t>Larissa Churchill Meyers</t>
  </si>
  <si>
    <t>Rajaneekant Patel</t>
  </si>
  <si>
    <t>Union Metrics</t>
  </si>
  <si>
    <t>Meltwater</t>
  </si>
  <si>
    <t>NodeXL Project</t>
  </si>
  <si>
    <t>Jurge Cruz-Alvarez</t>
  </si>
  <si>
    <t>UNO Center for Public Affairs Research</t>
  </si>
  <si>
    <t>Omaha 2020 @unosml @unomaha is a social tech conference on Thursday, October 8, 2020.</t>
  </si>
  <si>
    <t>Baxter Arena is a premier entertainment facility in Omaha, and the home of @omavs, concerts, family shows, graduations &amp; more!</t>
  </si>
  <si>
    <t>Welcome to the official Twitter page of the University of Nebraska at Omaha (UNO) -- Nebraska's Metropolitan University.  #KnowTheO #MavSpirit #NUforNE</t>
  </si>
  <si>
    <t>@UNOmaha Social Media Lab. Using social network analysis and other methods to help the community and our campus. Page manager: @JeremyHL</t>
  </si>
  <si>
    <t>The School of Communication provides a student-centered, dynamic environment designed to elevate, empower and engage students.</t>
  </si>
  <si>
    <t>Jeremy Harris Lipschultz, PhD, Peter Kiewit Distinguished Professor @communo @unosml #SocialMedia  #smmm2020 https://t.co/2eATXC9s8k</t>
  </si>
  <si>
    <t>Medical librarian, sharing info. (#publichealth, #edtech, #IPE, #leadership) of possible interest to you. Tweets are my own. Follow, likes, &amp; RT ≠ endorsement.</t>
  </si>
  <si>
    <t>The National Center for Interprofessional Practice and Education is advancing the way stakeholders in health work and learn together.</t>
  </si>
  <si>
    <t>Join the movement to transform serious illness and the end of life into a human-centered experience.</t>
  </si>
  <si>
    <t>Clear, comprehensive #palliative care information for people facing serious illness. Resources, FAQ, Provider Directory and more. Sponsored by @capcpalliative</t>
  </si>
  <si>
    <t>#Hospice and #PalliativeCare (#HaPC) Professionals covering #Palliative Medicine News, Research and Opinion. Acct managed by @pallimed team #hpm</t>
  </si>
  <si>
    <t>Chief Medical Officer - Valleywise Health / Interventional Cardiologist / Creighton University Arizona Health Education Alliance /  Technology enthusiast</t>
  </si>
  <si>
    <t>Trying to work hard, play hard, learn hard, love hard. Also, don’t follow me, join me...</t>
  </si>
  <si>
    <t>iEXCEL is a transformative model for health care education, training and research. Incorporating a wide range of simulation and visualization technologies.</t>
  </si>
  <si>
    <t>Inspiring all girls to be strong, smart, &amp; bold.</t>
  </si>
  <si>
    <t>A whole new approach to providing technology access and education in Omaha.</t>
  </si>
  <si>
    <t>parenting | hiking | coffee | mountains _xD83C__xDFA5_ vlogs+teen gaming on @youtube_xD83D__xDC47_</t>
  </si>
  <si>
    <t>Associate Director of The Writing Center at Michigan State University (@WCMSU). Researches affect, writing, trauma, and #a11y. Queer and nonbinary. [she|her]</t>
  </si>
  <si>
    <t>22 | Writer, coffee junkie, and Oxford comma enthusiast. Intersectional feminist, pansexual princess, and vegan for the animals ♡ she/they</t>
  </si>
  <si>
    <t>Non-award winning cartoon strip! Raised on Newhart, WKRP &amp; Mad Magazine....humanoid and sustained by coffee. https://t.co/TY5UJjArma</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</si>
  <si>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</si>
  <si>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</si>
  <si>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thanks</t>
  </si>
  <si>
    <t>We ❤️ record stores</t>
  </si>
  <si>
    <t>Lifelong student of spirituality &amp; space exploration. Web designer, jazz host &amp; fan. RT's don't = endorsement. Opinions are my own.</t>
  </si>
  <si>
    <t>Graduate Research Assistant in Communications @UNOmaha
"The cure for boredom is curiosity. Curiosity has no cure."
-Dorothy Parker</t>
  </si>
  <si>
    <t>A @TrendKite company. Social listening &amp; profile analytics for PR &amp; marketing. Enterprise quality without enterprise complexity. Twitter Official Partner.</t>
  </si>
  <si>
    <t>Meltwater helps companies make better, more informed decisions based on insights from the outside. #OutsideInsight</t>
  </si>
  <si>
    <t>#Socialmedia network analysis and visualization #influencer analysis #marketing Get #NodeXL https://t.co/CAYK8AJLMv</t>
  </si>
  <si>
    <t>Pronounced like George. Senior editor + Social @IrrationalPod. Previous @mahafestival, @okbeastnow. _xD83C__xDFA7_@moviesarereel &amp; #InputPod.  jurge@irrationalpassions.com</t>
  </si>
  <si>
    <t>Research &amp; community outreach unit of the UNO College of Public Affairs and Community Service. Lead agency of the Nebraska State Data Center Network #Census2020</t>
  </si>
  <si>
    <t>Omaha, Nebraska USA _xD83C__xDDFA__xD83C__xDDF8_</t>
  </si>
  <si>
    <t>Minneapolis, MN</t>
  </si>
  <si>
    <t>San Francisco, CA</t>
  </si>
  <si>
    <t>Phoenix, AZ</t>
  </si>
  <si>
    <t>72nd &amp; Dodge, Omaha, NE</t>
  </si>
  <si>
    <t>Banff National Park _xD83C__xDDE8__xD83C__xDDE6_</t>
  </si>
  <si>
    <t>East Lansing, MI</t>
  </si>
  <si>
    <t>Wales, United Kingdom</t>
  </si>
  <si>
    <t>Mississauga / Toronto Canada</t>
  </si>
  <si>
    <t>Indianapolis, Indiana USA</t>
  </si>
  <si>
    <t>Amsterdam, The Netherlands</t>
  </si>
  <si>
    <t>Madrid, Comunidad de Madrid</t>
  </si>
  <si>
    <t>Nebraska, USA</t>
  </si>
  <si>
    <t>Iowa</t>
  </si>
  <si>
    <t>Indian</t>
  </si>
  <si>
    <t>Austin, TX</t>
  </si>
  <si>
    <t>Worldwide</t>
  </si>
  <si>
    <t>Redwood City, CA</t>
  </si>
  <si>
    <t>Omaha, NE | Latino | He/Him</t>
  </si>
  <si>
    <t xml:space="preserve">Omaha, NE | UNO CPACS </t>
  </si>
  <si>
    <t>https://t.co/BMQsCYRyXL</t>
  </si>
  <si>
    <t>https://t.co/C0t8R0Wawg</t>
  </si>
  <si>
    <t>https://t.co/CfxAVeXDad</t>
  </si>
  <si>
    <t>https://t.co/k87tYgdm2x</t>
  </si>
  <si>
    <t>https://t.co/ol1K3QeP3F</t>
  </si>
  <si>
    <t>http://t.co/GQCJtQHfrd</t>
  </si>
  <si>
    <t>https://t.co/eeFYCN1weQ</t>
  </si>
  <si>
    <t>http://t.co/6FZZN6J1Ou</t>
  </si>
  <si>
    <t>https://t.co/lkUskaMOk1</t>
  </si>
  <si>
    <t>https://t.co/zsOkHyrPbp</t>
  </si>
  <si>
    <t>https://t.co/7TLbAPygfy</t>
  </si>
  <si>
    <t>http://t.co/Zg4ijyHLoh</t>
  </si>
  <si>
    <t>http://t.co/mh8XIfNRvS</t>
  </si>
  <si>
    <t>https://t.co/5J5TEvcR3s</t>
  </si>
  <si>
    <t>https://t.co/hxKXBK3dsR</t>
  </si>
  <si>
    <t>https://t.co/f6y0AAY0rq</t>
  </si>
  <si>
    <t>https://t.co/cbmFCg7yN8</t>
  </si>
  <si>
    <t>https://t.co/rhPEysC4Ds</t>
  </si>
  <si>
    <t>https://t.co/dkj6Jv1f2r</t>
  </si>
  <si>
    <t>https://t.co/a6liZwpaJm</t>
  </si>
  <si>
    <t>https://t.co/gYOOUKjeBT</t>
  </si>
  <si>
    <t>http://t.co/Q1ARj2UMn0</t>
  </si>
  <si>
    <t>https://t.co/eUJLtrtePs</t>
  </si>
  <si>
    <t>https://t.co/iSVTvX1MWa</t>
  </si>
  <si>
    <t>https://t.co/sb8Hhc9ioK</t>
  </si>
  <si>
    <t>https://pbs.twimg.com/profile_banners/3229989565/1559324409</t>
  </si>
  <si>
    <t>https://pbs.twimg.com/profile_banners/16809032/1566422096</t>
  </si>
  <si>
    <t>https://pbs.twimg.com/profile_banners/2377200630/1525824099</t>
  </si>
  <si>
    <t>https://pbs.twimg.com/profile_banners/107470796/1511241499</t>
  </si>
  <si>
    <t>https://pbs.twimg.com/profile_banners/12006842/1559145689</t>
  </si>
  <si>
    <t>https://pbs.twimg.com/profile_banners/1299673800/1474472530</t>
  </si>
  <si>
    <t>https://pbs.twimg.com/profile_banners/790210961722384385/1528820383</t>
  </si>
  <si>
    <t>https://pbs.twimg.com/profile_banners/143499512/1407186945</t>
  </si>
  <si>
    <t>https://pbs.twimg.com/profile_banners/18181895/1572639192</t>
  </si>
  <si>
    <t>https://pbs.twimg.com/profile_banners/14557481/1470665714</t>
  </si>
  <si>
    <t>https://pbs.twimg.com/profile_banners/731124336019439619/1464294397</t>
  </si>
  <si>
    <t>https://pbs.twimg.com/profile_banners/78399460/1539722032</t>
  </si>
  <si>
    <t>https://pbs.twimg.com/profile_banners/2939987797/1575474787</t>
  </si>
  <si>
    <t>https://pbs.twimg.com/profile_banners/34530995/1567425507</t>
  </si>
  <si>
    <t>https://pbs.twimg.com/profile_banners/923893094810079232/1509116187</t>
  </si>
  <si>
    <t>https://pbs.twimg.com/profile_banners/3826628303/1575643124</t>
  </si>
  <si>
    <t>https://pbs.twimg.com/profile_banners/483275984/1525359172</t>
  </si>
  <si>
    <t>https://pbs.twimg.com/profile_banners/246582558/1489437349</t>
  </si>
  <si>
    <t>https://pbs.twimg.com/profile_banners/705405312547823616/1568737540</t>
  </si>
  <si>
    <t>https://pbs.twimg.com/profile_banners/4082613496/1506327606</t>
  </si>
  <si>
    <t>https://pbs.twimg.com/profile_banners/785591103051354112/1549440824</t>
  </si>
  <si>
    <t>https://pbs.twimg.com/profile_banners/17035423/1575692909</t>
  </si>
  <si>
    <t>https://pbs.twimg.com/profile_banners/30418793/1567135567</t>
  </si>
  <si>
    <t>https://pbs.twimg.com/profile_banners/747817906210103296/1568310729</t>
  </si>
  <si>
    <t>https://pbs.twimg.com/profile_banners/392394776/1546987060</t>
  </si>
  <si>
    <t>https://pbs.twimg.com/profile_banners/23845897/1576538346</t>
  </si>
  <si>
    <t>https://pbs.twimg.com/profile_banners/904269434/1470514338</t>
  </si>
  <si>
    <t>https://pbs.twimg.com/profile_banners/1025460985442840576/1558637971</t>
  </si>
  <si>
    <t>http://abs.twimg.com/images/themes/theme10/bg.gif</t>
  </si>
  <si>
    <t>http://abs.twimg.com/images/themes/theme11/bg.gif</t>
  </si>
  <si>
    <t>http://pbs.twimg.com/profile_images/1184682731382476801/gpG8OzPi_normal.jpg</t>
  </si>
  <si>
    <t>http://pbs.twimg.com/profile_images/605784092236316673/Ps2_xsPf_normal.png</t>
  </si>
  <si>
    <t>http://pbs.twimg.com/profile_images/1087719846605979648/HRHFp3Nq_normal.jpg</t>
  </si>
  <si>
    <t>http://pbs.twimg.com/profile_images/923243414425976832/GWZwBnhE_normal.jpg</t>
  </si>
  <si>
    <t>http://pbs.twimg.com/profile_images/646719738903531520/eJITN9U3_normal.png</t>
  </si>
  <si>
    <t>http://pbs.twimg.com/profile_images/870744824281944064/J9_w-tgm_normal.jpg</t>
  </si>
  <si>
    <t>http://pbs.twimg.com/profile_images/486216389561053184/axjNF_g-_normal.png</t>
  </si>
  <si>
    <t>http://pbs.twimg.com/profile_images/1082664833831464960/89FqyL0P_normal.jpg</t>
  </si>
  <si>
    <t>http://pbs.twimg.com/profile_images/378800000215131385/7b28ac68ae2e5416386d076cd4da7b5f_normal.jpeg</t>
  </si>
  <si>
    <t>http://pbs.twimg.com/profile_images/1040607362644492290/dcqp48ye_normal.jpg</t>
  </si>
  <si>
    <t>http://pbs.twimg.com/profile_images/735929788301381633/roHIh-hm_normal.jpg</t>
  </si>
  <si>
    <t>http://pbs.twimg.com/profile_images/1131559307592523776/j9njoE8O_normal.png</t>
  </si>
  <si>
    <t>http://pbs.twimg.com/profile_images/781149278324404224/BrdNL5gm_normal.jpg</t>
  </si>
  <si>
    <t>http://pbs.twimg.com/profile_images/1162512272583004160/N58_RDBP_normal.jpg</t>
  </si>
  <si>
    <t>http://pbs.twimg.com/profile_images/1205906122571431944/wsFVNk6Y_normal.jpg</t>
  </si>
  <si>
    <t>http://pbs.twimg.com/profile_images/830626941514420224/-GTzH-7n_normal.jpg</t>
  </si>
  <si>
    <t>http://pbs.twimg.com/profile_images/1173996448679170049/pILNzBIw_normal.jpg</t>
  </si>
  <si>
    <t>http://pbs.twimg.com/profile_images/912230584637902850/InyIuVFD_normal.jpg</t>
  </si>
  <si>
    <t>http://pbs.twimg.com/profile_images/790240615128768513/Cirx6Izu_normal.jpg</t>
  </si>
  <si>
    <t>http://pbs.twimg.com/profile_images/926199643653808129/eH1-K5vV_normal.jpg</t>
  </si>
  <si>
    <t>http://pbs.twimg.com/profile_images/955965724245159936/KBekBFwL_normal.jpg</t>
  </si>
  <si>
    <t>http://pbs.twimg.com/profile_images/849132774661308416/pa2Uplq1_normal.jpg</t>
  </si>
  <si>
    <t>http://pbs.twimg.com/profile_images/1177058258852470785/7b7ZPFkd_normal.jpg</t>
  </si>
  <si>
    <t>https://twitter.com/2020omaha</t>
  </si>
  <si>
    <t>https://twitter.com/baxterarena</t>
  </si>
  <si>
    <t>https://twitter.com/thartman2u</t>
  </si>
  <si>
    <t>https://twitter.com/nexusipe</t>
  </si>
  <si>
    <t>https://twitter.com/endwellsf</t>
  </si>
  <si>
    <t>https://twitter.com/getpalliative</t>
  </si>
  <si>
    <t>https://twitter.com/pallimed</t>
  </si>
  <si>
    <t>https://twitter.com/whitemd</t>
  </si>
  <si>
    <t>https://twitter.com/joyot</t>
  </si>
  <si>
    <t>https://twitter.com/unmc_iexcel</t>
  </si>
  <si>
    <t>https://twitter.com/girlsincomaha</t>
  </si>
  <si>
    <t>https://twitter.com/dospaceomaha</t>
  </si>
  <si>
    <t>https://twitter.com/mariambocari</t>
  </si>
  <si>
    <t>https://twitter.com/millennialprof_</t>
  </si>
  <si>
    <t>https://twitter.com/coffeeftwords</t>
  </si>
  <si>
    <t>https://twitter.com/stephen_lay</t>
  </si>
  <si>
    <t>https://twitter.com/oncodvm</t>
  </si>
  <si>
    <t>https://twitter.com/fransriemersma</t>
  </si>
  <si>
    <t>https://twitter.com/minimalloves</t>
  </si>
  <si>
    <t>https://twitter.com/vinylradar</t>
  </si>
  <si>
    <t>https://twitter.com/larissagrace</t>
  </si>
  <si>
    <t>https://twitter.com/rajanikant3465</t>
  </si>
  <si>
    <t>https://twitter.com/unionmetrics</t>
  </si>
  <si>
    <t>https://twitter.com/meltwater</t>
  </si>
  <si>
    <t>https://twitter.com/jcruzalvarez26</t>
  </si>
  <si>
    <t>https://twitter.com/unomahacpar</t>
  </si>
  <si>
    <t>2020omaha
RT @JeremyHL: Congratulations to
December #commencement @CommUNO
@UNOSML @UNOmaha grads @BaxterArena
! _xD83D__xDC4F__xD83C__xDFFD__xD83C__xDF88_ https://t.co/zVhe8WNvGj</t>
  </si>
  <si>
    <t xml:space="preserve">baxterarena
</t>
  </si>
  <si>
    <t>unosml
RT @JeremyHL: Happy holidays from
the UNO Social Media Lab (@unosml)!
Please click and share our news,
and watch for exciting developments…</t>
  </si>
  <si>
    <t>communo
RT @UNOSML: Congratulations @communo
@unomaha December graduates @BaxterArena
-- happy holidays! https://t.co/JAgzWG1wMp</t>
  </si>
  <si>
    <t>jeremyhl
RT @UNOSML: Congratulations @communo
@unomaha December graduates @BaxterArena
-- happy holidays! https://t.co/JAgzWG1wMp</t>
  </si>
  <si>
    <t>thartman2u
Sharing site to learn #tech#skills-@DoSpaceOmaha
#TechTips @GirlsIncOmaha #GirlsInSTEM
#unmcetc @UNMC_iEXCEL… https://t.co/hLJm1OLuTU</t>
  </si>
  <si>
    <t xml:space="preserve">nexusipe
</t>
  </si>
  <si>
    <t xml:space="preserve">endwellsf
</t>
  </si>
  <si>
    <t xml:space="preserve">getpalliative
</t>
  </si>
  <si>
    <t xml:space="preserve">pallimed
</t>
  </si>
  <si>
    <t xml:space="preserve">whitemd
</t>
  </si>
  <si>
    <t xml:space="preserve">joyot
</t>
  </si>
  <si>
    <t xml:space="preserve">unmc_iexcel
</t>
  </si>
  <si>
    <t xml:space="preserve">girlsincomaha
</t>
  </si>
  <si>
    <t xml:space="preserve">dospaceomaha
</t>
  </si>
  <si>
    <t>mariambocari
@ccooke6685 @vinylradar @minimalloves
@FransRiemersma @UNOSML @oncodvm
@Stephen_Lay @coffeeftwords @MillennialProf_…
https://t.co/MCcvzRdjFZ</t>
  </si>
  <si>
    <t xml:space="preserve">millennialprof_
</t>
  </si>
  <si>
    <t xml:space="preserve">coffeeftwords
</t>
  </si>
  <si>
    <t>stephen_lay
RT @ccooke6685: #ff @vinylradar
@minimalloves @FransRiemersma @UNOSML
@oncodvm @Stephen_Lay @coffeeftwords
@MillennialProf_…</t>
  </si>
  <si>
    <t xml:space="preserve">oncodvm
</t>
  </si>
  <si>
    <t xml:space="preserve">fransriemersma
</t>
  </si>
  <si>
    <t xml:space="preserve">minimalloves
</t>
  </si>
  <si>
    <t xml:space="preserve">vinylradar
</t>
  </si>
  <si>
    <t>ccooke6685
#ff @vinylradar @minimalloves @FransRiemersma
@UNOSML @oncodvm @Stephen_Lay @coffeeftwords…
https://t.co/zD0sdTHhxd</t>
  </si>
  <si>
    <t>larissagrace
RT @JeremyHL: Happy holidays from
the UNO Social Media Lab (@unosml)!
Please click and share our news,
and watch for exciting developments…</t>
  </si>
  <si>
    <t>rajanikant3465
@UNOSML @jcruzalvarez26 @UNOmaha
@JeremyHL @nodexl @Meltwater @UnionMetrics
@CommUNO https://t.co/wEh8D2UHqZ</t>
  </si>
  <si>
    <t xml:space="preserve">unionmetrics
</t>
  </si>
  <si>
    <t xml:space="preserve">meltwater
</t>
  </si>
  <si>
    <t xml:space="preserve">nodexl
</t>
  </si>
  <si>
    <t xml:space="preserve">jcruzalvarez26
</t>
  </si>
  <si>
    <t>unomahacpar
The latest issue of the UNO Social
Media Lab (@UNOSML) Newsletter
is here, and would you look at
that, we're featur… https://t.co/mUZHvERz1J</t>
  </si>
  <si>
    <t>Vertex Group</t>
  </si>
  <si>
    <t>Vertex 1 Group</t>
  </si>
  <si>
    <t>Vertex 2 Group</t>
  </si>
  <si>
    <t>1.0.1.390</t>
  </si>
  <si>
    <t>https://twitter.com/i/web/status/1208148888957411333 https://twitter.com/i/web/status/1207913562984857601</t>
  </si>
  <si>
    <t>https://twitter.com/i/web/status/1208277194839089154 https://twitter.com/i/web/status/1208341164337717248</t>
  </si>
  <si>
    <t>https://twitter.com/i/web/status/1210606369402970114 https://twitter.com/i/web/status/1208066025520058368</t>
  </si>
  <si>
    <t>techtips</t>
  </si>
  <si>
    <t>girlsinstem</t>
  </si>
  <si>
    <t>unmcetc</t>
  </si>
  <si>
    <t>hospice</t>
  </si>
  <si>
    <t>palliativecare</t>
  </si>
  <si>
    <t>meded</t>
  </si>
  <si>
    <t>hpe</t>
  </si>
  <si>
    <t>ipe</t>
  </si>
  <si>
    <t>techtips girlsinstem unmcetc hospice palliativecare meded hpe ipe</t>
  </si>
  <si>
    <t>happy</t>
  </si>
  <si>
    <t>congratulations</t>
  </si>
  <si>
    <t>december</t>
  </si>
  <si>
    <t>holidays</t>
  </si>
  <si>
    <t>uno</t>
  </si>
  <si>
    <t>unosml vinylradar minimalloves fransriemersma oncodvm stephen_lay coffeeftwords ccooke6685 ff millennialprof_</t>
  </si>
  <si>
    <t>unosml congratulations communo unomaha december baxterarena happy holidays jeremyhl uno</t>
  </si>
  <si>
    <t>happy,holidays</t>
  </si>
  <si>
    <t>uno,social</t>
  </si>
  <si>
    <t>media,lab</t>
  </si>
  <si>
    <t>lab,unosml</t>
  </si>
  <si>
    <t>holidays,uno</t>
  </si>
  <si>
    <t>unosml,please</t>
  </si>
  <si>
    <t>please,click</t>
  </si>
  <si>
    <t>click,share</t>
  </si>
  <si>
    <t>share,news</t>
  </si>
  <si>
    <t>vinylradar,minimalloves</t>
  </si>
  <si>
    <t>minimalloves,fransriemersma</t>
  </si>
  <si>
    <t>fransriemersma,unosml</t>
  </si>
  <si>
    <t>unosml,oncodvm</t>
  </si>
  <si>
    <t>oncodvm,stephen_lay</t>
  </si>
  <si>
    <t>stephen_lay,coffeeftwords</t>
  </si>
  <si>
    <t>ff,vinylradar</t>
  </si>
  <si>
    <t>coffeeftwords,millennialprof_</t>
  </si>
  <si>
    <t>congratulations,december</t>
  </si>
  <si>
    <t>december,commencement</t>
  </si>
  <si>
    <t>commencement,communo</t>
  </si>
  <si>
    <t>communo,unosml</t>
  </si>
  <si>
    <t>unosml,unomaha</t>
  </si>
  <si>
    <t>vinylradar,minimalloves  minimalloves,fransriemersma  fransriemersma,unosml  unosml,oncodvm  oncodvm,stephen_lay  stephen_lay,coffeeftwords  ff,vinylradar  coffeeftwords,millennialprof_</t>
  </si>
  <si>
    <t>happy,holidays  uno,social  social,media  media,lab  lab,unosml  congratulations,december  december,commencement  commencement,communo  communo,unosml  unosml,unomaha</t>
  </si>
  <si>
    <t>dospaceomaha girlsincomaha unmc_iexcel joyot whitemd pallimed getpalliative endwellsf nexusipe</t>
  </si>
  <si>
    <t>unosml vinylradar minimalloves fransriemersma oncodvm stephen_lay coffeeftwords millennialprof_ ccooke6685 jeremyhl</t>
  </si>
  <si>
    <t>unosml communo unomaha baxterarena jeremyhl</t>
  </si>
  <si>
    <t>jcruzalvarez26 unomaha jeremyhl nodexl meltwater unionmetrics communo</t>
  </si>
  <si>
    <t>thartman2u pallimed girlsincomaha getpalliative endwellsf whitemd dospaceomaha nexusipe joyot unmc_iexcel</t>
  </si>
  <si>
    <t>ccooke6685 oncodvm stephen_lay coffeeftwords mariambocari millennialprof_ vinylradar fransriemersma minimalloves</t>
  </si>
  <si>
    <t>jeremyhl unomaha unosml baxterarena unomahacpar communo larissagrace 2020omaha</t>
  </si>
  <si>
    <t>meltwater jcruzalvarez26 unionmetrics nodexl rajanikant3465</t>
  </si>
  <si>
    <t>jeremyhl congratulations december commencement communo unosml unomaha grads baxterarena</t>
  </si>
  <si>
    <t>jeremyhl happy holidays unosml congratulations december communo unomaha baxterarena uno</t>
  </si>
  <si>
    <t>congratulations december communo unosml unomaha baxterarena jeremyhl commencement grads graduates</t>
  </si>
  <si>
    <t>unosml congratulations communo unomaha december baxterarena happy holidays graduates uno</t>
  </si>
  <si>
    <t>sharing site learn tech skills dospaceomaha techtips girlsincomaha girlsinstem unmcetc</t>
  </si>
  <si>
    <t>ccooke6685 vinylradar minimalloves fransriemersma unosml oncodvm stephen_lay coffeeftwords millennialprof_</t>
  </si>
  <si>
    <t>ccooke6685 ff vinylradar minimalloves fransriemersma unosml oncodvm stephen_lay coffeeftwords millennialprof_</t>
  </si>
  <si>
    <t>unosml ff vinylradar minimalloves fransriemersma oncodvm stephen_lay coffeeftwords jeremyhl happy</t>
  </si>
  <si>
    <t>jeremyhl happy holidays uno social media lab unosml please click</t>
  </si>
  <si>
    <t>unosml jcruzalvarez26 unomaha jeremyhl nodexl meltwater unionmetrics communo</t>
  </si>
  <si>
    <t>latest issue uno social media lab unosml newsletter here look</t>
  </si>
  <si>
    <t>uno social media lab please click share news watch exciting</t>
  </si>
  <si>
    <t>jeremyhl commencement grads graduates happy holidays congratulations december communo unosml</t>
  </si>
  <si>
    <t>graduates uno social media lab please click share news watch</t>
  </si>
  <si>
    <t>ff vinylradar minimalloves fransriemersma oncodvm stephen_lay coffeeftwords jeremyhl happy holidays</t>
  </si>
  <si>
    <t>jeremyhl,congratulations  congratulations,december  december,commencement  commencement,communo  communo,unosml  unosml,unomaha  unomaha,grads  grads,baxterarena</t>
  </si>
  <si>
    <t>happy,holidays  jeremyhl,happy  holidays,uno  uno,social  social,media  media,lab  lab,unosml  unosml,please  please,click  click,share</t>
  </si>
  <si>
    <t>jeremyhl,congratulations  congratulations,december  december,commencement  commencement,communo  communo,unosml  unosml,unomaha  unomaha,grads  grads,baxterarena  unosml,congratulations  congratulations,communo</t>
  </si>
  <si>
    <t>happy,holidays  unosml,congratulations  congratulations,communo  communo,unomaha  unomaha,december  december,graduates  graduates,baxterarena  baxterarena,happy  holidays,uno  uno,social</t>
  </si>
  <si>
    <t>sharing,site  site,learn  learn,tech  tech,skills  skills,dospaceomaha  dospaceomaha,techtips  techtips,girlsincomaha  girlsincomaha,girlsinstem  girlsinstem,unmcetc  unmcetc,unmc_iexcel</t>
  </si>
  <si>
    <t>ccooke6685,vinylradar  vinylradar,minimalloves  minimalloves,fransriemersma  fransriemersma,unosml  unosml,oncodvm  oncodvm,stephen_lay  stephen_lay,coffeeftwords  coffeeftwords,millennialprof_</t>
  </si>
  <si>
    <t>ccooke6685,ff  ff,vinylradar  vinylradar,minimalloves  minimalloves,fransriemersma  fransriemersma,unosml  unosml,oncodvm  oncodvm,stephen_lay  stephen_lay,coffeeftwords  coffeeftwords,millennialprof_</t>
  </si>
  <si>
    <t>ff,vinylradar  vinylradar,minimalloves  minimalloves,fransriemersma  fransriemersma,unosml  unosml,oncodvm  oncodvm,stephen_lay  stephen_lay,coffeeftwords  jeremyhl,happy  happy,holidays  holidays,uno</t>
  </si>
  <si>
    <t>jeremyhl,happy  happy,holidays  holidays,uno  uno,social  social,media  media,lab  lab,unosml  unosml,please  please,click  click,share</t>
  </si>
  <si>
    <t>unosml,jcruzalvarez26  jcruzalvarez26,unomaha  unomaha,jeremyhl  jeremyhl,nodexl  nodexl,meltwater  meltwater,unionmetrics  unionmetrics,communo</t>
  </si>
  <si>
    <t>latest,issue  issue,uno  uno,social  social,media  media,lab  lab,unosml  unosml,newsletter  newsletter,here  here,look  look,featur</t>
  </si>
  <si>
    <t>jeremyhl,happy  holidays,uno  uno,social  social,media  media,lab  lab,unosml  unosml,please  please,click  click,share  share,news</t>
  </si>
  <si>
    <t>unosml,congratulations  congratulations,communo  communo,unomaha  unomaha,december  december,graduates  graduates,baxterarena  baxterarena,happy  holidays,uno  uno,social  social,media</t>
  </si>
  <si>
    <t>lab</t>
  </si>
  <si>
    <t>please</t>
  </si>
  <si>
    <t>click</t>
  </si>
  <si>
    <t>share</t>
  </si>
  <si>
    <t>watch</t>
  </si>
  <si>
    <t>exciting</t>
  </si>
  <si>
    <t>grads</t>
  </si>
  <si>
    <t>developments</t>
  </si>
  <si>
    <t>graduates</t>
  </si>
  <si>
    <t>131, 62, 0</t>
  </si>
  <si>
    <t>G2: unosml vinylradar minimalloves fransriemersma oncodvm stephen_lay coffeeftwords ccooke6685 ff millennialprof_</t>
  </si>
  <si>
    <t>G3: unosml congratulations communo unomaha december baxterarena happy holidays jeremyhl uno</t>
  </si>
  <si>
    <t>Edge Weight▓1▓3▓0▓True▓Green▓Red▓▓Edge Weight▓1▓1▓0▓5▓10▓False▓Edge Weight▓1▓3▓0▓16▓6▓False▓▓0▓0▓0▓True▓Black▓Black▓▓Followers▓1▓20316▓0▓162▓1000▓False▓Followers▓1▓68046▓0▓100▓70▓False▓▓0▓0▓0▓0▓0▓False▓▓0▓0▓0▓0▓0▓False</t>
  </si>
  <si>
    <t>GraphSource░TwitterSearch▓GraphTerm░@unosml▓ImportDescription░The graph represents a network of 32 Twitter users whose recent tweets contained "@unosml", or who were replied to or mentioned in those tweets, taken from a data set limited to a maximum of 18,000 tweets.  The network was obtained from Twitter on Saturday, 28 December 2019 at 03:26 UTC.
The tweets in the network were tweeted over the 7-day, 10-hour, 20-minute period from Friday, 20 December 2019 at 06:40 UTC to Friday, 27 December 2019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Saturday, 28 December 2019 at 03:26 UTC▓ImportSuggestedFileNameNoExtension░2019-12-28 03-26-27 NodeXL Twitter Search @unosml▓GroupingDescription░The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</si>
  <si>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&lt;value&gt;http://www.unomaha.edu/college-of-communication-fine-arts-and-media/communication/community-engagement/social-media-lab.php&lt;/value&gt;
      &lt;/setting&gt;
      &lt;setting name="URL" serializeAs="String"&gt;
        &lt;value&gt;http://unomaha.edu&lt;/value&gt;
      &lt;/setting&gt;
      &lt;setting name="ActionLabel" serializeAs="String"&gt;
        &lt;value&gt;Contact the UNO Social Media Lab&lt;/value&gt;
      &lt;/setting&gt;
      &lt;setting name="ActionURL" serializeAs="String"&gt;
        &lt;value&gt;https://nufoundation.org/-/uno-college-of-communication-fine-arts-and-media-uno-social-media-lab-support-fund-01132630&lt;/value&gt;
      &lt;/setting&gt;
      &lt;setting name="BrandLogo" serializeAs="String"&gt;
        &lt;value&gt;http://www.unomaha.edu/_files/images/logo-subsite-o-2.png&lt;/value&gt;
      &lt;/setting&gt;
      &lt;setting name="Hashtag" serializeAs="String"&gt;
        &lt;value&gt;#SMC2016&lt;/value</t>
  </si>
  <si>
    <t>&gt;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t>
  </si>
  <si>
    <t>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t>
  </si>
  <si>
    <t>&gt;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</si>
  <si>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t>
  </si>
  <si>
    <t xml:space="preserve">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Arial Narrow,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t>
  </si>
  <si>
    <t xml:space="preserve">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</si>
</sst>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quotePrefix="1">
      <alignment/>
    </xf>
    <xf numFmtId="0" fontId="10" fillId="0" borderId="0" xfId="28"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2" xfId="0" applyFill="1" applyBorder="1" applyAlignment="1">
      <alignment/>
    </xf>
    <xf numFmtId="0" fontId="0" fillId="0" borderId="0" xfId="0" applyAlignment="1" quotePrefix="1">
      <alignment wrapText="1"/>
    </xf>
    <xf numFmtId="0" fontId="0" fillId="3" borderId="12" xfId="23" applyNumberFormat="1" applyFont="1" applyBorder="1" applyAlignment="1">
      <alignment/>
    </xf>
    <xf numFmtId="164" fontId="0" fillId="3" borderId="12" xfId="23" applyNumberFormat="1" applyFont="1" applyBorder="1" applyAlignment="1">
      <alignment/>
    </xf>
    <xf numFmtId="0"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49"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4574513"/>
        <c:axId val="19844026"/>
      </c:barChart>
      <c:catAx>
        <c:axId val="24574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44026"/>
        <c:crosses val="autoZero"/>
        <c:auto val="1"/>
        <c:lblOffset val="100"/>
        <c:noMultiLvlLbl val="0"/>
      </c:catAx>
      <c:valAx>
        <c:axId val="19844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4378507"/>
        <c:axId val="63862244"/>
      </c:barChart>
      <c:catAx>
        <c:axId val="44378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62244"/>
        <c:crosses val="autoZero"/>
        <c:auto val="1"/>
        <c:lblOffset val="100"/>
        <c:noMultiLvlLbl val="0"/>
      </c:catAx>
      <c:valAx>
        <c:axId val="6386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7889285"/>
        <c:axId val="5459246"/>
      </c:barChart>
      <c:catAx>
        <c:axId val="378892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9246"/>
        <c:crosses val="autoZero"/>
        <c:auto val="1"/>
        <c:lblOffset val="100"/>
        <c:noMultiLvlLbl val="0"/>
      </c:catAx>
      <c:valAx>
        <c:axId val="545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9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9133215"/>
        <c:axId val="39545752"/>
      </c:barChart>
      <c:catAx>
        <c:axId val="49133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45752"/>
        <c:crosses val="autoZero"/>
        <c:auto val="1"/>
        <c:lblOffset val="100"/>
        <c:noMultiLvlLbl val="0"/>
      </c:catAx>
      <c:valAx>
        <c:axId val="3954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0367449"/>
        <c:axId val="49089314"/>
      </c:barChart>
      <c:catAx>
        <c:axId val="20367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89314"/>
        <c:crosses val="autoZero"/>
        <c:auto val="1"/>
        <c:lblOffset val="100"/>
        <c:noMultiLvlLbl val="0"/>
      </c:catAx>
      <c:valAx>
        <c:axId val="4908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9150643"/>
        <c:axId val="16811468"/>
      </c:barChart>
      <c:catAx>
        <c:axId val="39150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11468"/>
        <c:crosses val="autoZero"/>
        <c:auto val="1"/>
        <c:lblOffset val="100"/>
        <c:noMultiLvlLbl val="0"/>
      </c:catAx>
      <c:valAx>
        <c:axId val="1681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50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7085485"/>
        <c:axId val="19551638"/>
      </c:barChart>
      <c:catAx>
        <c:axId val="17085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51638"/>
        <c:crosses val="autoZero"/>
        <c:auto val="1"/>
        <c:lblOffset val="100"/>
        <c:noMultiLvlLbl val="0"/>
      </c:catAx>
      <c:valAx>
        <c:axId val="19551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1747015"/>
        <c:axId val="40178816"/>
      </c:barChart>
      <c:catAx>
        <c:axId val="41747015"/>
        <c:scaling>
          <c:orientation val="minMax"/>
        </c:scaling>
        <c:axPos val="b"/>
        <c:delete val="1"/>
        <c:majorTickMark val="out"/>
        <c:minorTickMark val="none"/>
        <c:tickLblPos val="none"/>
        <c:crossAx val="40178816"/>
        <c:crosses val="autoZero"/>
        <c:auto val="1"/>
        <c:lblOffset val="100"/>
        <c:noMultiLvlLbl val="0"/>
      </c:catAx>
      <c:valAx>
        <c:axId val="40178816"/>
        <c:scaling>
          <c:orientation val="minMax"/>
        </c:scaling>
        <c:axPos val="l"/>
        <c:delete val="1"/>
        <c:majorTickMark val="out"/>
        <c:minorTickMark val="none"/>
        <c:tickLblPos val="none"/>
        <c:crossAx val="41747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2020oma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axterare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unosm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mmu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artman2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xusip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ndwells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etpalliativ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allim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hitem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oy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nmc_iexce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irlsincomah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ospaceoma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ariamboc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llennialprof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offeeftwo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tephen_l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oncodv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ransriemersm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nimallo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vinylrad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cooke668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arissagra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ajanikant346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unionmetric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eltwa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odex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cruzalvarez2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omahacpa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77" totalsRowShown="0" headerRowDxfId="333" dataDxfId="332">
  <autoFilter ref="A2:BL77"/>
  <tableColumns count="64">
    <tableColumn id="1" name="Vertex 1" dataDxfId="279"/>
    <tableColumn id="2" name="Vertex 2" dataDxfId="277"/>
    <tableColumn id="3" name="Color" dataDxfId="278"/>
    <tableColumn id="4" name="Width" dataDxfId="331"/>
    <tableColumn id="11" name="Style" dataDxfId="330"/>
    <tableColumn id="5" name="Opacity" dataDxfId="329"/>
    <tableColumn id="6" name="Visibility" dataDxfId="328"/>
    <tableColumn id="10" name="Label" dataDxfId="327"/>
    <tableColumn id="12" name="Label Text Color" dataDxfId="326"/>
    <tableColumn id="13" name="Label Font Size" dataDxfId="325"/>
    <tableColumn id="14" name="Reciprocated?" dataDxfId="29"/>
    <tableColumn id="7" name="ID" dataDxfId="324"/>
    <tableColumn id="9" name="Dynamic Filter" dataDxfId="323"/>
    <tableColumn id="8" name="Add Your Own Columns Here" dataDxfId="276"/>
    <tableColumn id="15" name="Relationship" dataDxfId="275"/>
    <tableColumn id="16" name="Relationship Date (UTC)" dataDxfId="274"/>
    <tableColumn id="17" name="Tweet" dataDxfId="273"/>
    <tableColumn id="18" name="URLs in Tweet" dataDxfId="272"/>
    <tableColumn id="19" name="Domains in Tweet" dataDxfId="271"/>
    <tableColumn id="20" name="Hashtags in Tweet" dataDxfId="270"/>
    <tableColumn id="21" name="Tweet Date (UTC)" dataDxfId="269"/>
    <tableColumn id="22" name="Twitter Page for Tweet" dataDxfId="268"/>
    <tableColumn id="23" name="Latitude" dataDxfId="267"/>
    <tableColumn id="24" name="Longitude" dataDxfId="266"/>
    <tableColumn id="25" name="Imported ID" dataDxfId="265"/>
    <tableColumn id="26" name="In-Reply-To Tweet ID" dataDxfId="264"/>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63"/>
    <tableColumn id="39" name="Favorited" dataDxfId="262"/>
    <tableColumn id="40" name="Favorite Count" dataDxfId="261"/>
    <tableColumn id="41" name="In-Reply-To User ID" dataDxfId="260"/>
    <tableColumn id="42" name="Is Quote Status" dataDxfId="259"/>
    <tableColumn id="43" name="Language" dataDxfId="258"/>
    <tableColumn id="44" name="Possibly Sensitive" dataDxfId="257"/>
    <tableColumn id="45" name="Quoted Status ID" dataDxfId="256"/>
    <tableColumn id="46" name="Retweeted" dataDxfId="255"/>
    <tableColumn id="47" name="Retweet Count" dataDxfId="254"/>
    <tableColumn id="48" name="Retweet ID" dataDxfId="253"/>
    <tableColumn id="49" name="Source" dataDxfId="252"/>
    <tableColumn id="50" name="Truncated" dataDxfId="251"/>
    <tableColumn id="51" name="Unified Twitter ID" dataDxfId="250"/>
    <tableColumn id="52" name="Imported Tweet Type" dataDxfId="249"/>
    <tableColumn id="53" name="Added By Extended Analysis" dataDxfId="248"/>
    <tableColumn id="54" name="Corrected By Extended Analysis" dataDxfId="247"/>
    <tableColumn id="55" name="Place Bounding Box" dataDxfId="246"/>
    <tableColumn id="56" name="Place Country" dataDxfId="245"/>
    <tableColumn id="57" name="Place Country Code" dataDxfId="244"/>
    <tableColumn id="58" name="Place Full Name" dataDxfId="243"/>
    <tableColumn id="59" name="Place ID" dataDxfId="242"/>
    <tableColumn id="60" name="Place Name" dataDxfId="241"/>
    <tableColumn id="61" name="Place Type" dataDxfId="240"/>
    <tableColumn id="62" name="Place URL" dataDxfId="206"/>
    <tableColumn id="63" name="Vertex 1 Group" dataDxfId="205">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81" dataDxfId="280">
  <autoFilter ref="A2:C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2.xml><?xml version="1.0" encoding="utf-8"?>
<table xmlns="http://schemas.openxmlformats.org/spreadsheetml/2006/main" id="20" name="Words" displayName="Words" ref="A1:G71" totalsRowShown="0" headerRowDxfId="84" dataDxfId="83">
  <autoFilter ref="A1:G71"/>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13.xml><?xml version="1.0" encoding="utf-8"?>
<table xmlns="http://schemas.openxmlformats.org/spreadsheetml/2006/main" id="21" name="WordPairs" displayName="WordPairs" ref="A1:L75" totalsRowShown="0" headerRowDxfId="75" dataDxfId="74">
  <autoFilter ref="A1:L75"/>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14.xml><?xml version="1.0" encoding="utf-8"?>
<table xmlns="http://schemas.openxmlformats.org/spreadsheetml/2006/main" id="11" name="TwitterSearchNetworkTopItems_1" displayName="TwitterSearchNetworkTopItems_1" ref="A1:J8" totalsRowShown="0" headerRowDxfId="198" dataDxfId="197">
  <autoFilter ref="A1:J8"/>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15.xml><?xml version="1.0" encoding="utf-8"?>
<table xmlns="http://schemas.openxmlformats.org/spreadsheetml/2006/main" id="12" name="TwitterSearchNetworkTopItems_2" displayName="TwitterSearchNetworkTopItems_2" ref="A11:J13" totalsRowShown="0" headerRowDxfId="186" dataDxfId="185">
  <autoFilter ref="A11:J13"/>
  <tableColumns count="10">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s>
  <tableStyleInfo name="NodeXL Table" showFirstColumn="0" showLastColumn="0" showRowStripes="1" showColumnStripes="0"/>
</table>
</file>

<file path=xl/tables/table16.xml><?xml version="1.0" encoding="utf-8"?>
<table xmlns="http://schemas.openxmlformats.org/spreadsheetml/2006/main" id="13" name="TwitterSearchNetworkTopItems_3" displayName="TwitterSearchNetworkTopItems_3" ref="A16:J26" totalsRowShown="0" headerRowDxfId="174" dataDxfId="173">
  <autoFilter ref="A16:J26"/>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7.xml><?xml version="1.0" encoding="utf-8"?>
<table xmlns="http://schemas.openxmlformats.org/spreadsheetml/2006/main" id="14" name="TwitterSearchNetworkTopItems_4" displayName="TwitterSearchNetworkTopItems_4" ref="A29:J39" totalsRowShown="0" headerRowDxfId="161" dataDxfId="160">
  <autoFilter ref="A29:J39"/>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8.xml><?xml version="1.0" encoding="utf-8"?>
<table xmlns="http://schemas.openxmlformats.org/spreadsheetml/2006/main" id="16" name="TwitterSearchNetworkTopItems_5" displayName="TwitterSearchNetworkTopItems_5" ref="A42:J52" totalsRowShown="0" headerRowDxfId="148" dataDxfId="147">
  <autoFilter ref="A42:J52"/>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9.xml><?xml version="1.0" encoding="utf-8"?>
<table xmlns="http://schemas.openxmlformats.org/spreadsheetml/2006/main" id="17" name="TwitterSearchNetworkTopItems_6" displayName="TwitterSearchNetworkTopItems_6" ref="A55:J57" totalsRowShown="0" headerRowDxfId="135" dataDxfId="134">
  <autoFilter ref="A55:J57"/>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22" dataDxfId="321">
  <autoFilter ref="A2:BT34"/>
  <tableColumns count="72">
    <tableColumn id="1" name="Vertex" dataDxfId="320"/>
    <tableColumn id="53" name="Subgraph" dataDxfId="319"/>
    <tableColumn id="2" name="Color" dataDxfId="318"/>
    <tableColumn id="5" name="Shape" dataDxfId="317"/>
    <tableColumn id="6" name="Size" dataDxfId="316"/>
    <tableColumn id="4" name="Opacity" dataDxfId="222"/>
    <tableColumn id="7" name="Image File" dataDxfId="220"/>
    <tableColumn id="3" name="Visibility" dataDxfId="221"/>
    <tableColumn id="10" name="Label" dataDxfId="315"/>
    <tableColumn id="16" name="Label Fill Color" dataDxfId="314"/>
    <tableColumn id="9" name="Label Position" dataDxfId="216"/>
    <tableColumn id="8" name="Tooltip" dataDxfId="214"/>
    <tableColumn id="18" name="Layout Order" dataDxfId="215"/>
    <tableColumn id="13" name="X" dataDxfId="313"/>
    <tableColumn id="14" name="Y" dataDxfId="312"/>
    <tableColumn id="12" name="Locked?" dataDxfId="311"/>
    <tableColumn id="19" name="Polar R" dataDxfId="310"/>
    <tableColumn id="20" name="Polar Angle" dataDxfId="30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8"/>
    <tableColumn id="28" name="Dynamic Filter" dataDxfId="307"/>
    <tableColumn id="17" name="Add Your Own Columns Here" dataDxfId="239"/>
    <tableColumn id="30" name="Followed" dataDxfId="238"/>
    <tableColumn id="31" name="Followers" dataDxfId="237"/>
    <tableColumn id="32" name="Tweets" dataDxfId="236"/>
    <tableColumn id="33" name="Favorites" dataDxfId="235"/>
    <tableColumn id="34" name="Time Zone UTC Offset (Seconds)" dataDxfId="234"/>
    <tableColumn id="35" name="Description" dataDxfId="233"/>
    <tableColumn id="36" name="Location" dataDxfId="232"/>
    <tableColumn id="37" name="Web" dataDxfId="231"/>
    <tableColumn id="38" name="Time Zone" dataDxfId="230"/>
    <tableColumn id="39" name="Joined Twitter Date (UTC)" dataDxfId="219"/>
    <tableColumn id="40" name="Custom Menu Item Text" dataDxfId="218"/>
    <tableColumn id="41" name="Custom Menu Item Action" dataDxfId="217"/>
    <tableColumn id="42" name="Tweeted Search Term?" dataDxfId="96"/>
    <tableColumn id="43" name="Top URLs in Tweet by Count" dataDxfId="95"/>
    <tableColumn id="44" name="Top URLs in Tweet by Salience" dataDxfId="94"/>
    <tableColumn id="45" name="Top Domains in Tweet by Count" dataDxfId="93"/>
    <tableColumn id="46" name="Top Domains in Tweet by Salience" dataDxfId="92"/>
    <tableColumn id="47" name="Top Hashtags in Tweet by Count" dataDxfId="91"/>
    <tableColumn id="48" name="Top Hashtags in Tweet by Salience" dataDxfId="90"/>
    <tableColumn id="49" name="Top Words in Tweet by Count" dataDxfId="89"/>
    <tableColumn id="50" name="Top Words in Tweet by Salience" dataDxfId="88"/>
    <tableColumn id="51" name="Top Word Pairs in Tweet by Count" dataDxfId="87"/>
    <tableColumn id="52" name="Top Word Pairs in Tweet by Salience" dataDxfId="85"/>
    <tableColumn id="54" name="Name" dataDxfId="86"/>
    <tableColumn id="55" name="Profile Banner Url" dataDxfId="229"/>
    <tableColumn id="56" name="Default Profile" dataDxfId="228"/>
    <tableColumn id="57" name="Default Profile Image" dataDxfId="227"/>
    <tableColumn id="58" name="Geo Enabled" dataDxfId="226"/>
    <tableColumn id="59" name="Language" dataDxfId="225"/>
    <tableColumn id="60" name="Listed Count" dataDxfId="224"/>
    <tableColumn id="61" name="Profile Background Image Url" dataDxfId="223"/>
    <tableColumn id="62" name="Verified"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18" name="TwitterSearchNetworkTopItems_7" displayName="TwitterSearchNetworkTopItems_7" ref="A60:J70" totalsRowShown="0" headerRowDxfId="132" dataDxfId="131">
  <autoFilter ref="A60:J70"/>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21.xml><?xml version="1.0" encoding="utf-8"?>
<table xmlns="http://schemas.openxmlformats.org/spreadsheetml/2006/main" id="19" name="TwitterSearchNetworkTopItems_8" displayName="TwitterSearchNetworkTopItems_8" ref="A73:J83" totalsRowShown="0" headerRowDxfId="109" dataDxfId="108">
  <autoFilter ref="A73:J83"/>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6">
  <autoFilter ref="A2:AO6"/>
  <tableColumns count="41">
    <tableColumn id="1" name="Group" dataDxfId="213"/>
    <tableColumn id="2" name="Vertex Color" dataDxfId="212"/>
    <tableColumn id="3" name="Vertex Shape" dataDxfId="210"/>
    <tableColumn id="22" name="Visibility" dataDxfId="211"/>
    <tableColumn id="4" name="Collapsed?"/>
    <tableColumn id="18" name="Label" dataDxfId="305"/>
    <tableColumn id="20" name="Collapsed X"/>
    <tableColumn id="21" name="Collapsed Y"/>
    <tableColumn id="6" name="ID" dataDxfId="304"/>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03" dataDxfId="302">
  <autoFilter ref="A1:C33"/>
  <tableColumns count="3">
    <tableColumn id="1" name="Group" dataDxfId="209"/>
    <tableColumn id="2" name="Vertex" dataDxfId="208"/>
    <tableColumn id="3" name="Vertex ID" dataDxfId="2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01"/>
    <tableColumn id="2" name="Degree Frequency" dataDxfId="300">
      <calculatedColumnFormula>COUNTIF(Vertices[Degree], "&gt;= " &amp; D2) - COUNTIF(Vertices[Degree], "&gt;=" &amp; D3)</calculatedColumnFormula>
    </tableColumn>
    <tableColumn id="3" name="In-Degree Bin" dataDxfId="299"/>
    <tableColumn id="4" name="In-Degree Frequency" dataDxfId="298">
      <calculatedColumnFormula>COUNTIF(Vertices[In-Degree], "&gt;= " &amp; F2) - COUNTIF(Vertices[In-Degree], "&gt;=" &amp; F3)</calculatedColumnFormula>
    </tableColumn>
    <tableColumn id="5" name="Out-Degree Bin" dataDxfId="297"/>
    <tableColumn id="6" name="Out-Degree Frequency" dataDxfId="296">
      <calculatedColumnFormula>COUNTIF(Vertices[Out-Degree], "&gt;= " &amp; H2) - COUNTIF(Vertices[Out-Degree], "&gt;=" &amp; H3)</calculatedColumnFormula>
    </tableColumn>
    <tableColumn id="7" name="Betweenness Centrality Bin" dataDxfId="295"/>
    <tableColumn id="8" name="Betweenness Centrality Frequency" dataDxfId="294">
      <calculatedColumnFormula>COUNTIF(Vertices[Betweenness Centrality], "&gt;= " &amp; J2) - COUNTIF(Vertices[Betweenness Centrality], "&gt;=" &amp; J3)</calculatedColumnFormula>
    </tableColumn>
    <tableColumn id="9" name="Closeness Centrality Bin" dataDxfId="293"/>
    <tableColumn id="10" name="Closeness Centrality Frequency" dataDxfId="292">
      <calculatedColumnFormula>COUNTIF(Vertices[Closeness Centrality], "&gt;= " &amp; L2) - COUNTIF(Vertices[Closeness Centrality], "&gt;=" &amp; L3)</calculatedColumnFormula>
    </tableColumn>
    <tableColumn id="11" name="Eigenvector Centrality Bin" dataDxfId="291"/>
    <tableColumn id="12" name="Eigenvector Centrality Frequency" dataDxfId="290">
      <calculatedColumnFormula>COUNTIF(Vertices[Eigenvector Centrality], "&gt;= " &amp; N2) - COUNTIF(Vertices[Eigenvector Centrality], "&gt;=" &amp; N3)</calculatedColumnFormula>
    </tableColumn>
    <tableColumn id="18" name="PageRank Bin" dataDxfId="289"/>
    <tableColumn id="17" name="PageRank Frequency" dataDxfId="288">
      <calculatedColumnFormula>COUNTIF(Vertices[Eigenvector Centrality], "&gt;= " &amp; P2) - COUNTIF(Vertices[Eigenvector Centrality], "&gt;=" &amp; P3)</calculatedColumnFormula>
    </tableColumn>
    <tableColumn id="13" name="Clustering Coefficient Bin" dataDxfId="287"/>
    <tableColumn id="14" name="Clustering Coefficient Frequency" dataDxfId="286">
      <calculatedColumnFormula>COUNTIF(Vertices[Clustering Coefficient], "&gt;= " &amp; R2) - COUNTIF(Vertices[Clustering Coefficient], "&gt;=" &amp; R3)</calculatedColumnFormula>
    </tableColumn>
    <tableColumn id="15" name="Dynamic Filter Bin" dataDxfId="285"/>
    <tableColumn id="16" name="Dynamic Filter Frequency" dataDxfId="2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83">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7913562984857601" TargetMode="External" /><Relationship Id="rId2" Type="http://schemas.openxmlformats.org/officeDocument/2006/relationships/hyperlink" Target="https://twitter.com/i/web/status/1207913562984857601" TargetMode="External" /><Relationship Id="rId3" Type="http://schemas.openxmlformats.org/officeDocument/2006/relationships/hyperlink" Target="https://twitter.com/i/web/status/1207913562984857601" TargetMode="External" /><Relationship Id="rId4" Type="http://schemas.openxmlformats.org/officeDocument/2006/relationships/hyperlink" Target="https://twitter.com/i/web/status/1207913562984857601" TargetMode="External" /><Relationship Id="rId5" Type="http://schemas.openxmlformats.org/officeDocument/2006/relationships/hyperlink" Target="https://twitter.com/i/web/status/1207913562984857601" TargetMode="External" /><Relationship Id="rId6" Type="http://schemas.openxmlformats.org/officeDocument/2006/relationships/hyperlink" Target="https://twitter.com/i/web/status/1207913562984857601" TargetMode="External" /><Relationship Id="rId7" Type="http://schemas.openxmlformats.org/officeDocument/2006/relationships/hyperlink" Target="https://twitter.com/i/web/status/1208148888957411333" TargetMode="External" /><Relationship Id="rId8" Type="http://schemas.openxmlformats.org/officeDocument/2006/relationships/hyperlink" Target="https://twitter.com/i/web/status/1208148888957411333" TargetMode="External" /><Relationship Id="rId9" Type="http://schemas.openxmlformats.org/officeDocument/2006/relationships/hyperlink" Target="https://twitter.com/i/web/status/1208148888957411333" TargetMode="External" /><Relationship Id="rId10" Type="http://schemas.openxmlformats.org/officeDocument/2006/relationships/hyperlink" Target="https://twitter.com/i/web/status/1208341164337717248" TargetMode="External" /><Relationship Id="rId11" Type="http://schemas.openxmlformats.org/officeDocument/2006/relationships/hyperlink" Target="https://twitter.com/i/web/status/1208341164337717248" TargetMode="External" /><Relationship Id="rId12" Type="http://schemas.openxmlformats.org/officeDocument/2006/relationships/hyperlink" Target="https://twitter.com/i/web/status/1208341164337717248" TargetMode="External" /><Relationship Id="rId13" Type="http://schemas.openxmlformats.org/officeDocument/2006/relationships/hyperlink" Target="https://twitter.com/i/web/status/1208341164337717248" TargetMode="External" /><Relationship Id="rId14" Type="http://schemas.openxmlformats.org/officeDocument/2006/relationships/hyperlink" Target="https://twitter.com/i/web/status/1208341164337717248" TargetMode="External" /><Relationship Id="rId15" Type="http://schemas.openxmlformats.org/officeDocument/2006/relationships/hyperlink" Target="https://twitter.com/i/web/status/1208341164337717248" TargetMode="External" /><Relationship Id="rId16" Type="http://schemas.openxmlformats.org/officeDocument/2006/relationships/hyperlink" Target="https://twitter.com/i/web/status/1208341164337717248" TargetMode="External" /><Relationship Id="rId17" Type="http://schemas.openxmlformats.org/officeDocument/2006/relationships/hyperlink" Target="https://twitter.com/i/web/status/1208341164337717248" TargetMode="External" /><Relationship Id="rId18" Type="http://schemas.openxmlformats.org/officeDocument/2006/relationships/hyperlink" Target="https://twitter.com/i/web/status/1208341164337717248" TargetMode="External" /><Relationship Id="rId19" Type="http://schemas.openxmlformats.org/officeDocument/2006/relationships/hyperlink" Target="https://twitter.com/i/web/status/1208277194839089154" TargetMode="External" /><Relationship Id="rId20" Type="http://schemas.openxmlformats.org/officeDocument/2006/relationships/hyperlink" Target="https://twitter.com/i/web/status/1208277194839089154" TargetMode="External" /><Relationship Id="rId21" Type="http://schemas.openxmlformats.org/officeDocument/2006/relationships/hyperlink" Target="https://twitter.com/i/web/status/1208277194839089154" TargetMode="External" /><Relationship Id="rId22" Type="http://schemas.openxmlformats.org/officeDocument/2006/relationships/hyperlink" Target="https://twitter.com/i/web/status/1208277194839089154" TargetMode="External" /><Relationship Id="rId23" Type="http://schemas.openxmlformats.org/officeDocument/2006/relationships/hyperlink" Target="https://twitter.com/i/web/status/1208277194839089154" TargetMode="External" /><Relationship Id="rId24" Type="http://schemas.openxmlformats.org/officeDocument/2006/relationships/hyperlink" Target="https://twitter.com/i/web/status/1208277194839089154" TargetMode="External" /><Relationship Id="rId25" Type="http://schemas.openxmlformats.org/officeDocument/2006/relationships/hyperlink" Target="https://twitter.com/i/web/status/1208277194839089154" TargetMode="External" /><Relationship Id="rId26" Type="http://schemas.openxmlformats.org/officeDocument/2006/relationships/hyperlink" Target="https://www.youtube.com/watch?v=fZNnIIxjkT0&amp;feature=youtu.be" TargetMode="External" /><Relationship Id="rId27" Type="http://schemas.openxmlformats.org/officeDocument/2006/relationships/hyperlink" Target="https://www.youtube.com/watch?v=fZNnIIxjkT0&amp;feature=youtu.be" TargetMode="External" /><Relationship Id="rId28" Type="http://schemas.openxmlformats.org/officeDocument/2006/relationships/hyperlink" Target="https://www.youtube.com/watch?v=fZNnIIxjkT0&amp;feature=youtu.be" TargetMode="External" /><Relationship Id="rId29" Type="http://schemas.openxmlformats.org/officeDocument/2006/relationships/hyperlink" Target="https://www.youtube.com/watch?v=fZNnIIxjkT0&amp;feature=youtu.be" TargetMode="External" /><Relationship Id="rId30" Type="http://schemas.openxmlformats.org/officeDocument/2006/relationships/hyperlink" Target="https://twitter.com/i/web/status/1208066025520058368" TargetMode="External" /><Relationship Id="rId31" Type="http://schemas.openxmlformats.org/officeDocument/2006/relationships/hyperlink" Target="https://www.youtube.com/watch?v=fZNnIIxjkT0&amp;feature=youtu.be" TargetMode="External" /><Relationship Id="rId32" Type="http://schemas.openxmlformats.org/officeDocument/2006/relationships/hyperlink" Target="https://www.youtube.com/watch?v=fZNnIIxjkT0&amp;feature=youtu.be" TargetMode="External" /><Relationship Id="rId33" Type="http://schemas.openxmlformats.org/officeDocument/2006/relationships/hyperlink" Target="https://www.youtube.com/watch?v=fZNnIIxjkT0&amp;feature=youtu.be" TargetMode="External" /><Relationship Id="rId34" Type="http://schemas.openxmlformats.org/officeDocument/2006/relationships/hyperlink" Target="https://www.youtube.com/watch?v=fZNnIIxjkT0&amp;feature=youtu.be" TargetMode="External" /><Relationship Id="rId35" Type="http://schemas.openxmlformats.org/officeDocument/2006/relationships/hyperlink" Target="https://twitter.com/i/web/status/1210606369402970114" TargetMode="External" /><Relationship Id="rId36" Type="http://schemas.openxmlformats.org/officeDocument/2006/relationships/hyperlink" Target="https://pbs.twimg.com/media/EMPcvCTXsAAJcoA.jpg" TargetMode="External" /><Relationship Id="rId37" Type="http://schemas.openxmlformats.org/officeDocument/2006/relationships/hyperlink" Target="https://pbs.twimg.com/media/EMPcvCTXsAAJcoA.jpg" TargetMode="External" /><Relationship Id="rId38" Type="http://schemas.openxmlformats.org/officeDocument/2006/relationships/hyperlink" Target="https://pbs.twimg.com/media/EMPcvCTXsAAJcoA.jpg" TargetMode="External" /><Relationship Id="rId39" Type="http://schemas.openxmlformats.org/officeDocument/2006/relationships/hyperlink" Target="https://pbs.twimg.com/media/EMPcvCTXsAAJcoA.jpg" TargetMode="External" /><Relationship Id="rId40" Type="http://schemas.openxmlformats.org/officeDocument/2006/relationships/hyperlink" Target="https://pbs.twimg.com/media/EMPcvCTXsAAJcoA.jpg" TargetMode="External" /><Relationship Id="rId41" Type="http://schemas.openxmlformats.org/officeDocument/2006/relationships/hyperlink" Target="https://pbs.twimg.com/media/EMRBPaNXkAEd7se.jpg" TargetMode="External" /><Relationship Id="rId42" Type="http://schemas.openxmlformats.org/officeDocument/2006/relationships/hyperlink" Target="https://pbs.twimg.com/media/EMPcvCTXsAAJcoA.jpg" TargetMode="External" /><Relationship Id="rId43" Type="http://schemas.openxmlformats.org/officeDocument/2006/relationships/hyperlink" Target="https://pbs.twimg.com/media/EMPcvCTXsAAJcoA.jpg" TargetMode="External" /><Relationship Id="rId44" Type="http://schemas.openxmlformats.org/officeDocument/2006/relationships/hyperlink" Target="https://pbs.twimg.com/media/EMRBPaNXkAEd7se.jpg" TargetMode="External" /><Relationship Id="rId45" Type="http://schemas.openxmlformats.org/officeDocument/2006/relationships/hyperlink" Target="https://pbs.twimg.com/media/EMPcvCTXsAAJcoA.jpg" TargetMode="External" /><Relationship Id="rId46" Type="http://schemas.openxmlformats.org/officeDocument/2006/relationships/hyperlink" Target="https://pbs.twimg.com/media/EMRBPaNXkAEd7se.jpg" TargetMode="External" /><Relationship Id="rId47" Type="http://schemas.openxmlformats.org/officeDocument/2006/relationships/hyperlink" Target="https://pbs.twimg.com/media/EMRBPaNXkAEd7se.jpg" TargetMode="External" /><Relationship Id="rId48" Type="http://schemas.openxmlformats.org/officeDocument/2006/relationships/hyperlink" Target="https://pbs.twimg.com/media/EMPcvCTXsAAJcoA.jpg" TargetMode="External" /><Relationship Id="rId49" Type="http://schemas.openxmlformats.org/officeDocument/2006/relationships/hyperlink" Target="https://pbs.twimg.com/media/EMPcvCTXsAAJcoA.jpg" TargetMode="External" /><Relationship Id="rId50" Type="http://schemas.openxmlformats.org/officeDocument/2006/relationships/hyperlink" Target="https://pbs.twimg.com/media/EMPcvCTXsAAJcoA.jpg" TargetMode="External" /><Relationship Id="rId51" Type="http://schemas.openxmlformats.org/officeDocument/2006/relationships/hyperlink" Target="https://pbs.twimg.com/media/EMPcvCTXsAAJcoA.jpg" TargetMode="External" /><Relationship Id="rId52" Type="http://schemas.openxmlformats.org/officeDocument/2006/relationships/hyperlink" Target="https://pbs.twimg.com/media/EMRBPaNXkAEd7se.jpg" TargetMode="External" /><Relationship Id="rId53" Type="http://schemas.openxmlformats.org/officeDocument/2006/relationships/hyperlink" Target="https://pbs.twimg.com/media/EMRBPaNXkAEd7se.jpg" TargetMode="External" /><Relationship Id="rId54" Type="http://schemas.openxmlformats.org/officeDocument/2006/relationships/hyperlink" Target="https://pbs.twimg.com/media/EMPcvCTXsAAJcoA.jpg" TargetMode="External" /><Relationship Id="rId55" Type="http://schemas.openxmlformats.org/officeDocument/2006/relationships/hyperlink" Target="https://pbs.twimg.com/media/EMRBPaNXkAEd7se.jpg" TargetMode="External" /><Relationship Id="rId56" Type="http://schemas.openxmlformats.org/officeDocument/2006/relationships/hyperlink" Target="https://pbs.twimg.com/media/EMPcvCTXsAAJcoA.jpg" TargetMode="External" /><Relationship Id="rId57" Type="http://schemas.openxmlformats.org/officeDocument/2006/relationships/hyperlink" Target="https://pbs.twimg.com/media/EMPcvCTXsAAJcoA.jpg" TargetMode="External" /><Relationship Id="rId58" Type="http://schemas.openxmlformats.org/officeDocument/2006/relationships/hyperlink" Target="https://pbs.twimg.com/media/EMPcvCTXsAAJcoA.jpg" TargetMode="External" /><Relationship Id="rId59" Type="http://schemas.openxmlformats.org/officeDocument/2006/relationships/hyperlink" Target="https://pbs.twimg.com/media/EMRBPaNXkAEd7se.jpg" TargetMode="External" /><Relationship Id="rId60" Type="http://schemas.openxmlformats.org/officeDocument/2006/relationships/hyperlink" Target="https://pbs.twimg.com/media/EMRBPaNXkAEd7se.jpg" TargetMode="External" /><Relationship Id="rId61" Type="http://schemas.openxmlformats.org/officeDocument/2006/relationships/hyperlink" Target="https://pbs.twimg.com/media/EMRBPaNXkAEd7se.jpg" TargetMode="External" /><Relationship Id="rId62" Type="http://schemas.openxmlformats.org/officeDocument/2006/relationships/hyperlink" Target="https://pbs.twimg.com/media/EMPcvCTXsAAJcoA.jpg" TargetMode="External" /><Relationship Id="rId63" Type="http://schemas.openxmlformats.org/officeDocument/2006/relationships/hyperlink" Target="https://pbs.twimg.com/media/EMPcvCTXsAAJcoA.jpg" TargetMode="External" /><Relationship Id="rId64" Type="http://schemas.openxmlformats.org/officeDocument/2006/relationships/hyperlink" Target="https://pbs.twimg.com/media/EMPcvCTXsAAJcoA.jpg" TargetMode="External" /><Relationship Id="rId65" Type="http://schemas.openxmlformats.org/officeDocument/2006/relationships/hyperlink" Target="https://pbs.twimg.com/media/EMPcvCTXsAAJcoA.jpg" TargetMode="External" /><Relationship Id="rId66" Type="http://schemas.openxmlformats.org/officeDocument/2006/relationships/hyperlink" Target="https://pbs.twimg.com/media/EMPcvCTXsAAJcoA.jpg" TargetMode="External" /><Relationship Id="rId67" Type="http://schemas.openxmlformats.org/officeDocument/2006/relationships/hyperlink" Target="https://pbs.twimg.com/media/EMPcvCTXsAAJcoA.jpg" TargetMode="External" /><Relationship Id="rId68" Type="http://schemas.openxmlformats.org/officeDocument/2006/relationships/hyperlink" Target="http://pbs.twimg.com/profile_images/875946540715659264/FDOf-UKL_normal.jpg" TargetMode="External" /><Relationship Id="rId69" Type="http://schemas.openxmlformats.org/officeDocument/2006/relationships/hyperlink" Target="http://pbs.twimg.com/profile_images/875946540715659264/FDOf-UKL_normal.jpg" TargetMode="External" /><Relationship Id="rId70" Type="http://schemas.openxmlformats.org/officeDocument/2006/relationships/hyperlink" Target="http://pbs.twimg.com/profile_images/875946540715659264/FDOf-UKL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75946540715659264/FDOf-UKL_normal.jpg" TargetMode="External" /><Relationship Id="rId74" Type="http://schemas.openxmlformats.org/officeDocument/2006/relationships/hyperlink" Target="http://pbs.twimg.com/profile_images/875946540715659264/FDOf-UKL_normal.jpg" TargetMode="External" /><Relationship Id="rId75" Type="http://schemas.openxmlformats.org/officeDocument/2006/relationships/hyperlink" Target="http://pbs.twimg.com/profile_images/875946540715659264/FDOf-UKL_normal.jpg" TargetMode="External" /><Relationship Id="rId76" Type="http://schemas.openxmlformats.org/officeDocument/2006/relationships/hyperlink" Target="http://pbs.twimg.com/profile_images/875946540715659264/FDOf-UKL_normal.jpg" TargetMode="External" /><Relationship Id="rId77" Type="http://schemas.openxmlformats.org/officeDocument/2006/relationships/hyperlink" Target="https://pbs.twimg.com/media/EMRBPaNXkAEd7se.jpg" TargetMode="External" /><Relationship Id="rId78" Type="http://schemas.openxmlformats.org/officeDocument/2006/relationships/hyperlink" Target="https://pbs.twimg.com/media/EMPcvCTXsAAJcoA.jpg" TargetMode="External" /><Relationship Id="rId79" Type="http://schemas.openxmlformats.org/officeDocument/2006/relationships/hyperlink" Target="https://pbs.twimg.com/media/EMPcvCTXsAAJcoA.jpg" TargetMode="External" /><Relationship Id="rId80" Type="http://schemas.openxmlformats.org/officeDocument/2006/relationships/hyperlink" Target="https://pbs.twimg.com/media/EMRBPaNXkAEd7se.jpg" TargetMode="External" /><Relationship Id="rId81" Type="http://schemas.openxmlformats.org/officeDocument/2006/relationships/hyperlink" Target="https://pbs.twimg.com/media/EMPcvCTXsAAJcoA.jpg" TargetMode="External" /><Relationship Id="rId82" Type="http://schemas.openxmlformats.org/officeDocument/2006/relationships/hyperlink" Target="https://pbs.twimg.com/media/EMRBPaNXkAEd7se.jpg" TargetMode="External" /><Relationship Id="rId83" Type="http://schemas.openxmlformats.org/officeDocument/2006/relationships/hyperlink" Target="http://pbs.twimg.com/profile_images/1168494672911593478/pgUGrDgj_normal.jpg" TargetMode="External" /><Relationship Id="rId84" Type="http://schemas.openxmlformats.org/officeDocument/2006/relationships/hyperlink" Target="http://pbs.twimg.com/profile_images/1168494672911593478/pgUGrDgj_normal.jpg" TargetMode="External" /><Relationship Id="rId85" Type="http://schemas.openxmlformats.org/officeDocument/2006/relationships/hyperlink" Target="http://pbs.twimg.com/profile_images/1168494672911593478/pgUGrDgj_normal.jpg" TargetMode="External" /><Relationship Id="rId86" Type="http://schemas.openxmlformats.org/officeDocument/2006/relationships/hyperlink" Target="http://pbs.twimg.com/profile_images/1168494672911593478/pgUGrDgj_normal.jpg" TargetMode="External" /><Relationship Id="rId87" Type="http://schemas.openxmlformats.org/officeDocument/2006/relationships/hyperlink" Target="http://pbs.twimg.com/profile_images/1168494672911593478/pgUGrDgj_normal.jpg" TargetMode="External" /><Relationship Id="rId88" Type="http://schemas.openxmlformats.org/officeDocument/2006/relationships/hyperlink" Target="http://pbs.twimg.com/profile_images/1168494672911593478/pgUGrDgj_normal.jpg" TargetMode="External" /><Relationship Id="rId89" Type="http://schemas.openxmlformats.org/officeDocument/2006/relationships/hyperlink" Target="http://pbs.twimg.com/profile_images/1168494672911593478/pgUGrDgj_normal.jpg" TargetMode="External" /><Relationship Id="rId90" Type="http://schemas.openxmlformats.org/officeDocument/2006/relationships/hyperlink" Target="http://pbs.twimg.com/profile_images/1168494672911593478/pgUGrDgj_normal.jpg" TargetMode="External" /><Relationship Id="rId91" Type="http://schemas.openxmlformats.org/officeDocument/2006/relationships/hyperlink" Target="http://pbs.twimg.com/profile_images/1168494672911593478/pgUGrDgj_normal.jpg" TargetMode="External" /><Relationship Id="rId92" Type="http://schemas.openxmlformats.org/officeDocument/2006/relationships/hyperlink" Target="http://pbs.twimg.com/profile_images/2761713408/6329c1d5a241ca23457c0db374bee56b_normal.jpeg" TargetMode="External" /><Relationship Id="rId93" Type="http://schemas.openxmlformats.org/officeDocument/2006/relationships/hyperlink" Target="http://pbs.twimg.com/profile_images/2761713408/6329c1d5a241ca23457c0db374bee56b_normal.jpeg" TargetMode="External" /><Relationship Id="rId94" Type="http://schemas.openxmlformats.org/officeDocument/2006/relationships/hyperlink" Target="http://pbs.twimg.com/profile_images/992053872322629634/3QBCD-OO_normal.jpg" TargetMode="External" /><Relationship Id="rId95" Type="http://schemas.openxmlformats.org/officeDocument/2006/relationships/hyperlink" Target="http://pbs.twimg.com/profile_images/1085776914285903873/D2BnQ3vv_normal.jpg" TargetMode="External" /><Relationship Id="rId96" Type="http://schemas.openxmlformats.org/officeDocument/2006/relationships/hyperlink" Target="http://pbs.twimg.com/profile_images/992053872322629634/3QBCD-OO_normal.jpg" TargetMode="External" /><Relationship Id="rId97" Type="http://schemas.openxmlformats.org/officeDocument/2006/relationships/hyperlink" Target="http://pbs.twimg.com/profile_images/1085776914285903873/D2BnQ3vv_normal.jpg" TargetMode="External" /><Relationship Id="rId98" Type="http://schemas.openxmlformats.org/officeDocument/2006/relationships/hyperlink" Target="http://pbs.twimg.com/profile_images/992053872322629634/3QBCD-OO_normal.jpg" TargetMode="External" /><Relationship Id="rId99" Type="http://schemas.openxmlformats.org/officeDocument/2006/relationships/hyperlink" Target="http://pbs.twimg.com/profile_images/1085776914285903873/D2BnQ3vv_normal.jpg" TargetMode="External" /><Relationship Id="rId100" Type="http://schemas.openxmlformats.org/officeDocument/2006/relationships/hyperlink" Target="http://pbs.twimg.com/profile_images/992053872322629634/3QBCD-OO_normal.jpg" TargetMode="External" /><Relationship Id="rId101" Type="http://schemas.openxmlformats.org/officeDocument/2006/relationships/hyperlink" Target="http://pbs.twimg.com/profile_images/1085776914285903873/D2BnQ3vv_normal.jpg" TargetMode="External" /><Relationship Id="rId102" Type="http://schemas.openxmlformats.org/officeDocument/2006/relationships/hyperlink" Target="http://pbs.twimg.com/profile_images/992053872322629634/3QBCD-OO_normal.jpg" TargetMode="External" /><Relationship Id="rId103" Type="http://schemas.openxmlformats.org/officeDocument/2006/relationships/hyperlink" Target="http://pbs.twimg.com/profile_images/1085776914285903873/D2BnQ3vv_normal.jpg" TargetMode="External" /><Relationship Id="rId104" Type="http://schemas.openxmlformats.org/officeDocument/2006/relationships/hyperlink" Target="http://pbs.twimg.com/profile_images/992053872322629634/3QBCD-OO_normal.jpg" TargetMode="External" /><Relationship Id="rId105" Type="http://schemas.openxmlformats.org/officeDocument/2006/relationships/hyperlink" Target="http://pbs.twimg.com/profile_images/1085776914285903873/D2BnQ3vv_normal.jpg" TargetMode="External" /><Relationship Id="rId106" Type="http://schemas.openxmlformats.org/officeDocument/2006/relationships/hyperlink" Target="http://pbs.twimg.com/profile_images/1085776914285903873/D2BnQ3vv_normal.jpg" TargetMode="External" /><Relationship Id="rId107" Type="http://schemas.openxmlformats.org/officeDocument/2006/relationships/hyperlink" Target="http://pbs.twimg.com/profile_images/1085776914285903873/D2BnQ3vv_normal.jpg" TargetMode="External" /><Relationship Id="rId108" Type="http://schemas.openxmlformats.org/officeDocument/2006/relationships/hyperlink" Target="http://pbs.twimg.com/profile_images/1085776914285903873/D2BnQ3vv_normal.jpg" TargetMode="External" /><Relationship Id="rId109" Type="http://schemas.openxmlformats.org/officeDocument/2006/relationships/hyperlink" Target="http://pbs.twimg.com/profile_images/992053872322629634/3QBCD-OO_normal.jpg" TargetMode="External" /><Relationship Id="rId110" Type="http://schemas.openxmlformats.org/officeDocument/2006/relationships/hyperlink" Target="http://pbs.twimg.com/profile_images/992053872322629634/3QBCD-OO_normal.jpg" TargetMode="External" /><Relationship Id="rId111" Type="http://schemas.openxmlformats.org/officeDocument/2006/relationships/hyperlink" Target="https://pbs.twimg.com/media/EMRBPaNXkAEd7se.jpg" TargetMode="External" /><Relationship Id="rId112" Type="http://schemas.openxmlformats.org/officeDocument/2006/relationships/hyperlink" Target="https://pbs.twimg.com/media/EMPcvCTXsAAJcoA.jpg" TargetMode="External" /><Relationship Id="rId113" Type="http://schemas.openxmlformats.org/officeDocument/2006/relationships/hyperlink" Target="https://pbs.twimg.com/media/EMPcvCTXsAAJcoA.jpg" TargetMode="External" /><Relationship Id="rId114" Type="http://schemas.openxmlformats.org/officeDocument/2006/relationships/hyperlink" Target="https://pbs.twimg.com/media/EMPcvCTXsAAJcoA.jpg" TargetMode="External" /><Relationship Id="rId115" Type="http://schemas.openxmlformats.org/officeDocument/2006/relationships/hyperlink" Target="https://pbs.twimg.com/media/EMPcvCTXsAAJcoA.jpg" TargetMode="External" /><Relationship Id="rId116" Type="http://schemas.openxmlformats.org/officeDocument/2006/relationships/hyperlink" Target="https://pbs.twimg.com/media/EMRBPaNXkAEd7se.jpg" TargetMode="External" /><Relationship Id="rId117" Type="http://schemas.openxmlformats.org/officeDocument/2006/relationships/hyperlink" Target="https://pbs.twimg.com/media/EMRBPaNXkAEd7se.jpg" TargetMode="External" /><Relationship Id="rId118" Type="http://schemas.openxmlformats.org/officeDocument/2006/relationships/hyperlink" Target="https://pbs.twimg.com/media/EMPcvCTXsAAJcoA.jpg" TargetMode="External" /><Relationship Id="rId119" Type="http://schemas.openxmlformats.org/officeDocument/2006/relationships/hyperlink" Target="https://pbs.twimg.com/media/EMRBPaNXkAEd7se.jpg" TargetMode="External" /><Relationship Id="rId120" Type="http://schemas.openxmlformats.org/officeDocument/2006/relationships/hyperlink" Target="http://pbs.twimg.com/profile_images/1139245520986103808/Bdt1fEg-_normal.png" TargetMode="External" /><Relationship Id="rId121" Type="http://schemas.openxmlformats.org/officeDocument/2006/relationships/hyperlink" Target="http://pbs.twimg.com/profile_images/1139245520986103808/Bdt1fEg-_normal.png" TargetMode="External" /><Relationship Id="rId122" Type="http://schemas.openxmlformats.org/officeDocument/2006/relationships/hyperlink" Target="http://pbs.twimg.com/profile_images/1139245520986103808/Bdt1fEg-_normal.png" TargetMode="External" /><Relationship Id="rId123" Type="http://schemas.openxmlformats.org/officeDocument/2006/relationships/hyperlink" Target="http://pbs.twimg.com/profile_images/1139245520986103808/Bdt1fEg-_normal.png" TargetMode="External" /><Relationship Id="rId124" Type="http://schemas.openxmlformats.org/officeDocument/2006/relationships/hyperlink" Target="https://pbs.twimg.com/media/EMPcvCTXsAAJcoA.jpg" TargetMode="External" /><Relationship Id="rId125" Type="http://schemas.openxmlformats.org/officeDocument/2006/relationships/hyperlink" Target="http://pbs.twimg.com/profile_images/1061744570344517633/fKDfFqhQ_normal.jpg" TargetMode="External" /><Relationship Id="rId126" Type="http://schemas.openxmlformats.org/officeDocument/2006/relationships/hyperlink" Target="https://pbs.twimg.com/media/EMPcvCTXsAAJcoA.jpg" TargetMode="External" /><Relationship Id="rId127" Type="http://schemas.openxmlformats.org/officeDocument/2006/relationships/hyperlink" Target="https://pbs.twimg.com/media/EMPcvCTXsAAJcoA.jpg" TargetMode="External" /><Relationship Id="rId128" Type="http://schemas.openxmlformats.org/officeDocument/2006/relationships/hyperlink" Target="http://pbs.twimg.com/profile_images/912667889395798022/pMoB2qc8_normal.jpg" TargetMode="External" /><Relationship Id="rId129" Type="http://schemas.openxmlformats.org/officeDocument/2006/relationships/hyperlink" Target="https://pbs.twimg.com/media/EMRBPaNXkAEd7se.jpg" TargetMode="External" /><Relationship Id="rId130" Type="http://schemas.openxmlformats.org/officeDocument/2006/relationships/hyperlink" Target="https://pbs.twimg.com/media/EMRBPaNXkAEd7se.jpg" TargetMode="External" /><Relationship Id="rId131" Type="http://schemas.openxmlformats.org/officeDocument/2006/relationships/hyperlink" Target="http://pbs.twimg.com/profile_images/1139245520986103808/Bdt1fEg-_normal.png" TargetMode="External" /><Relationship Id="rId132" Type="http://schemas.openxmlformats.org/officeDocument/2006/relationships/hyperlink" Target="https://pbs.twimg.com/media/EMRBPaNXkAEd7se.jpg" TargetMode="External" /><Relationship Id="rId133" Type="http://schemas.openxmlformats.org/officeDocument/2006/relationships/hyperlink" Target="https://pbs.twimg.com/media/EMPcvCTXsAAJcoA.jpg" TargetMode="External" /><Relationship Id="rId134" Type="http://schemas.openxmlformats.org/officeDocument/2006/relationships/hyperlink" Target="http://pbs.twimg.com/profile_images/1139245520986103808/Bdt1fEg-_normal.png" TargetMode="External" /><Relationship Id="rId135" Type="http://schemas.openxmlformats.org/officeDocument/2006/relationships/hyperlink" Target="http://pbs.twimg.com/profile_images/1139245520986103808/Bdt1fEg-_normal.png" TargetMode="External" /><Relationship Id="rId136" Type="http://schemas.openxmlformats.org/officeDocument/2006/relationships/hyperlink" Target="http://pbs.twimg.com/profile_images/1139245520986103808/Bdt1fEg-_normal.png" TargetMode="External" /><Relationship Id="rId137" Type="http://schemas.openxmlformats.org/officeDocument/2006/relationships/hyperlink" Target="http://pbs.twimg.com/profile_images/1096103463707074560/xa1nSZKX_normal.png" TargetMode="External" /><Relationship Id="rId138" Type="http://schemas.openxmlformats.org/officeDocument/2006/relationships/hyperlink" Target="https://twitter.com/#!/2020omaha/status/1208052093904404486" TargetMode="External" /><Relationship Id="rId139" Type="http://schemas.openxmlformats.org/officeDocument/2006/relationships/hyperlink" Target="https://twitter.com/#!/2020omaha/status/1208052093904404486" TargetMode="External" /><Relationship Id="rId140" Type="http://schemas.openxmlformats.org/officeDocument/2006/relationships/hyperlink" Target="https://twitter.com/#!/2020omaha/status/1208052093904404486" TargetMode="External" /><Relationship Id="rId141" Type="http://schemas.openxmlformats.org/officeDocument/2006/relationships/hyperlink" Target="https://twitter.com/#!/2020omaha/status/1208052093904404486" TargetMode="External" /><Relationship Id="rId142" Type="http://schemas.openxmlformats.org/officeDocument/2006/relationships/hyperlink" Target="https://twitter.com/#!/2020omaha/status/1208052093904404486" TargetMode="External" /><Relationship Id="rId143" Type="http://schemas.openxmlformats.org/officeDocument/2006/relationships/hyperlink" Target="https://twitter.com/#!/thartman2u/status/1207913562984857601" TargetMode="External" /><Relationship Id="rId144" Type="http://schemas.openxmlformats.org/officeDocument/2006/relationships/hyperlink" Target="https://twitter.com/#!/thartman2u/status/1207913562984857601" TargetMode="External" /><Relationship Id="rId145" Type="http://schemas.openxmlformats.org/officeDocument/2006/relationships/hyperlink" Target="https://twitter.com/#!/thartman2u/status/1207913562984857601" TargetMode="External" /><Relationship Id="rId146" Type="http://schemas.openxmlformats.org/officeDocument/2006/relationships/hyperlink" Target="https://twitter.com/#!/thartman2u/status/1207913562984857601" TargetMode="External" /><Relationship Id="rId147" Type="http://schemas.openxmlformats.org/officeDocument/2006/relationships/hyperlink" Target="https://twitter.com/#!/thartman2u/status/1207913562984857601" TargetMode="External" /><Relationship Id="rId148" Type="http://schemas.openxmlformats.org/officeDocument/2006/relationships/hyperlink" Target="https://twitter.com/#!/thartman2u/status/1207913562984857601" TargetMode="External" /><Relationship Id="rId149" Type="http://schemas.openxmlformats.org/officeDocument/2006/relationships/hyperlink" Target="https://twitter.com/#!/thartman2u/status/1208148888957411333" TargetMode="External" /><Relationship Id="rId150" Type="http://schemas.openxmlformats.org/officeDocument/2006/relationships/hyperlink" Target="https://twitter.com/#!/thartman2u/status/1208148888957411333" TargetMode="External" /><Relationship Id="rId151" Type="http://schemas.openxmlformats.org/officeDocument/2006/relationships/hyperlink" Target="https://twitter.com/#!/thartman2u/status/1208148888957411333" TargetMode="External" /><Relationship Id="rId152" Type="http://schemas.openxmlformats.org/officeDocument/2006/relationships/hyperlink" Target="https://twitter.com/#!/unosml/status/1208162346360852481" TargetMode="External" /><Relationship Id="rId153" Type="http://schemas.openxmlformats.org/officeDocument/2006/relationships/hyperlink" Target="https://twitter.com/#!/unosml/status/1208051998148485126" TargetMode="External" /><Relationship Id="rId154" Type="http://schemas.openxmlformats.org/officeDocument/2006/relationships/hyperlink" Target="https://twitter.com/#!/communo/status/1208051955198832640" TargetMode="External" /><Relationship Id="rId155" Type="http://schemas.openxmlformats.org/officeDocument/2006/relationships/hyperlink" Target="https://twitter.com/#!/communo/status/1208163300019707904" TargetMode="External" /><Relationship Id="rId156" Type="http://schemas.openxmlformats.org/officeDocument/2006/relationships/hyperlink" Target="https://twitter.com/#!/jeremyhl/status/1208051833203245060" TargetMode="External" /><Relationship Id="rId157" Type="http://schemas.openxmlformats.org/officeDocument/2006/relationships/hyperlink" Target="https://twitter.com/#!/jeremyhl/status/1208163596267655170" TargetMode="External" /><Relationship Id="rId158" Type="http://schemas.openxmlformats.org/officeDocument/2006/relationships/hyperlink" Target="https://twitter.com/#!/mariambocari/status/1208341164337717248" TargetMode="External" /><Relationship Id="rId159" Type="http://schemas.openxmlformats.org/officeDocument/2006/relationships/hyperlink" Target="https://twitter.com/#!/mariambocari/status/1208341164337717248" TargetMode="External" /><Relationship Id="rId160" Type="http://schemas.openxmlformats.org/officeDocument/2006/relationships/hyperlink" Target="https://twitter.com/#!/mariambocari/status/1208341164337717248" TargetMode="External" /><Relationship Id="rId161" Type="http://schemas.openxmlformats.org/officeDocument/2006/relationships/hyperlink" Target="https://twitter.com/#!/mariambocari/status/1208341164337717248" TargetMode="External" /><Relationship Id="rId162" Type="http://schemas.openxmlformats.org/officeDocument/2006/relationships/hyperlink" Target="https://twitter.com/#!/mariambocari/status/1208341164337717248" TargetMode="External" /><Relationship Id="rId163" Type="http://schemas.openxmlformats.org/officeDocument/2006/relationships/hyperlink" Target="https://twitter.com/#!/mariambocari/status/1208341164337717248" TargetMode="External" /><Relationship Id="rId164" Type="http://schemas.openxmlformats.org/officeDocument/2006/relationships/hyperlink" Target="https://twitter.com/#!/mariambocari/status/1208341164337717248" TargetMode="External" /><Relationship Id="rId165" Type="http://schemas.openxmlformats.org/officeDocument/2006/relationships/hyperlink" Target="https://twitter.com/#!/mariambocari/status/1208341164337717248" TargetMode="External" /><Relationship Id="rId166" Type="http://schemas.openxmlformats.org/officeDocument/2006/relationships/hyperlink" Target="https://twitter.com/#!/mariambocari/status/1208341164337717248" TargetMode="External" /><Relationship Id="rId167" Type="http://schemas.openxmlformats.org/officeDocument/2006/relationships/hyperlink" Target="https://twitter.com/#!/larissagrace/status/1208404111554760705" TargetMode="External" /><Relationship Id="rId168" Type="http://schemas.openxmlformats.org/officeDocument/2006/relationships/hyperlink" Target="https://twitter.com/#!/larissagrace/status/1208404111554760705" TargetMode="External" /><Relationship Id="rId169" Type="http://schemas.openxmlformats.org/officeDocument/2006/relationships/hyperlink" Target="https://twitter.com/#!/stephen_lay/status/1208502446726795264" TargetMode="External" /><Relationship Id="rId170" Type="http://schemas.openxmlformats.org/officeDocument/2006/relationships/hyperlink" Target="https://twitter.com/#!/ccooke6685/status/1208277194839089154" TargetMode="External" /><Relationship Id="rId171" Type="http://schemas.openxmlformats.org/officeDocument/2006/relationships/hyperlink" Target="https://twitter.com/#!/stephen_lay/status/1208502446726795264" TargetMode="External" /><Relationship Id="rId172" Type="http://schemas.openxmlformats.org/officeDocument/2006/relationships/hyperlink" Target="https://twitter.com/#!/ccooke6685/status/1208277194839089154" TargetMode="External" /><Relationship Id="rId173" Type="http://schemas.openxmlformats.org/officeDocument/2006/relationships/hyperlink" Target="https://twitter.com/#!/stephen_lay/status/1208502446726795264" TargetMode="External" /><Relationship Id="rId174" Type="http://schemas.openxmlformats.org/officeDocument/2006/relationships/hyperlink" Target="https://twitter.com/#!/ccooke6685/status/1208277194839089154" TargetMode="External" /><Relationship Id="rId175" Type="http://schemas.openxmlformats.org/officeDocument/2006/relationships/hyperlink" Target="https://twitter.com/#!/stephen_lay/status/1208502446726795264" TargetMode="External" /><Relationship Id="rId176" Type="http://schemas.openxmlformats.org/officeDocument/2006/relationships/hyperlink" Target="https://twitter.com/#!/ccooke6685/status/1208277194839089154" TargetMode="External" /><Relationship Id="rId177" Type="http://schemas.openxmlformats.org/officeDocument/2006/relationships/hyperlink" Target="https://twitter.com/#!/stephen_lay/status/1208502446726795264" TargetMode="External" /><Relationship Id="rId178" Type="http://schemas.openxmlformats.org/officeDocument/2006/relationships/hyperlink" Target="https://twitter.com/#!/ccooke6685/status/1208277194839089154" TargetMode="External" /><Relationship Id="rId179" Type="http://schemas.openxmlformats.org/officeDocument/2006/relationships/hyperlink" Target="https://twitter.com/#!/stephen_lay/status/1208502446726795264" TargetMode="External" /><Relationship Id="rId180" Type="http://schemas.openxmlformats.org/officeDocument/2006/relationships/hyperlink" Target="https://twitter.com/#!/ccooke6685/status/1208124733448953857" TargetMode="External" /><Relationship Id="rId181" Type="http://schemas.openxmlformats.org/officeDocument/2006/relationships/hyperlink" Target="https://twitter.com/#!/ccooke6685/status/1208124733448953857" TargetMode="External" /><Relationship Id="rId182" Type="http://schemas.openxmlformats.org/officeDocument/2006/relationships/hyperlink" Target="https://twitter.com/#!/ccooke6685/status/1208277194839089154" TargetMode="External" /><Relationship Id="rId183" Type="http://schemas.openxmlformats.org/officeDocument/2006/relationships/hyperlink" Target="https://twitter.com/#!/ccooke6685/status/1208277194839089154" TargetMode="External" /><Relationship Id="rId184" Type="http://schemas.openxmlformats.org/officeDocument/2006/relationships/hyperlink" Target="https://twitter.com/#!/stephen_lay/status/1208502446726795264" TargetMode="External" /><Relationship Id="rId185" Type="http://schemas.openxmlformats.org/officeDocument/2006/relationships/hyperlink" Target="https://twitter.com/#!/stephen_lay/status/1208502446726795264" TargetMode="External" /><Relationship Id="rId186" Type="http://schemas.openxmlformats.org/officeDocument/2006/relationships/hyperlink" Target="https://twitter.com/#!/unosml/status/1208162346360852481" TargetMode="External" /><Relationship Id="rId187" Type="http://schemas.openxmlformats.org/officeDocument/2006/relationships/hyperlink" Target="https://twitter.com/#!/unosml/status/1208051998148485126" TargetMode="External" /><Relationship Id="rId188" Type="http://schemas.openxmlformats.org/officeDocument/2006/relationships/hyperlink" Target="https://twitter.com/#!/communo/status/1208051955198832640" TargetMode="External" /><Relationship Id="rId189" Type="http://schemas.openxmlformats.org/officeDocument/2006/relationships/hyperlink" Target="https://twitter.com/#!/communo/status/1208051955198832640" TargetMode="External" /><Relationship Id="rId190" Type="http://schemas.openxmlformats.org/officeDocument/2006/relationships/hyperlink" Target="https://twitter.com/#!/communo/status/1208051955198832640" TargetMode="External" /><Relationship Id="rId191" Type="http://schemas.openxmlformats.org/officeDocument/2006/relationships/hyperlink" Target="https://twitter.com/#!/communo/status/1208163300019707904" TargetMode="External" /><Relationship Id="rId192" Type="http://schemas.openxmlformats.org/officeDocument/2006/relationships/hyperlink" Target="https://twitter.com/#!/communo/status/1208163300019707904" TargetMode="External" /><Relationship Id="rId193" Type="http://schemas.openxmlformats.org/officeDocument/2006/relationships/hyperlink" Target="https://twitter.com/#!/jeremyhl/status/1208051833203245060" TargetMode="External" /><Relationship Id="rId194" Type="http://schemas.openxmlformats.org/officeDocument/2006/relationships/hyperlink" Target="https://twitter.com/#!/jeremyhl/status/1208163596267655170" TargetMode="External" /><Relationship Id="rId195" Type="http://schemas.openxmlformats.org/officeDocument/2006/relationships/hyperlink" Target="https://twitter.com/#!/rajanikant3465/status/1210256149754236929" TargetMode="External" /><Relationship Id="rId196" Type="http://schemas.openxmlformats.org/officeDocument/2006/relationships/hyperlink" Target="https://twitter.com/#!/rajanikant3465/status/1210256149754236929" TargetMode="External" /><Relationship Id="rId197" Type="http://schemas.openxmlformats.org/officeDocument/2006/relationships/hyperlink" Target="https://twitter.com/#!/rajanikant3465/status/1210256149754236929" TargetMode="External" /><Relationship Id="rId198" Type="http://schemas.openxmlformats.org/officeDocument/2006/relationships/hyperlink" Target="https://twitter.com/#!/rajanikant3465/status/1210256149754236929" TargetMode="External" /><Relationship Id="rId199" Type="http://schemas.openxmlformats.org/officeDocument/2006/relationships/hyperlink" Target="https://twitter.com/#!/unosml/status/1208051998148485126" TargetMode="External" /><Relationship Id="rId200" Type="http://schemas.openxmlformats.org/officeDocument/2006/relationships/hyperlink" Target="https://twitter.com/#!/unosml/status/1208068137373118464" TargetMode="External" /><Relationship Id="rId201" Type="http://schemas.openxmlformats.org/officeDocument/2006/relationships/hyperlink" Target="https://twitter.com/#!/jeremyhl/status/1208051833203245060" TargetMode="External" /><Relationship Id="rId202" Type="http://schemas.openxmlformats.org/officeDocument/2006/relationships/hyperlink" Target="https://twitter.com/#!/jeremyhl/status/1208051833203245060" TargetMode="External" /><Relationship Id="rId203" Type="http://schemas.openxmlformats.org/officeDocument/2006/relationships/hyperlink" Target="https://twitter.com/#!/jeremyhl/status/1208066025520058368" TargetMode="External" /><Relationship Id="rId204" Type="http://schemas.openxmlformats.org/officeDocument/2006/relationships/hyperlink" Target="https://twitter.com/#!/jeremyhl/status/1208163596267655170" TargetMode="External" /><Relationship Id="rId205" Type="http://schemas.openxmlformats.org/officeDocument/2006/relationships/hyperlink" Target="https://twitter.com/#!/jeremyhl/status/1208163596267655170" TargetMode="External" /><Relationship Id="rId206" Type="http://schemas.openxmlformats.org/officeDocument/2006/relationships/hyperlink" Target="https://twitter.com/#!/rajanikant3465/status/1210256149754236929" TargetMode="External" /><Relationship Id="rId207" Type="http://schemas.openxmlformats.org/officeDocument/2006/relationships/hyperlink" Target="https://twitter.com/#!/unosml/status/1208162346360852481" TargetMode="External" /><Relationship Id="rId208" Type="http://schemas.openxmlformats.org/officeDocument/2006/relationships/hyperlink" Target="https://twitter.com/#!/unosml/status/1208051998148485126" TargetMode="External" /><Relationship Id="rId209" Type="http://schemas.openxmlformats.org/officeDocument/2006/relationships/hyperlink" Target="https://twitter.com/#!/rajanikant3465/status/1210256149754236929" TargetMode="External" /><Relationship Id="rId210" Type="http://schemas.openxmlformats.org/officeDocument/2006/relationships/hyperlink" Target="https://twitter.com/#!/rajanikant3465/status/1210256149754236929" TargetMode="External" /><Relationship Id="rId211" Type="http://schemas.openxmlformats.org/officeDocument/2006/relationships/hyperlink" Target="https://twitter.com/#!/rajanikant3465/status/1210256149754236929" TargetMode="External" /><Relationship Id="rId212" Type="http://schemas.openxmlformats.org/officeDocument/2006/relationships/hyperlink" Target="https://twitter.com/#!/unomahacpar/status/1210606369402970114" TargetMode="External" /><Relationship Id="rId213" Type="http://schemas.openxmlformats.org/officeDocument/2006/relationships/comments" Target="../comments1.xml" /><Relationship Id="rId214" Type="http://schemas.openxmlformats.org/officeDocument/2006/relationships/vmlDrawing" Target="../drawings/vmlDrawing1.vml" /><Relationship Id="rId215" Type="http://schemas.openxmlformats.org/officeDocument/2006/relationships/table" Target="../tables/table1.xml" /><Relationship Id="rId2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twitter.com/i/web/status/1210606369402970114" TargetMode="External" /><Relationship Id="rId2" Type="http://schemas.openxmlformats.org/officeDocument/2006/relationships/hyperlink" Target="https://www.youtube.com/watch?v=fZNnIIxjkT0&amp;feature=youtu.be" TargetMode="External" /><Relationship Id="rId3" Type="http://schemas.openxmlformats.org/officeDocument/2006/relationships/hyperlink" Target="https://twitter.com/i/web/status/1208277194839089154" TargetMode="External" /><Relationship Id="rId4" Type="http://schemas.openxmlformats.org/officeDocument/2006/relationships/hyperlink" Target="https://twitter.com/i/web/status/1208341164337717248" TargetMode="External" /><Relationship Id="rId5" Type="http://schemas.openxmlformats.org/officeDocument/2006/relationships/hyperlink" Target="https://twitter.com/i/web/status/1208148888957411333" TargetMode="External" /><Relationship Id="rId6" Type="http://schemas.openxmlformats.org/officeDocument/2006/relationships/hyperlink" Target="https://twitter.com/i/web/status/1207913562984857601" TargetMode="External" /><Relationship Id="rId7" Type="http://schemas.openxmlformats.org/officeDocument/2006/relationships/hyperlink" Target="https://twitter.com/i/web/status/1208066025520058368" TargetMode="External" /><Relationship Id="rId8" Type="http://schemas.openxmlformats.org/officeDocument/2006/relationships/hyperlink" Target="https://twitter.com/i/web/status/1208148888957411333" TargetMode="External" /><Relationship Id="rId9" Type="http://schemas.openxmlformats.org/officeDocument/2006/relationships/hyperlink" Target="https://twitter.com/i/web/status/1207913562984857601" TargetMode="External" /><Relationship Id="rId10" Type="http://schemas.openxmlformats.org/officeDocument/2006/relationships/hyperlink" Target="https://twitter.com/i/web/status/1208277194839089154" TargetMode="External" /><Relationship Id="rId11" Type="http://schemas.openxmlformats.org/officeDocument/2006/relationships/hyperlink" Target="https://twitter.com/i/web/status/1208341164337717248" TargetMode="External" /><Relationship Id="rId12" Type="http://schemas.openxmlformats.org/officeDocument/2006/relationships/hyperlink" Target="https://twitter.com/i/web/status/1210606369402970114" TargetMode="External" /><Relationship Id="rId13" Type="http://schemas.openxmlformats.org/officeDocument/2006/relationships/hyperlink" Target="https://twitter.com/i/web/status/1208066025520058368" TargetMode="External" /><Relationship Id="rId14" Type="http://schemas.openxmlformats.org/officeDocument/2006/relationships/hyperlink" Target="https://www.youtube.com/watch?v=fZNnIIxjkT0&amp;feature=youtu.be" TargetMode="Externa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MQsCYRyXL" TargetMode="External" /><Relationship Id="rId2" Type="http://schemas.openxmlformats.org/officeDocument/2006/relationships/hyperlink" Target="https://t.co/C0t8R0Wawg" TargetMode="External" /><Relationship Id="rId3" Type="http://schemas.openxmlformats.org/officeDocument/2006/relationships/hyperlink" Target="https://t.co/CfxAVeXDad" TargetMode="External" /><Relationship Id="rId4" Type="http://schemas.openxmlformats.org/officeDocument/2006/relationships/hyperlink" Target="https://t.co/k87tYgdm2x" TargetMode="External" /><Relationship Id="rId5" Type="http://schemas.openxmlformats.org/officeDocument/2006/relationships/hyperlink" Target="https://t.co/ol1K3QeP3F" TargetMode="External" /><Relationship Id="rId6" Type="http://schemas.openxmlformats.org/officeDocument/2006/relationships/hyperlink" Target="http://t.co/GQCJtQHfrd" TargetMode="External" /><Relationship Id="rId7" Type="http://schemas.openxmlformats.org/officeDocument/2006/relationships/hyperlink" Target="https://t.co/eeFYCN1weQ" TargetMode="External" /><Relationship Id="rId8" Type="http://schemas.openxmlformats.org/officeDocument/2006/relationships/hyperlink" Target="http://t.co/6FZZN6J1Ou" TargetMode="External" /><Relationship Id="rId9" Type="http://schemas.openxmlformats.org/officeDocument/2006/relationships/hyperlink" Target="https://t.co/lkUskaMOk1" TargetMode="External" /><Relationship Id="rId10" Type="http://schemas.openxmlformats.org/officeDocument/2006/relationships/hyperlink" Target="https://t.co/zsOkHyrPbp" TargetMode="External" /><Relationship Id="rId11" Type="http://schemas.openxmlformats.org/officeDocument/2006/relationships/hyperlink" Target="https://t.co/7TLbAPygfy" TargetMode="External" /><Relationship Id="rId12" Type="http://schemas.openxmlformats.org/officeDocument/2006/relationships/hyperlink" Target="http://t.co/Zg4ijyHLoh" TargetMode="External" /><Relationship Id="rId13" Type="http://schemas.openxmlformats.org/officeDocument/2006/relationships/hyperlink" Target="http://t.co/mh8XIfNRvS" TargetMode="External" /><Relationship Id="rId14" Type="http://schemas.openxmlformats.org/officeDocument/2006/relationships/hyperlink" Target="https://t.co/5J5TEvcR3s" TargetMode="External" /><Relationship Id="rId15" Type="http://schemas.openxmlformats.org/officeDocument/2006/relationships/hyperlink" Target="https://t.co/hxKXBK3dsR" TargetMode="External" /><Relationship Id="rId16" Type="http://schemas.openxmlformats.org/officeDocument/2006/relationships/hyperlink" Target="https://t.co/f6y0AAY0rq" TargetMode="External" /><Relationship Id="rId17" Type="http://schemas.openxmlformats.org/officeDocument/2006/relationships/hyperlink" Target="https://t.co/cbmFCg7yN8" TargetMode="External" /><Relationship Id="rId18" Type="http://schemas.openxmlformats.org/officeDocument/2006/relationships/hyperlink" Target="https://t.co/rhPEysC4Ds" TargetMode="External" /><Relationship Id="rId19" Type="http://schemas.openxmlformats.org/officeDocument/2006/relationships/hyperlink" Target="https://t.co/dkj6Jv1f2r" TargetMode="External" /><Relationship Id="rId20" Type="http://schemas.openxmlformats.org/officeDocument/2006/relationships/hyperlink" Target="https://t.co/a6liZwpaJm" TargetMode="External" /><Relationship Id="rId21" Type="http://schemas.openxmlformats.org/officeDocument/2006/relationships/hyperlink" Target="https://t.co/gYOOUKjeBT" TargetMode="External" /><Relationship Id="rId22" Type="http://schemas.openxmlformats.org/officeDocument/2006/relationships/hyperlink" Target="http://t.co/Q1ARj2UMn0" TargetMode="External" /><Relationship Id="rId23" Type="http://schemas.openxmlformats.org/officeDocument/2006/relationships/hyperlink" Target="https://t.co/eUJLtrtePs" TargetMode="External" /><Relationship Id="rId24" Type="http://schemas.openxmlformats.org/officeDocument/2006/relationships/hyperlink" Target="https://t.co/iSVTvX1MWa" TargetMode="External" /><Relationship Id="rId25" Type="http://schemas.openxmlformats.org/officeDocument/2006/relationships/hyperlink" Target="https://t.co/sb8Hhc9ioK" TargetMode="External" /><Relationship Id="rId26" Type="http://schemas.openxmlformats.org/officeDocument/2006/relationships/hyperlink" Target="https://pbs.twimg.com/profile_banners/3229989565/1559324409" TargetMode="External" /><Relationship Id="rId27" Type="http://schemas.openxmlformats.org/officeDocument/2006/relationships/hyperlink" Target="https://pbs.twimg.com/profile_banners/16809032/1566422096" TargetMode="External" /><Relationship Id="rId28" Type="http://schemas.openxmlformats.org/officeDocument/2006/relationships/hyperlink" Target="https://pbs.twimg.com/profile_banners/2377200630/1525824099" TargetMode="External" /><Relationship Id="rId29" Type="http://schemas.openxmlformats.org/officeDocument/2006/relationships/hyperlink" Target="https://pbs.twimg.com/profile_banners/107470796/1511241499" TargetMode="External" /><Relationship Id="rId30" Type="http://schemas.openxmlformats.org/officeDocument/2006/relationships/hyperlink" Target="https://pbs.twimg.com/profile_banners/12006842/1559145689" TargetMode="External" /><Relationship Id="rId31" Type="http://schemas.openxmlformats.org/officeDocument/2006/relationships/hyperlink" Target="https://pbs.twimg.com/profile_banners/1299673800/1474472530" TargetMode="External" /><Relationship Id="rId32" Type="http://schemas.openxmlformats.org/officeDocument/2006/relationships/hyperlink" Target="https://pbs.twimg.com/profile_banners/790210961722384385/1528820383" TargetMode="External" /><Relationship Id="rId33" Type="http://schemas.openxmlformats.org/officeDocument/2006/relationships/hyperlink" Target="https://pbs.twimg.com/profile_banners/143499512/1407186945" TargetMode="External" /><Relationship Id="rId34" Type="http://schemas.openxmlformats.org/officeDocument/2006/relationships/hyperlink" Target="https://pbs.twimg.com/profile_banners/18181895/1572639192" TargetMode="External" /><Relationship Id="rId35" Type="http://schemas.openxmlformats.org/officeDocument/2006/relationships/hyperlink" Target="https://pbs.twimg.com/profile_banners/14557481/1470665714" TargetMode="External" /><Relationship Id="rId36" Type="http://schemas.openxmlformats.org/officeDocument/2006/relationships/hyperlink" Target="https://pbs.twimg.com/profile_banners/731124336019439619/1464294397" TargetMode="External" /><Relationship Id="rId37" Type="http://schemas.openxmlformats.org/officeDocument/2006/relationships/hyperlink" Target="https://pbs.twimg.com/profile_banners/78399460/1539722032" TargetMode="External" /><Relationship Id="rId38" Type="http://schemas.openxmlformats.org/officeDocument/2006/relationships/hyperlink" Target="https://pbs.twimg.com/profile_banners/2939987797/1575474787" TargetMode="External" /><Relationship Id="rId39" Type="http://schemas.openxmlformats.org/officeDocument/2006/relationships/hyperlink" Target="https://pbs.twimg.com/profile_banners/34530995/1567425507" TargetMode="External" /><Relationship Id="rId40" Type="http://schemas.openxmlformats.org/officeDocument/2006/relationships/hyperlink" Target="https://pbs.twimg.com/profile_banners/923893094810079232/1509116187" TargetMode="External" /><Relationship Id="rId41" Type="http://schemas.openxmlformats.org/officeDocument/2006/relationships/hyperlink" Target="https://pbs.twimg.com/profile_banners/3826628303/1575643124" TargetMode="External" /><Relationship Id="rId42" Type="http://schemas.openxmlformats.org/officeDocument/2006/relationships/hyperlink" Target="https://pbs.twimg.com/profile_banners/483275984/1525359172" TargetMode="External" /><Relationship Id="rId43" Type="http://schemas.openxmlformats.org/officeDocument/2006/relationships/hyperlink" Target="https://pbs.twimg.com/profile_banners/246582558/1489437349" TargetMode="External" /><Relationship Id="rId44" Type="http://schemas.openxmlformats.org/officeDocument/2006/relationships/hyperlink" Target="https://pbs.twimg.com/profile_banners/705405312547823616/1568737540" TargetMode="External" /><Relationship Id="rId45" Type="http://schemas.openxmlformats.org/officeDocument/2006/relationships/hyperlink" Target="https://pbs.twimg.com/profile_banners/4082613496/1506327606" TargetMode="External" /><Relationship Id="rId46" Type="http://schemas.openxmlformats.org/officeDocument/2006/relationships/hyperlink" Target="https://pbs.twimg.com/profile_banners/785591103051354112/1549440824" TargetMode="External" /><Relationship Id="rId47" Type="http://schemas.openxmlformats.org/officeDocument/2006/relationships/hyperlink" Target="https://pbs.twimg.com/profile_banners/17035423/1575692909" TargetMode="External" /><Relationship Id="rId48" Type="http://schemas.openxmlformats.org/officeDocument/2006/relationships/hyperlink" Target="https://pbs.twimg.com/profile_banners/30418793/1567135567" TargetMode="External" /><Relationship Id="rId49" Type="http://schemas.openxmlformats.org/officeDocument/2006/relationships/hyperlink" Target="https://pbs.twimg.com/profile_banners/747817906210103296/1568310729" TargetMode="External" /><Relationship Id="rId50" Type="http://schemas.openxmlformats.org/officeDocument/2006/relationships/hyperlink" Target="https://pbs.twimg.com/profile_banners/392394776/1546987060" TargetMode="External" /><Relationship Id="rId51" Type="http://schemas.openxmlformats.org/officeDocument/2006/relationships/hyperlink" Target="https://pbs.twimg.com/profile_banners/23845897/1576538346" TargetMode="External" /><Relationship Id="rId52" Type="http://schemas.openxmlformats.org/officeDocument/2006/relationships/hyperlink" Target="https://pbs.twimg.com/profile_banners/87606674/1405285356" TargetMode="External" /><Relationship Id="rId53" Type="http://schemas.openxmlformats.org/officeDocument/2006/relationships/hyperlink" Target="https://pbs.twimg.com/profile_banners/904269434/1470514338" TargetMode="External" /><Relationship Id="rId54" Type="http://schemas.openxmlformats.org/officeDocument/2006/relationships/hyperlink" Target="https://pbs.twimg.com/profile_banners/1025460985442840576/1558637971"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9/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0/bg.gif" TargetMode="External" /><Relationship Id="rId78" Type="http://schemas.openxmlformats.org/officeDocument/2006/relationships/hyperlink" Target="http://abs.twimg.com/images/themes/theme11/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9/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pbs.twimg.com/profile_images/1184682731382476801/gpG8OzPi_normal.jpg" TargetMode="External" /><Relationship Id="rId85" Type="http://schemas.openxmlformats.org/officeDocument/2006/relationships/hyperlink" Target="http://pbs.twimg.com/profile_images/605784092236316673/Ps2_xsPf_normal.png" TargetMode="External" /><Relationship Id="rId86" Type="http://schemas.openxmlformats.org/officeDocument/2006/relationships/hyperlink" Target="http://pbs.twimg.com/profile_images/1087719846605979648/HRHFp3Nq_normal.jpg" TargetMode="External" /><Relationship Id="rId87" Type="http://schemas.openxmlformats.org/officeDocument/2006/relationships/hyperlink" Target="http://pbs.twimg.com/profile_images/1061744570344517633/fKDfFqhQ_normal.jpg" TargetMode="External" /><Relationship Id="rId88" Type="http://schemas.openxmlformats.org/officeDocument/2006/relationships/hyperlink" Target="http://pbs.twimg.com/profile_images/923243414425976832/GWZwBnhE_normal.jpg" TargetMode="External" /><Relationship Id="rId89" Type="http://schemas.openxmlformats.org/officeDocument/2006/relationships/hyperlink" Target="http://pbs.twimg.com/profile_images/912667889395798022/pMoB2qc8_normal.jpg" TargetMode="External" /><Relationship Id="rId90" Type="http://schemas.openxmlformats.org/officeDocument/2006/relationships/hyperlink" Target="http://pbs.twimg.com/profile_images/875946540715659264/FDOf-UKL_normal.jpg" TargetMode="External" /><Relationship Id="rId91" Type="http://schemas.openxmlformats.org/officeDocument/2006/relationships/hyperlink" Target="http://pbs.twimg.com/profile_images/646719738903531520/eJITN9U3_normal.png" TargetMode="External" /><Relationship Id="rId92" Type="http://schemas.openxmlformats.org/officeDocument/2006/relationships/hyperlink" Target="http://pbs.twimg.com/profile_images/870744824281944064/J9_w-tgm_normal.jpg" TargetMode="External" /><Relationship Id="rId93" Type="http://schemas.openxmlformats.org/officeDocument/2006/relationships/hyperlink" Target="http://pbs.twimg.com/profile_images/486216389561053184/axjNF_g-_normal.png" TargetMode="External" /><Relationship Id="rId94" Type="http://schemas.openxmlformats.org/officeDocument/2006/relationships/hyperlink" Target="http://pbs.twimg.com/profile_images/1082664833831464960/89FqyL0P_normal.jpg" TargetMode="External" /><Relationship Id="rId95" Type="http://schemas.openxmlformats.org/officeDocument/2006/relationships/hyperlink" Target="http://pbs.twimg.com/profile_images/378800000215131385/7b28ac68ae2e5416386d076cd4da7b5f_normal.jpeg" TargetMode="External" /><Relationship Id="rId96" Type="http://schemas.openxmlformats.org/officeDocument/2006/relationships/hyperlink" Target="http://pbs.twimg.com/profile_images/1040607362644492290/dcqp48ye_normal.jpg" TargetMode="External" /><Relationship Id="rId97" Type="http://schemas.openxmlformats.org/officeDocument/2006/relationships/hyperlink" Target="http://pbs.twimg.com/profile_images/735929788301381633/roHIh-hm_normal.jpg" TargetMode="External" /><Relationship Id="rId98" Type="http://schemas.openxmlformats.org/officeDocument/2006/relationships/hyperlink" Target="http://pbs.twimg.com/profile_images/1131559307592523776/j9njoE8O_normal.png" TargetMode="External" /><Relationship Id="rId99" Type="http://schemas.openxmlformats.org/officeDocument/2006/relationships/hyperlink" Target="http://pbs.twimg.com/profile_images/781149278324404224/BrdNL5gm_normal.jpg" TargetMode="External" /><Relationship Id="rId100" Type="http://schemas.openxmlformats.org/officeDocument/2006/relationships/hyperlink" Target="http://pbs.twimg.com/profile_images/1168494672911593478/pgUGrDgj_normal.jpg" TargetMode="External" /><Relationship Id="rId101" Type="http://schemas.openxmlformats.org/officeDocument/2006/relationships/hyperlink" Target="http://pbs.twimg.com/profile_images/1162512272583004160/N58_RDBP_normal.jpg" TargetMode="External" /><Relationship Id="rId102" Type="http://schemas.openxmlformats.org/officeDocument/2006/relationships/hyperlink" Target="http://pbs.twimg.com/profile_images/1205906122571431944/wsFVNk6Y_normal.jpg" TargetMode="External" /><Relationship Id="rId103" Type="http://schemas.openxmlformats.org/officeDocument/2006/relationships/hyperlink" Target="http://pbs.twimg.com/profile_images/992053872322629634/3QBCD-OO_normal.jpg" TargetMode="External" /><Relationship Id="rId104" Type="http://schemas.openxmlformats.org/officeDocument/2006/relationships/hyperlink" Target="http://pbs.twimg.com/profile_images/830626941514420224/-GTzH-7n_normal.jpg" TargetMode="External" /><Relationship Id="rId105" Type="http://schemas.openxmlformats.org/officeDocument/2006/relationships/hyperlink" Target="http://pbs.twimg.com/profile_images/1173996448679170049/pILNzBIw_normal.jpg" TargetMode="External" /><Relationship Id="rId106" Type="http://schemas.openxmlformats.org/officeDocument/2006/relationships/hyperlink" Target="http://pbs.twimg.com/profile_images/912230584637902850/InyIuVFD_normal.jpg" TargetMode="External" /><Relationship Id="rId107" Type="http://schemas.openxmlformats.org/officeDocument/2006/relationships/hyperlink" Target="http://pbs.twimg.com/profile_images/790240615128768513/Cirx6Izu_normal.jpg" TargetMode="External" /><Relationship Id="rId108" Type="http://schemas.openxmlformats.org/officeDocument/2006/relationships/hyperlink" Target="http://pbs.twimg.com/profile_images/1085776914285903873/D2BnQ3vv_normal.jpg" TargetMode="External" /><Relationship Id="rId109" Type="http://schemas.openxmlformats.org/officeDocument/2006/relationships/hyperlink" Target="http://pbs.twimg.com/profile_images/2761713408/6329c1d5a241ca23457c0db374bee56b_normal.jpeg" TargetMode="External" /><Relationship Id="rId110" Type="http://schemas.openxmlformats.org/officeDocument/2006/relationships/hyperlink" Target="http://pbs.twimg.com/profile_images/1139245520986103808/Bdt1fEg-_normal.png" TargetMode="External" /><Relationship Id="rId111" Type="http://schemas.openxmlformats.org/officeDocument/2006/relationships/hyperlink" Target="http://pbs.twimg.com/profile_images/926199643653808129/eH1-K5vV_normal.jpg" TargetMode="External" /><Relationship Id="rId112" Type="http://schemas.openxmlformats.org/officeDocument/2006/relationships/hyperlink" Target="http://pbs.twimg.com/profile_images/955965724245159936/KBekBFwL_normal.jpg" TargetMode="External" /><Relationship Id="rId113" Type="http://schemas.openxmlformats.org/officeDocument/2006/relationships/hyperlink" Target="http://pbs.twimg.com/profile_images/849132774661308416/pa2Uplq1_normal.jpg" TargetMode="External" /><Relationship Id="rId114" Type="http://schemas.openxmlformats.org/officeDocument/2006/relationships/hyperlink" Target="http://pbs.twimg.com/profile_images/1177058258852470785/7b7ZPFkd_normal.jpg" TargetMode="External" /><Relationship Id="rId115" Type="http://schemas.openxmlformats.org/officeDocument/2006/relationships/hyperlink" Target="http://pbs.twimg.com/profile_images/1096103463707074560/xa1nSZKX_normal.png" TargetMode="External" /><Relationship Id="rId116" Type="http://schemas.openxmlformats.org/officeDocument/2006/relationships/hyperlink" Target="https://twitter.com/2020omaha" TargetMode="External" /><Relationship Id="rId117" Type="http://schemas.openxmlformats.org/officeDocument/2006/relationships/hyperlink" Target="https://twitter.com/baxterarena" TargetMode="External" /><Relationship Id="rId118" Type="http://schemas.openxmlformats.org/officeDocument/2006/relationships/hyperlink" Target="https://twitter.com/unomaha" TargetMode="External" /><Relationship Id="rId119" Type="http://schemas.openxmlformats.org/officeDocument/2006/relationships/hyperlink" Target="https://twitter.com/unosml" TargetMode="External" /><Relationship Id="rId120" Type="http://schemas.openxmlformats.org/officeDocument/2006/relationships/hyperlink" Target="https://twitter.com/communo" TargetMode="External" /><Relationship Id="rId121" Type="http://schemas.openxmlformats.org/officeDocument/2006/relationships/hyperlink" Target="https://twitter.com/jeremyhl" TargetMode="External" /><Relationship Id="rId122" Type="http://schemas.openxmlformats.org/officeDocument/2006/relationships/hyperlink" Target="https://twitter.com/thartman2u" TargetMode="External" /><Relationship Id="rId123" Type="http://schemas.openxmlformats.org/officeDocument/2006/relationships/hyperlink" Target="https://twitter.com/nexusipe" TargetMode="External" /><Relationship Id="rId124" Type="http://schemas.openxmlformats.org/officeDocument/2006/relationships/hyperlink" Target="https://twitter.com/endwellsf" TargetMode="External" /><Relationship Id="rId125" Type="http://schemas.openxmlformats.org/officeDocument/2006/relationships/hyperlink" Target="https://twitter.com/getpalliative" TargetMode="External" /><Relationship Id="rId126" Type="http://schemas.openxmlformats.org/officeDocument/2006/relationships/hyperlink" Target="https://twitter.com/pallimed" TargetMode="External" /><Relationship Id="rId127" Type="http://schemas.openxmlformats.org/officeDocument/2006/relationships/hyperlink" Target="https://twitter.com/whitemd" TargetMode="External" /><Relationship Id="rId128" Type="http://schemas.openxmlformats.org/officeDocument/2006/relationships/hyperlink" Target="https://twitter.com/joyot" TargetMode="External" /><Relationship Id="rId129" Type="http://schemas.openxmlformats.org/officeDocument/2006/relationships/hyperlink" Target="https://twitter.com/unmc_iexcel" TargetMode="External" /><Relationship Id="rId130" Type="http://schemas.openxmlformats.org/officeDocument/2006/relationships/hyperlink" Target="https://twitter.com/girlsincomaha" TargetMode="External" /><Relationship Id="rId131" Type="http://schemas.openxmlformats.org/officeDocument/2006/relationships/hyperlink" Target="https://twitter.com/dospaceomaha" TargetMode="External" /><Relationship Id="rId132" Type="http://schemas.openxmlformats.org/officeDocument/2006/relationships/hyperlink" Target="https://twitter.com/mariambocari" TargetMode="External" /><Relationship Id="rId133" Type="http://schemas.openxmlformats.org/officeDocument/2006/relationships/hyperlink" Target="https://twitter.com/millennialprof_" TargetMode="External" /><Relationship Id="rId134" Type="http://schemas.openxmlformats.org/officeDocument/2006/relationships/hyperlink" Target="https://twitter.com/coffeeftwords" TargetMode="External" /><Relationship Id="rId135" Type="http://schemas.openxmlformats.org/officeDocument/2006/relationships/hyperlink" Target="https://twitter.com/stephen_lay" TargetMode="External" /><Relationship Id="rId136" Type="http://schemas.openxmlformats.org/officeDocument/2006/relationships/hyperlink" Target="https://twitter.com/oncodvm" TargetMode="External" /><Relationship Id="rId137" Type="http://schemas.openxmlformats.org/officeDocument/2006/relationships/hyperlink" Target="https://twitter.com/fransriemersma" TargetMode="External" /><Relationship Id="rId138" Type="http://schemas.openxmlformats.org/officeDocument/2006/relationships/hyperlink" Target="https://twitter.com/minimalloves" TargetMode="External" /><Relationship Id="rId139" Type="http://schemas.openxmlformats.org/officeDocument/2006/relationships/hyperlink" Target="https://twitter.com/vinylradar" TargetMode="External" /><Relationship Id="rId140" Type="http://schemas.openxmlformats.org/officeDocument/2006/relationships/hyperlink" Target="https://twitter.com/ccooke6685" TargetMode="External" /><Relationship Id="rId141" Type="http://schemas.openxmlformats.org/officeDocument/2006/relationships/hyperlink" Target="https://twitter.com/larissagrace" TargetMode="External" /><Relationship Id="rId142" Type="http://schemas.openxmlformats.org/officeDocument/2006/relationships/hyperlink" Target="https://twitter.com/rajanikant3465" TargetMode="External" /><Relationship Id="rId143" Type="http://schemas.openxmlformats.org/officeDocument/2006/relationships/hyperlink" Target="https://twitter.com/unionmetrics" TargetMode="External" /><Relationship Id="rId144" Type="http://schemas.openxmlformats.org/officeDocument/2006/relationships/hyperlink" Target="https://twitter.com/meltwater" TargetMode="External" /><Relationship Id="rId145" Type="http://schemas.openxmlformats.org/officeDocument/2006/relationships/hyperlink" Target="https://twitter.com/nodexl" TargetMode="External" /><Relationship Id="rId146" Type="http://schemas.openxmlformats.org/officeDocument/2006/relationships/hyperlink" Target="https://twitter.com/jcruzalvarez26" TargetMode="External" /><Relationship Id="rId147" Type="http://schemas.openxmlformats.org/officeDocument/2006/relationships/hyperlink" Target="https://twitter.com/unomahacpar" TargetMode="External" /><Relationship Id="rId148" Type="http://schemas.openxmlformats.org/officeDocument/2006/relationships/comments" Target="../comments2.xml" /><Relationship Id="rId149" Type="http://schemas.openxmlformats.org/officeDocument/2006/relationships/vmlDrawing" Target="../drawings/vmlDrawing2.vml" /><Relationship Id="rId150" Type="http://schemas.openxmlformats.org/officeDocument/2006/relationships/table" Target="../tables/table2.xml" /><Relationship Id="rId151" Type="http://schemas.openxmlformats.org/officeDocument/2006/relationships/drawing" Target="../drawings/drawing1.xml" /><Relationship Id="rId1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779"/>
  <sheetViews>
    <sheetView workbookViewId="0" topLeftCell="A1">
      <pane xSplit="2" ySplit="2" topLeftCell="C3" activePane="bottomRight" state="frozen"/>
      <selection pane="topRight" activeCell="C1" sqref="C1"/>
      <selection pane="bottomLeft" activeCell="A3" sqref="A3"/>
      <selection pane="bottomRight" activeCell="A2" sqref="A2:AJ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14.421875" style="0" customWidth="1"/>
    <col min="28" max="28" width="21.7109375" style="0" bestFit="1" customWidth="1"/>
    <col min="29" max="29" width="27.00390625" style="0" bestFit="1" customWidth="1"/>
    <col min="30" max="30" width="22.57421875" style="0" bestFit="1" customWidth="1"/>
    <col min="31" max="31" width="28.00390625" style="0" bestFit="1" customWidth="1"/>
    <col min="32" max="32" width="28.7109375" style="0" bestFit="1" customWidth="1"/>
    <col min="33" max="33" width="33.140625" style="0" bestFit="1" customWidth="1"/>
    <col min="34" max="34" width="18.140625" style="0" bestFit="1" customWidth="1"/>
    <col min="35" max="35" width="22.28125" style="0" bestFit="1" customWidth="1"/>
    <col min="36" max="36" width="15.14062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210</v>
      </c>
      <c r="AB2" s="52" t="s">
        <v>317</v>
      </c>
      <c r="AC2" s="52" t="s">
        <v>318</v>
      </c>
      <c r="AD2" s="52" t="s">
        <v>319</v>
      </c>
      <c r="AE2" s="52" t="s">
        <v>320</v>
      </c>
      <c r="AF2" s="52" t="s">
        <v>321</v>
      </c>
      <c r="AG2" s="52" t="s">
        <v>322</v>
      </c>
      <c r="AH2" s="52" t="s">
        <v>323</v>
      </c>
      <c r="AI2" s="52" t="s">
        <v>324</v>
      </c>
      <c r="AJ2" s="52" t="s">
        <v>325</v>
      </c>
      <c r="AK2" s="13" t="s">
        <v>367</v>
      </c>
      <c r="AL2" s="13" t="s">
        <v>368</v>
      </c>
      <c r="AM2" s="13" t="s">
        <v>369</v>
      </c>
      <c r="AN2" s="13" t="s">
        <v>370</v>
      </c>
      <c r="AO2" s="13" t="s">
        <v>371</v>
      </c>
      <c r="AP2" s="13" t="s">
        <v>372</v>
      </c>
      <c r="AQ2" s="13" t="s">
        <v>297</v>
      </c>
      <c r="AR2" s="13" t="s">
        <v>373</v>
      </c>
      <c r="AS2" s="13" t="s">
        <v>374</v>
      </c>
      <c r="AT2" s="13" t="s">
        <v>375</v>
      </c>
      <c r="AU2" s="13" t="s">
        <v>376</v>
      </c>
      <c r="AV2" s="13" t="s">
        <v>377</v>
      </c>
      <c r="AW2" s="13" t="s">
        <v>378</v>
      </c>
      <c r="AX2" s="13" t="s">
        <v>379</v>
      </c>
      <c r="AY2" s="13" t="s">
        <v>380</v>
      </c>
      <c r="AZ2" s="13" t="s">
        <v>381</v>
      </c>
      <c r="BA2" s="13" t="s">
        <v>382</v>
      </c>
      <c r="BB2" s="13" t="s">
        <v>383</v>
      </c>
      <c r="BC2" s="13" t="s">
        <v>384</v>
      </c>
      <c r="BD2" s="13" t="s">
        <v>385</v>
      </c>
      <c r="BE2" s="13" t="s">
        <v>386</v>
      </c>
      <c r="BF2" s="13" t="s">
        <v>387</v>
      </c>
      <c r="BG2" s="13" t="s">
        <v>388</v>
      </c>
      <c r="BH2" s="13" t="s">
        <v>389</v>
      </c>
      <c r="BI2" s="13" t="s">
        <v>390</v>
      </c>
      <c r="BJ2" s="13" t="s">
        <v>391</v>
      </c>
      <c r="BK2" s="13" t="s">
        <v>717</v>
      </c>
      <c r="BL2" s="13" t="s">
        <v>718</v>
      </c>
    </row>
    <row r="3" spans="1:64" ht="15" customHeight="1">
      <c r="A3" s="62" t="s">
        <v>392</v>
      </c>
      <c r="B3" s="62" t="s">
        <v>399</v>
      </c>
      <c r="C3" s="63" t="s">
        <v>273</v>
      </c>
      <c r="D3" s="64">
        <v>5</v>
      </c>
      <c r="E3" s="65" t="s">
        <v>132</v>
      </c>
      <c r="F3" s="66">
        <v>16</v>
      </c>
      <c r="G3" s="63"/>
      <c r="H3" s="67"/>
      <c r="I3" s="68"/>
      <c r="J3" s="68"/>
      <c r="K3" s="34" t="s">
        <v>65</v>
      </c>
      <c r="L3" s="69">
        <v>3</v>
      </c>
      <c r="M3" s="69"/>
      <c r="N3" s="70"/>
      <c r="O3" s="76" t="s">
        <v>195</v>
      </c>
      <c r="P3" s="78">
        <v>43819.660162037035</v>
      </c>
      <c r="Q3" s="76" t="s">
        <v>418</v>
      </c>
      <c r="R3" s="81"/>
      <c r="S3" s="76"/>
      <c r="T3" s="76" t="s">
        <v>438</v>
      </c>
      <c r="U3" s="78">
        <v>43819.660162037035</v>
      </c>
      <c r="V3" s="81" t="s">
        <v>452</v>
      </c>
      <c r="W3" s="76"/>
      <c r="X3" s="76"/>
      <c r="Y3" s="83" t="s">
        <v>470</v>
      </c>
      <c r="Z3" s="83"/>
      <c r="AA3" s="76">
        <v>1</v>
      </c>
      <c r="AB3" s="48"/>
      <c r="AC3" s="49"/>
      <c r="AD3" s="48"/>
      <c r="AE3" s="49"/>
      <c r="AF3" s="48"/>
      <c r="AG3" s="49"/>
      <c r="AH3" s="48"/>
      <c r="AI3" s="49"/>
      <c r="AJ3" s="48"/>
      <c r="AK3" s="81" t="s">
        <v>441</v>
      </c>
      <c r="AL3" s="81" t="s">
        <v>441</v>
      </c>
      <c r="AM3" s="76" t="b">
        <v>0</v>
      </c>
      <c r="AN3" s="76">
        <v>0</v>
      </c>
      <c r="AO3" s="83" t="s">
        <v>288</v>
      </c>
      <c r="AP3" s="76" t="b">
        <v>0</v>
      </c>
      <c r="AQ3" s="76" t="s">
        <v>290</v>
      </c>
      <c r="AR3" s="76"/>
      <c r="AS3" s="83" t="s">
        <v>288</v>
      </c>
      <c r="AT3" s="76" t="b">
        <v>0</v>
      </c>
      <c r="AU3" s="76">
        <v>3</v>
      </c>
      <c r="AV3" s="83" t="s">
        <v>477</v>
      </c>
      <c r="AW3" s="76" t="s">
        <v>493</v>
      </c>
      <c r="AX3" s="76" t="b">
        <v>0</v>
      </c>
      <c r="AY3" s="83" t="s">
        <v>477</v>
      </c>
      <c r="AZ3" s="76" t="s">
        <v>185</v>
      </c>
      <c r="BA3" s="76">
        <v>0</v>
      </c>
      <c r="BB3" s="76">
        <v>0</v>
      </c>
      <c r="BC3" s="76"/>
      <c r="BD3" s="76"/>
      <c r="BE3" s="76"/>
      <c r="BF3" s="76"/>
      <c r="BG3" s="76"/>
      <c r="BH3" s="76"/>
      <c r="BI3" s="76"/>
      <c r="BJ3" s="76"/>
      <c r="BK3" s="76" t="str">
        <f>REPLACE(INDEX(GroupVertices[Group],MATCH(Edges[[#This Row],[Vertex 1]],GroupVertices[Vertex],0)),1,1,"")</f>
        <v>3</v>
      </c>
      <c r="BL3" s="76" t="str">
        <f>REPLACE(INDEX(GroupVertices[Group],MATCH(Edges[[#This Row],[Vertex 2]],GroupVertices[Vertex],0)),1,1,"")</f>
        <v>3</v>
      </c>
    </row>
    <row r="4" spans="1:64" ht="15" customHeight="1">
      <c r="A4" s="62" t="s">
        <v>392</v>
      </c>
      <c r="B4" s="62" t="s">
        <v>329</v>
      </c>
      <c r="C4" s="63" t="s">
        <v>273</v>
      </c>
      <c r="D4" s="64">
        <v>5</v>
      </c>
      <c r="E4" s="65" t="s">
        <v>132</v>
      </c>
      <c r="F4" s="66">
        <v>16</v>
      </c>
      <c r="G4" s="63"/>
      <c r="H4" s="67"/>
      <c r="I4" s="68"/>
      <c r="J4" s="68"/>
      <c r="K4" s="34" t="s">
        <v>65</v>
      </c>
      <c r="L4" s="75">
        <v>4</v>
      </c>
      <c r="M4" s="75"/>
      <c r="N4" s="70"/>
      <c r="O4" s="77" t="s">
        <v>195</v>
      </c>
      <c r="P4" s="79">
        <v>43819.660162037035</v>
      </c>
      <c r="Q4" s="77" t="s">
        <v>418</v>
      </c>
      <c r="R4" s="77"/>
      <c r="S4" s="77"/>
      <c r="T4" s="77" t="s">
        <v>438</v>
      </c>
      <c r="U4" s="79">
        <v>43819.660162037035</v>
      </c>
      <c r="V4" s="82" t="s">
        <v>452</v>
      </c>
      <c r="W4" s="77"/>
      <c r="X4" s="77"/>
      <c r="Y4" s="80" t="s">
        <v>470</v>
      </c>
      <c r="Z4" s="77"/>
      <c r="AA4" s="108">
        <v>1</v>
      </c>
      <c r="AB4" s="48"/>
      <c r="AC4" s="49"/>
      <c r="AD4" s="48"/>
      <c r="AE4" s="49"/>
      <c r="AF4" s="48"/>
      <c r="AG4" s="49"/>
      <c r="AH4" s="48"/>
      <c r="AI4" s="49"/>
      <c r="AJ4" s="48"/>
      <c r="AK4" s="82" t="s">
        <v>441</v>
      </c>
      <c r="AL4" s="82" t="s">
        <v>441</v>
      </c>
      <c r="AM4" s="77" t="b">
        <v>0</v>
      </c>
      <c r="AN4" s="77">
        <v>0</v>
      </c>
      <c r="AO4" s="80" t="s">
        <v>288</v>
      </c>
      <c r="AP4" s="77" t="b">
        <v>0</v>
      </c>
      <c r="AQ4" s="77" t="s">
        <v>290</v>
      </c>
      <c r="AR4" s="77"/>
      <c r="AS4" s="80" t="s">
        <v>288</v>
      </c>
      <c r="AT4" s="77" t="b">
        <v>0</v>
      </c>
      <c r="AU4" s="77">
        <v>3</v>
      </c>
      <c r="AV4" s="80" t="s">
        <v>477</v>
      </c>
      <c r="AW4" s="77" t="s">
        <v>493</v>
      </c>
      <c r="AX4" s="77" t="b">
        <v>0</v>
      </c>
      <c r="AY4" s="80" t="s">
        <v>477</v>
      </c>
      <c r="AZ4" s="77" t="s">
        <v>185</v>
      </c>
      <c r="BA4" s="77">
        <v>0</v>
      </c>
      <c r="BB4" s="77">
        <v>0</v>
      </c>
      <c r="BC4" s="77"/>
      <c r="BD4" s="77"/>
      <c r="BE4" s="77"/>
      <c r="BF4" s="77"/>
      <c r="BG4" s="77"/>
      <c r="BH4" s="77"/>
      <c r="BI4" s="77"/>
      <c r="BJ4" s="77"/>
      <c r="BK4" s="76" t="str">
        <f>REPLACE(INDEX(GroupVertices[Group],MATCH(Edges[[#This Row],[Vertex 1]],GroupVertices[Vertex],0)),1,1,"")</f>
        <v>3</v>
      </c>
      <c r="BL4" s="76" t="str">
        <f>REPLACE(INDEX(GroupVertices[Group],MATCH(Edges[[#This Row],[Vertex 2]],GroupVertices[Vertex],0)),1,1,"")</f>
        <v>3</v>
      </c>
    </row>
    <row r="5" spans="1:64" ht="15">
      <c r="A5" s="62" t="s">
        <v>392</v>
      </c>
      <c r="B5" s="62" t="s">
        <v>355</v>
      </c>
      <c r="C5" s="63" t="s">
        <v>273</v>
      </c>
      <c r="D5" s="64">
        <v>5</v>
      </c>
      <c r="E5" s="65" t="s">
        <v>132</v>
      </c>
      <c r="F5" s="66">
        <v>16</v>
      </c>
      <c r="G5" s="63"/>
      <c r="H5" s="67"/>
      <c r="I5" s="68"/>
      <c r="J5" s="68"/>
      <c r="K5" s="34" t="s">
        <v>65</v>
      </c>
      <c r="L5" s="75">
        <v>5</v>
      </c>
      <c r="M5" s="75"/>
      <c r="N5" s="70"/>
      <c r="O5" s="77" t="s">
        <v>195</v>
      </c>
      <c r="P5" s="79">
        <v>43819.660162037035</v>
      </c>
      <c r="Q5" s="77" t="s">
        <v>418</v>
      </c>
      <c r="R5" s="77"/>
      <c r="S5" s="77"/>
      <c r="T5" s="77" t="s">
        <v>438</v>
      </c>
      <c r="U5" s="79">
        <v>43819.660162037035</v>
      </c>
      <c r="V5" s="82" t="s">
        <v>452</v>
      </c>
      <c r="W5" s="77"/>
      <c r="X5" s="77"/>
      <c r="Y5" s="80" t="s">
        <v>470</v>
      </c>
      <c r="Z5" s="77"/>
      <c r="AA5" s="108">
        <v>1</v>
      </c>
      <c r="AB5" s="48"/>
      <c r="AC5" s="49"/>
      <c r="AD5" s="48"/>
      <c r="AE5" s="49"/>
      <c r="AF5" s="48"/>
      <c r="AG5" s="49"/>
      <c r="AH5" s="48"/>
      <c r="AI5" s="49"/>
      <c r="AJ5" s="48"/>
      <c r="AK5" s="82" t="s">
        <v>441</v>
      </c>
      <c r="AL5" s="82" t="s">
        <v>441</v>
      </c>
      <c r="AM5" s="77" t="b">
        <v>0</v>
      </c>
      <c r="AN5" s="77">
        <v>0</v>
      </c>
      <c r="AO5" s="80" t="s">
        <v>288</v>
      </c>
      <c r="AP5" s="77" t="b">
        <v>0</v>
      </c>
      <c r="AQ5" s="77" t="s">
        <v>290</v>
      </c>
      <c r="AR5" s="77"/>
      <c r="AS5" s="80" t="s">
        <v>288</v>
      </c>
      <c r="AT5" s="77" t="b">
        <v>0</v>
      </c>
      <c r="AU5" s="77">
        <v>3</v>
      </c>
      <c r="AV5" s="80" t="s">
        <v>477</v>
      </c>
      <c r="AW5" s="77" t="s">
        <v>493</v>
      </c>
      <c r="AX5" s="77" t="b">
        <v>0</v>
      </c>
      <c r="AY5" s="80" t="s">
        <v>477</v>
      </c>
      <c r="AZ5" s="77" t="s">
        <v>185</v>
      </c>
      <c r="BA5" s="77">
        <v>0</v>
      </c>
      <c r="BB5" s="77">
        <v>0</v>
      </c>
      <c r="BC5" s="77"/>
      <c r="BD5" s="77"/>
      <c r="BE5" s="77"/>
      <c r="BF5" s="77"/>
      <c r="BG5" s="77"/>
      <c r="BH5" s="77"/>
      <c r="BI5" s="77"/>
      <c r="BJ5" s="77"/>
      <c r="BK5" s="76" t="str">
        <f>REPLACE(INDEX(GroupVertices[Group],MATCH(Edges[[#This Row],[Vertex 1]],GroupVertices[Vertex],0)),1,1,"")</f>
        <v>3</v>
      </c>
      <c r="BL5" s="76" t="str">
        <f>REPLACE(INDEX(GroupVertices[Group],MATCH(Edges[[#This Row],[Vertex 2]],GroupVertices[Vertex],0)),1,1,"")</f>
        <v>3</v>
      </c>
    </row>
    <row r="6" spans="1:64" ht="15">
      <c r="A6" s="62" t="s">
        <v>392</v>
      </c>
      <c r="B6" s="62" t="s">
        <v>357</v>
      </c>
      <c r="C6" s="63" t="s">
        <v>273</v>
      </c>
      <c r="D6" s="64">
        <v>5</v>
      </c>
      <c r="E6" s="65" t="s">
        <v>132</v>
      </c>
      <c r="F6" s="66">
        <v>16</v>
      </c>
      <c r="G6" s="63"/>
      <c r="H6" s="67"/>
      <c r="I6" s="68"/>
      <c r="J6" s="68"/>
      <c r="K6" s="34" t="s">
        <v>65</v>
      </c>
      <c r="L6" s="75">
        <v>6</v>
      </c>
      <c r="M6" s="75"/>
      <c r="N6" s="70"/>
      <c r="O6" s="77" t="s">
        <v>195</v>
      </c>
      <c r="P6" s="79">
        <v>43819.660162037035</v>
      </c>
      <c r="Q6" s="77" t="s">
        <v>418</v>
      </c>
      <c r="R6" s="77"/>
      <c r="S6" s="77"/>
      <c r="T6" s="77" t="s">
        <v>438</v>
      </c>
      <c r="U6" s="79">
        <v>43819.660162037035</v>
      </c>
      <c r="V6" s="82" t="s">
        <v>452</v>
      </c>
      <c r="W6" s="77"/>
      <c r="X6" s="77"/>
      <c r="Y6" s="80" t="s">
        <v>470</v>
      </c>
      <c r="Z6" s="77"/>
      <c r="AA6" s="108">
        <v>1</v>
      </c>
      <c r="AB6" s="48"/>
      <c r="AC6" s="49"/>
      <c r="AD6" s="48"/>
      <c r="AE6" s="49"/>
      <c r="AF6" s="48"/>
      <c r="AG6" s="49"/>
      <c r="AH6" s="48"/>
      <c r="AI6" s="49"/>
      <c r="AJ6" s="48"/>
      <c r="AK6" s="82" t="s">
        <v>441</v>
      </c>
      <c r="AL6" s="82" t="s">
        <v>441</v>
      </c>
      <c r="AM6" s="77" t="b">
        <v>0</v>
      </c>
      <c r="AN6" s="77">
        <v>0</v>
      </c>
      <c r="AO6" s="80" t="s">
        <v>288</v>
      </c>
      <c r="AP6" s="77" t="b">
        <v>0</v>
      </c>
      <c r="AQ6" s="77" t="s">
        <v>290</v>
      </c>
      <c r="AR6" s="77"/>
      <c r="AS6" s="80" t="s">
        <v>288</v>
      </c>
      <c r="AT6" s="77" t="b">
        <v>0</v>
      </c>
      <c r="AU6" s="77">
        <v>3</v>
      </c>
      <c r="AV6" s="80" t="s">
        <v>477</v>
      </c>
      <c r="AW6" s="77" t="s">
        <v>493</v>
      </c>
      <c r="AX6" s="77" t="b">
        <v>0</v>
      </c>
      <c r="AY6" s="80" t="s">
        <v>477</v>
      </c>
      <c r="AZ6" s="77" t="s">
        <v>185</v>
      </c>
      <c r="BA6" s="77">
        <v>0</v>
      </c>
      <c r="BB6" s="77">
        <v>0</v>
      </c>
      <c r="BC6" s="77"/>
      <c r="BD6" s="77"/>
      <c r="BE6" s="77"/>
      <c r="BF6" s="77"/>
      <c r="BG6" s="77"/>
      <c r="BH6" s="77"/>
      <c r="BI6" s="77"/>
      <c r="BJ6" s="77"/>
      <c r="BK6" s="76" t="str">
        <f>REPLACE(INDEX(GroupVertices[Group],MATCH(Edges[[#This Row],[Vertex 1]],GroupVertices[Vertex],0)),1,1,"")</f>
        <v>3</v>
      </c>
      <c r="BL6" s="76" t="str">
        <f>REPLACE(INDEX(GroupVertices[Group],MATCH(Edges[[#This Row],[Vertex 2]],GroupVertices[Vertex],0)),1,1,"")</f>
        <v>3</v>
      </c>
    </row>
    <row r="7" spans="1:64" ht="15">
      <c r="A7" s="62" t="s">
        <v>392</v>
      </c>
      <c r="B7" s="62" t="s">
        <v>328</v>
      </c>
      <c r="C7" s="63" t="s">
        <v>273</v>
      </c>
      <c r="D7" s="64">
        <v>5</v>
      </c>
      <c r="E7" s="65" t="s">
        <v>132</v>
      </c>
      <c r="F7" s="66">
        <v>16</v>
      </c>
      <c r="G7" s="63"/>
      <c r="H7" s="67"/>
      <c r="I7" s="68"/>
      <c r="J7" s="68"/>
      <c r="K7" s="34" t="s">
        <v>65</v>
      </c>
      <c r="L7" s="75">
        <v>7</v>
      </c>
      <c r="M7" s="75"/>
      <c r="N7" s="70"/>
      <c r="O7" s="77" t="s">
        <v>195</v>
      </c>
      <c r="P7" s="79">
        <v>43819.660162037035</v>
      </c>
      <c r="Q7" s="77" t="s">
        <v>418</v>
      </c>
      <c r="R7" s="77"/>
      <c r="S7" s="77"/>
      <c r="T7" s="77" t="s">
        <v>438</v>
      </c>
      <c r="U7" s="79">
        <v>43819.660162037035</v>
      </c>
      <c r="V7" s="82" t="s">
        <v>452</v>
      </c>
      <c r="W7" s="77"/>
      <c r="X7" s="77"/>
      <c r="Y7" s="80" t="s">
        <v>470</v>
      </c>
      <c r="Z7" s="77"/>
      <c r="AA7" s="108">
        <v>1</v>
      </c>
      <c r="AB7" s="48">
        <v>0</v>
      </c>
      <c r="AC7" s="49">
        <v>0</v>
      </c>
      <c r="AD7" s="48">
        <v>0</v>
      </c>
      <c r="AE7" s="49">
        <v>0</v>
      </c>
      <c r="AF7" s="48">
        <v>0</v>
      </c>
      <c r="AG7" s="49">
        <v>0</v>
      </c>
      <c r="AH7" s="48">
        <v>11</v>
      </c>
      <c r="AI7" s="49">
        <v>100</v>
      </c>
      <c r="AJ7" s="48">
        <v>11</v>
      </c>
      <c r="AK7" s="82" t="s">
        <v>441</v>
      </c>
      <c r="AL7" s="82" t="s">
        <v>441</v>
      </c>
      <c r="AM7" s="77" t="b">
        <v>0</v>
      </c>
      <c r="AN7" s="77">
        <v>0</v>
      </c>
      <c r="AO7" s="80" t="s">
        <v>288</v>
      </c>
      <c r="AP7" s="77" t="b">
        <v>0</v>
      </c>
      <c r="AQ7" s="77" t="s">
        <v>290</v>
      </c>
      <c r="AR7" s="77"/>
      <c r="AS7" s="80" t="s">
        <v>288</v>
      </c>
      <c r="AT7" s="77" t="b">
        <v>0</v>
      </c>
      <c r="AU7" s="77">
        <v>3</v>
      </c>
      <c r="AV7" s="80" t="s">
        <v>477</v>
      </c>
      <c r="AW7" s="77" t="s">
        <v>493</v>
      </c>
      <c r="AX7" s="77" t="b">
        <v>0</v>
      </c>
      <c r="AY7" s="80" t="s">
        <v>477</v>
      </c>
      <c r="AZ7" s="77" t="s">
        <v>185</v>
      </c>
      <c r="BA7" s="77">
        <v>0</v>
      </c>
      <c r="BB7" s="77">
        <v>0</v>
      </c>
      <c r="BC7" s="77"/>
      <c r="BD7" s="77"/>
      <c r="BE7" s="77"/>
      <c r="BF7" s="77"/>
      <c r="BG7" s="77"/>
      <c r="BH7" s="77"/>
      <c r="BI7" s="77"/>
      <c r="BJ7" s="77"/>
      <c r="BK7" s="76" t="str">
        <f>REPLACE(INDEX(GroupVertices[Group],MATCH(Edges[[#This Row],[Vertex 1]],GroupVertices[Vertex],0)),1,1,"")</f>
        <v>3</v>
      </c>
      <c r="BL7" s="76" t="str">
        <f>REPLACE(INDEX(GroupVertices[Group],MATCH(Edges[[#This Row],[Vertex 2]],GroupVertices[Vertex],0)),1,1,"")</f>
        <v>3</v>
      </c>
    </row>
    <row r="8" spans="1:64" ht="15">
      <c r="A8" s="62" t="s">
        <v>393</v>
      </c>
      <c r="B8" s="62" t="s">
        <v>400</v>
      </c>
      <c r="C8" s="63" t="s">
        <v>273</v>
      </c>
      <c r="D8" s="64">
        <v>5</v>
      </c>
      <c r="E8" s="65" t="s">
        <v>132</v>
      </c>
      <c r="F8" s="66">
        <v>16</v>
      </c>
      <c r="G8" s="63"/>
      <c r="H8" s="67"/>
      <c r="I8" s="68"/>
      <c r="J8" s="68"/>
      <c r="K8" s="34" t="s">
        <v>65</v>
      </c>
      <c r="L8" s="75">
        <v>8</v>
      </c>
      <c r="M8" s="75"/>
      <c r="N8" s="70"/>
      <c r="O8" s="77" t="s">
        <v>195</v>
      </c>
      <c r="P8" s="79">
        <v>43819.27789351852</v>
      </c>
      <c r="Q8" s="77" t="s">
        <v>419</v>
      </c>
      <c r="R8" s="82" t="s">
        <v>431</v>
      </c>
      <c r="S8" s="77" t="s">
        <v>289</v>
      </c>
      <c r="T8" s="77" t="s">
        <v>439</v>
      </c>
      <c r="U8" s="79">
        <v>43819.27789351852</v>
      </c>
      <c r="V8" s="82" t="s">
        <v>453</v>
      </c>
      <c r="W8" s="77"/>
      <c r="X8" s="77"/>
      <c r="Y8" s="80" t="s">
        <v>471</v>
      </c>
      <c r="Z8" s="77"/>
      <c r="AA8" s="108">
        <v>1</v>
      </c>
      <c r="AB8" s="48"/>
      <c r="AC8" s="49"/>
      <c r="AD8" s="48"/>
      <c r="AE8" s="49"/>
      <c r="AF8" s="48"/>
      <c r="AG8" s="49"/>
      <c r="AH8" s="48"/>
      <c r="AI8" s="49"/>
      <c r="AJ8" s="48"/>
      <c r="AK8" s="77"/>
      <c r="AL8" s="82" t="s">
        <v>443</v>
      </c>
      <c r="AM8" s="77" t="b">
        <v>0</v>
      </c>
      <c r="AN8" s="77">
        <v>1</v>
      </c>
      <c r="AO8" s="80" t="s">
        <v>288</v>
      </c>
      <c r="AP8" s="77" t="b">
        <v>1</v>
      </c>
      <c r="AQ8" s="77" t="s">
        <v>290</v>
      </c>
      <c r="AR8" s="77"/>
      <c r="AS8" s="80" t="s">
        <v>492</v>
      </c>
      <c r="AT8" s="77" t="b">
        <v>0</v>
      </c>
      <c r="AU8" s="77">
        <v>0</v>
      </c>
      <c r="AV8" s="80" t="s">
        <v>288</v>
      </c>
      <c r="AW8" s="77" t="s">
        <v>493</v>
      </c>
      <c r="AX8" s="77" t="b">
        <v>1</v>
      </c>
      <c r="AY8" s="80" t="s">
        <v>471</v>
      </c>
      <c r="AZ8" s="77" t="s">
        <v>185</v>
      </c>
      <c r="BA8" s="77">
        <v>0</v>
      </c>
      <c r="BB8" s="77">
        <v>0</v>
      </c>
      <c r="BC8" s="77"/>
      <c r="BD8" s="77"/>
      <c r="BE8" s="77"/>
      <c r="BF8" s="77"/>
      <c r="BG8" s="77"/>
      <c r="BH8" s="77"/>
      <c r="BI8" s="77"/>
      <c r="BJ8" s="77"/>
      <c r="BK8" s="76" t="str">
        <f>REPLACE(INDEX(GroupVertices[Group],MATCH(Edges[[#This Row],[Vertex 1]],GroupVertices[Vertex],0)),1,1,"")</f>
        <v>1</v>
      </c>
      <c r="BL8" s="76" t="str">
        <f>REPLACE(INDEX(GroupVertices[Group],MATCH(Edges[[#This Row],[Vertex 2]],GroupVertices[Vertex],0)),1,1,"")</f>
        <v>1</v>
      </c>
    </row>
    <row r="9" spans="1:64" ht="15">
      <c r="A9" s="62" t="s">
        <v>393</v>
      </c>
      <c r="B9" s="62" t="s">
        <v>401</v>
      </c>
      <c r="C9" s="63" t="s">
        <v>273</v>
      </c>
      <c r="D9" s="64">
        <v>5</v>
      </c>
      <c r="E9" s="65" t="s">
        <v>132</v>
      </c>
      <c r="F9" s="66">
        <v>16</v>
      </c>
      <c r="G9" s="63"/>
      <c r="H9" s="67"/>
      <c r="I9" s="68"/>
      <c r="J9" s="68"/>
      <c r="K9" s="34" t="s">
        <v>65</v>
      </c>
      <c r="L9" s="75">
        <v>9</v>
      </c>
      <c r="M9" s="75"/>
      <c r="N9" s="70"/>
      <c r="O9" s="77" t="s">
        <v>195</v>
      </c>
      <c r="P9" s="79">
        <v>43819.27789351852</v>
      </c>
      <c r="Q9" s="77" t="s">
        <v>419</v>
      </c>
      <c r="R9" s="82" t="s">
        <v>431</v>
      </c>
      <c r="S9" s="77" t="s">
        <v>289</v>
      </c>
      <c r="T9" s="77" t="s">
        <v>439</v>
      </c>
      <c r="U9" s="79">
        <v>43819.27789351852</v>
      </c>
      <c r="V9" s="82" t="s">
        <v>453</v>
      </c>
      <c r="W9" s="77"/>
      <c r="X9" s="77"/>
      <c r="Y9" s="80" t="s">
        <v>471</v>
      </c>
      <c r="Z9" s="77"/>
      <c r="AA9" s="108">
        <v>1</v>
      </c>
      <c r="AB9" s="48"/>
      <c r="AC9" s="49"/>
      <c r="AD9" s="48"/>
      <c r="AE9" s="49"/>
      <c r="AF9" s="48"/>
      <c r="AG9" s="49"/>
      <c r="AH9" s="48"/>
      <c r="AI9" s="49"/>
      <c r="AJ9" s="48"/>
      <c r="AK9" s="77"/>
      <c r="AL9" s="82" t="s">
        <v>443</v>
      </c>
      <c r="AM9" s="77" t="b">
        <v>0</v>
      </c>
      <c r="AN9" s="77">
        <v>1</v>
      </c>
      <c r="AO9" s="80" t="s">
        <v>288</v>
      </c>
      <c r="AP9" s="77" t="b">
        <v>1</v>
      </c>
      <c r="AQ9" s="77" t="s">
        <v>290</v>
      </c>
      <c r="AR9" s="77"/>
      <c r="AS9" s="80" t="s">
        <v>492</v>
      </c>
      <c r="AT9" s="77" t="b">
        <v>0</v>
      </c>
      <c r="AU9" s="77">
        <v>0</v>
      </c>
      <c r="AV9" s="80" t="s">
        <v>288</v>
      </c>
      <c r="AW9" s="77" t="s">
        <v>493</v>
      </c>
      <c r="AX9" s="77" t="b">
        <v>1</v>
      </c>
      <c r="AY9" s="80" t="s">
        <v>471</v>
      </c>
      <c r="AZ9" s="77" t="s">
        <v>185</v>
      </c>
      <c r="BA9" s="77">
        <v>0</v>
      </c>
      <c r="BB9" s="77">
        <v>0</v>
      </c>
      <c r="BC9" s="77"/>
      <c r="BD9" s="77"/>
      <c r="BE9" s="77"/>
      <c r="BF9" s="77"/>
      <c r="BG9" s="77"/>
      <c r="BH9" s="77"/>
      <c r="BI9" s="77"/>
      <c r="BJ9" s="77"/>
      <c r="BK9" s="76" t="str">
        <f>REPLACE(INDEX(GroupVertices[Group],MATCH(Edges[[#This Row],[Vertex 1]],GroupVertices[Vertex],0)),1,1,"")</f>
        <v>1</v>
      </c>
      <c r="BL9" s="76" t="str">
        <f>REPLACE(INDEX(GroupVertices[Group],MATCH(Edges[[#This Row],[Vertex 2]],GroupVertices[Vertex],0)),1,1,"")</f>
        <v>1</v>
      </c>
    </row>
    <row r="10" spans="1:64" ht="15">
      <c r="A10" s="62" t="s">
        <v>393</v>
      </c>
      <c r="B10" s="62" t="s">
        <v>402</v>
      </c>
      <c r="C10" s="63" t="s">
        <v>273</v>
      </c>
      <c r="D10" s="64">
        <v>5</v>
      </c>
      <c r="E10" s="65" t="s">
        <v>132</v>
      </c>
      <c r="F10" s="66">
        <v>16</v>
      </c>
      <c r="G10" s="63"/>
      <c r="H10" s="67"/>
      <c r="I10" s="68"/>
      <c r="J10" s="68"/>
      <c r="K10" s="34" t="s">
        <v>65</v>
      </c>
      <c r="L10" s="75">
        <v>10</v>
      </c>
      <c r="M10" s="75"/>
      <c r="N10" s="70"/>
      <c r="O10" s="77" t="s">
        <v>195</v>
      </c>
      <c r="P10" s="79">
        <v>43819.27789351852</v>
      </c>
      <c r="Q10" s="77" t="s">
        <v>419</v>
      </c>
      <c r="R10" s="82" t="s">
        <v>431</v>
      </c>
      <c r="S10" s="77" t="s">
        <v>289</v>
      </c>
      <c r="T10" s="77" t="s">
        <v>439</v>
      </c>
      <c r="U10" s="79">
        <v>43819.27789351852</v>
      </c>
      <c r="V10" s="82" t="s">
        <v>453</v>
      </c>
      <c r="W10" s="77"/>
      <c r="X10" s="77"/>
      <c r="Y10" s="80" t="s">
        <v>471</v>
      </c>
      <c r="Z10" s="77"/>
      <c r="AA10" s="108">
        <v>1</v>
      </c>
      <c r="AB10" s="48"/>
      <c r="AC10" s="49"/>
      <c r="AD10" s="48"/>
      <c r="AE10" s="49"/>
      <c r="AF10" s="48"/>
      <c r="AG10" s="49"/>
      <c r="AH10" s="48"/>
      <c r="AI10" s="49"/>
      <c r="AJ10" s="48"/>
      <c r="AK10" s="77"/>
      <c r="AL10" s="82" t="s">
        <v>443</v>
      </c>
      <c r="AM10" s="77" t="b">
        <v>0</v>
      </c>
      <c r="AN10" s="77">
        <v>1</v>
      </c>
      <c r="AO10" s="80" t="s">
        <v>288</v>
      </c>
      <c r="AP10" s="77" t="b">
        <v>1</v>
      </c>
      <c r="AQ10" s="77" t="s">
        <v>290</v>
      </c>
      <c r="AR10" s="77"/>
      <c r="AS10" s="80" t="s">
        <v>492</v>
      </c>
      <c r="AT10" s="77" t="b">
        <v>0</v>
      </c>
      <c r="AU10" s="77">
        <v>0</v>
      </c>
      <c r="AV10" s="80" t="s">
        <v>288</v>
      </c>
      <c r="AW10" s="77" t="s">
        <v>493</v>
      </c>
      <c r="AX10" s="77" t="b">
        <v>1</v>
      </c>
      <c r="AY10" s="80" t="s">
        <v>471</v>
      </c>
      <c r="AZ10" s="77" t="s">
        <v>185</v>
      </c>
      <c r="BA10" s="77">
        <v>0</v>
      </c>
      <c r="BB10" s="77">
        <v>0</v>
      </c>
      <c r="BC10" s="77"/>
      <c r="BD10" s="77"/>
      <c r="BE10" s="77"/>
      <c r="BF10" s="77"/>
      <c r="BG10" s="77"/>
      <c r="BH10" s="77"/>
      <c r="BI10" s="77"/>
      <c r="BJ10" s="77"/>
      <c r="BK10" s="76" t="str">
        <f>REPLACE(INDEX(GroupVertices[Group],MATCH(Edges[[#This Row],[Vertex 1]],GroupVertices[Vertex],0)),1,1,"")</f>
        <v>1</v>
      </c>
      <c r="BL10" s="76" t="str">
        <f>REPLACE(INDEX(GroupVertices[Group],MATCH(Edges[[#This Row],[Vertex 2]],GroupVertices[Vertex],0)),1,1,"")</f>
        <v>1</v>
      </c>
    </row>
    <row r="11" spans="1:64" ht="15">
      <c r="A11" s="62" t="s">
        <v>393</v>
      </c>
      <c r="B11" s="62" t="s">
        <v>403</v>
      </c>
      <c r="C11" s="63" t="s">
        <v>273</v>
      </c>
      <c r="D11" s="64">
        <v>5</v>
      </c>
      <c r="E11" s="65" t="s">
        <v>132</v>
      </c>
      <c r="F11" s="66">
        <v>16</v>
      </c>
      <c r="G11" s="63"/>
      <c r="H11" s="67"/>
      <c r="I11" s="68"/>
      <c r="J11" s="68"/>
      <c r="K11" s="34" t="s">
        <v>65</v>
      </c>
      <c r="L11" s="75">
        <v>11</v>
      </c>
      <c r="M11" s="75"/>
      <c r="N11" s="70"/>
      <c r="O11" s="77" t="s">
        <v>195</v>
      </c>
      <c r="P11" s="79">
        <v>43819.27789351852</v>
      </c>
      <c r="Q11" s="77" t="s">
        <v>419</v>
      </c>
      <c r="R11" s="82" t="s">
        <v>431</v>
      </c>
      <c r="S11" s="77" t="s">
        <v>289</v>
      </c>
      <c r="T11" s="77" t="s">
        <v>439</v>
      </c>
      <c r="U11" s="79">
        <v>43819.27789351852</v>
      </c>
      <c r="V11" s="82" t="s">
        <v>453</v>
      </c>
      <c r="W11" s="77"/>
      <c r="X11" s="77"/>
      <c r="Y11" s="80" t="s">
        <v>471</v>
      </c>
      <c r="Z11" s="77"/>
      <c r="AA11" s="108">
        <v>1</v>
      </c>
      <c r="AB11" s="48"/>
      <c r="AC11" s="49"/>
      <c r="AD11" s="48"/>
      <c r="AE11" s="49"/>
      <c r="AF11" s="48"/>
      <c r="AG11" s="49"/>
      <c r="AH11" s="48"/>
      <c r="AI11" s="49"/>
      <c r="AJ11" s="48"/>
      <c r="AK11" s="77"/>
      <c r="AL11" s="82" t="s">
        <v>443</v>
      </c>
      <c r="AM11" s="77" t="b">
        <v>0</v>
      </c>
      <c r="AN11" s="77">
        <v>1</v>
      </c>
      <c r="AO11" s="80" t="s">
        <v>288</v>
      </c>
      <c r="AP11" s="77" t="b">
        <v>1</v>
      </c>
      <c r="AQ11" s="77" t="s">
        <v>290</v>
      </c>
      <c r="AR11" s="77"/>
      <c r="AS11" s="80" t="s">
        <v>492</v>
      </c>
      <c r="AT11" s="77" t="b">
        <v>0</v>
      </c>
      <c r="AU11" s="77">
        <v>0</v>
      </c>
      <c r="AV11" s="80" t="s">
        <v>288</v>
      </c>
      <c r="AW11" s="77" t="s">
        <v>493</v>
      </c>
      <c r="AX11" s="77" t="b">
        <v>1</v>
      </c>
      <c r="AY11" s="80" t="s">
        <v>471</v>
      </c>
      <c r="AZ11" s="77" t="s">
        <v>185</v>
      </c>
      <c r="BA11" s="77">
        <v>0</v>
      </c>
      <c r="BB11" s="77">
        <v>0</v>
      </c>
      <c r="BC11" s="77"/>
      <c r="BD11" s="77"/>
      <c r="BE11" s="77"/>
      <c r="BF11" s="77"/>
      <c r="BG11" s="77"/>
      <c r="BH11" s="77"/>
      <c r="BI11" s="77"/>
      <c r="BJ11" s="77"/>
      <c r="BK11" s="76" t="str">
        <f>REPLACE(INDEX(GroupVertices[Group],MATCH(Edges[[#This Row],[Vertex 1]],GroupVertices[Vertex],0)),1,1,"")</f>
        <v>1</v>
      </c>
      <c r="BL11" s="76" t="str">
        <f>REPLACE(INDEX(GroupVertices[Group],MATCH(Edges[[#This Row],[Vertex 2]],GroupVertices[Vertex],0)),1,1,"")</f>
        <v>1</v>
      </c>
    </row>
    <row r="12" spans="1:64" ht="15">
      <c r="A12" s="62" t="s">
        <v>393</v>
      </c>
      <c r="B12" s="62" t="s">
        <v>404</v>
      </c>
      <c r="C12" s="63" t="s">
        <v>273</v>
      </c>
      <c r="D12" s="64">
        <v>5</v>
      </c>
      <c r="E12" s="65" t="s">
        <v>132</v>
      </c>
      <c r="F12" s="66">
        <v>16</v>
      </c>
      <c r="G12" s="63"/>
      <c r="H12" s="67"/>
      <c r="I12" s="68"/>
      <c r="J12" s="68"/>
      <c r="K12" s="34" t="s">
        <v>65</v>
      </c>
      <c r="L12" s="75">
        <v>12</v>
      </c>
      <c r="M12" s="75"/>
      <c r="N12" s="70"/>
      <c r="O12" s="77" t="s">
        <v>195</v>
      </c>
      <c r="P12" s="79">
        <v>43819.27789351852</v>
      </c>
      <c r="Q12" s="77" t="s">
        <v>419</v>
      </c>
      <c r="R12" s="82" t="s">
        <v>431</v>
      </c>
      <c r="S12" s="77" t="s">
        <v>289</v>
      </c>
      <c r="T12" s="77" t="s">
        <v>439</v>
      </c>
      <c r="U12" s="79">
        <v>43819.27789351852</v>
      </c>
      <c r="V12" s="82" t="s">
        <v>453</v>
      </c>
      <c r="W12" s="77"/>
      <c r="X12" s="77"/>
      <c r="Y12" s="80" t="s">
        <v>471</v>
      </c>
      <c r="Z12" s="77"/>
      <c r="AA12" s="108">
        <v>1</v>
      </c>
      <c r="AB12" s="48"/>
      <c r="AC12" s="49"/>
      <c r="AD12" s="48"/>
      <c r="AE12" s="49"/>
      <c r="AF12" s="48"/>
      <c r="AG12" s="49"/>
      <c r="AH12" s="48"/>
      <c r="AI12" s="49"/>
      <c r="AJ12" s="48"/>
      <c r="AK12" s="77"/>
      <c r="AL12" s="82" t="s">
        <v>443</v>
      </c>
      <c r="AM12" s="77" t="b">
        <v>0</v>
      </c>
      <c r="AN12" s="77">
        <v>1</v>
      </c>
      <c r="AO12" s="80" t="s">
        <v>288</v>
      </c>
      <c r="AP12" s="77" t="b">
        <v>1</v>
      </c>
      <c r="AQ12" s="77" t="s">
        <v>290</v>
      </c>
      <c r="AR12" s="77"/>
      <c r="AS12" s="80" t="s">
        <v>492</v>
      </c>
      <c r="AT12" s="77" t="b">
        <v>0</v>
      </c>
      <c r="AU12" s="77">
        <v>0</v>
      </c>
      <c r="AV12" s="80" t="s">
        <v>288</v>
      </c>
      <c r="AW12" s="77" t="s">
        <v>493</v>
      </c>
      <c r="AX12" s="77" t="b">
        <v>1</v>
      </c>
      <c r="AY12" s="80" t="s">
        <v>471</v>
      </c>
      <c r="AZ12" s="77" t="s">
        <v>185</v>
      </c>
      <c r="BA12" s="77">
        <v>0</v>
      </c>
      <c r="BB12" s="77">
        <v>0</v>
      </c>
      <c r="BC12" s="77"/>
      <c r="BD12" s="77"/>
      <c r="BE12" s="77"/>
      <c r="BF12" s="77"/>
      <c r="BG12" s="77"/>
      <c r="BH12" s="77"/>
      <c r="BI12" s="77"/>
      <c r="BJ12" s="77"/>
      <c r="BK12" s="76" t="str">
        <f>REPLACE(INDEX(GroupVertices[Group],MATCH(Edges[[#This Row],[Vertex 1]],GroupVertices[Vertex],0)),1,1,"")</f>
        <v>1</v>
      </c>
      <c r="BL12" s="76" t="str">
        <f>REPLACE(INDEX(GroupVertices[Group],MATCH(Edges[[#This Row],[Vertex 2]],GroupVertices[Vertex],0)),1,1,"")</f>
        <v>1</v>
      </c>
    </row>
    <row r="13" spans="1:64" ht="15">
      <c r="A13" s="62" t="s">
        <v>393</v>
      </c>
      <c r="B13" s="62" t="s">
        <v>405</v>
      </c>
      <c r="C13" s="63" t="s">
        <v>273</v>
      </c>
      <c r="D13" s="64">
        <v>5</v>
      </c>
      <c r="E13" s="65" t="s">
        <v>132</v>
      </c>
      <c r="F13" s="66">
        <v>16</v>
      </c>
      <c r="G13" s="63"/>
      <c r="H13" s="67"/>
      <c r="I13" s="68"/>
      <c r="J13" s="68"/>
      <c r="K13" s="34" t="s">
        <v>65</v>
      </c>
      <c r="L13" s="75">
        <v>13</v>
      </c>
      <c r="M13" s="75"/>
      <c r="N13" s="70"/>
      <c r="O13" s="77" t="s">
        <v>195</v>
      </c>
      <c r="P13" s="79">
        <v>43819.27789351852</v>
      </c>
      <c r="Q13" s="77" t="s">
        <v>419</v>
      </c>
      <c r="R13" s="82" t="s">
        <v>431</v>
      </c>
      <c r="S13" s="77" t="s">
        <v>289</v>
      </c>
      <c r="T13" s="77" t="s">
        <v>439</v>
      </c>
      <c r="U13" s="79">
        <v>43819.27789351852</v>
      </c>
      <c r="V13" s="82" t="s">
        <v>453</v>
      </c>
      <c r="W13" s="77"/>
      <c r="X13" s="77"/>
      <c r="Y13" s="80" t="s">
        <v>471</v>
      </c>
      <c r="Z13" s="77"/>
      <c r="AA13" s="108">
        <v>1</v>
      </c>
      <c r="AB13" s="48">
        <v>0</v>
      </c>
      <c r="AC13" s="49">
        <v>0</v>
      </c>
      <c r="AD13" s="48">
        <v>0</v>
      </c>
      <c r="AE13" s="49">
        <v>0</v>
      </c>
      <c r="AF13" s="48">
        <v>0</v>
      </c>
      <c r="AG13" s="49">
        <v>0</v>
      </c>
      <c r="AH13" s="48">
        <v>14</v>
      </c>
      <c r="AI13" s="49">
        <v>100</v>
      </c>
      <c r="AJ13" s="48">
        <v>14</v>
      </c>
      <c r="AK13" s="77"/>
      <c r="AL13" s="82" t="s">
        <v>443</v>
      </c>
      <c r="AM13" s="77" t="b">
        <v>0</v>
      </c>
      <c r="AN13" s="77">
        <v>1</v>
      </c>
      <c r="AO13" s="80" t="s">
        <v>288</v>
      </c>
      <c r="AP13" s="77" t="b">
        <v>1</v>
      </c>
      <c r="AQ13" s="77" t="s">
        <v>290</v>
      </c>
      <c r="AR13" s="77"/>
      <c r="AS13" s="80" t="s">
        <v>492</v>
      </c>
      <c r="AT13" s="77" t="b">
        <v>0</v>
      </c>
      <c r="AU13" s="77">
        <v>0</v>
      </c>
      <c r="AV13" s="80" t="s">
        <v>288</v>
      </c>
      <c r="AW13" s="77" t="s">
        <v>493</v>
      </c>
      <c r="AX13" s="77" t="b">
        <v>1</v>
      </c>
      <c r="AY13" s="80" t="s">
        <v>471</v>
      </c>
      <c r="AZ13" s="77" t="s">
        <v>185</v>
      </c>
      <c r="BA13" s="77">
        <v>0</v>
      </c>
      <c r="BB13" s="77">
        <v>0</v>
      </c>
      <c r="BC13" s="77"/>
      <c r="BD13" s="77"/>
      <c r="BE13" s="77"/>
      <c r="BF13" s="77"/>
      <c r="BG13" s="77"/>
      <c r="BH13" s="77"/>
      <c r="BI13" s="77"/>
      <c r="BJ13" s="77"/>
      <c r="BK13" s="76" t="str">
        <f>REPLACE(INDEX(GroupVertices[Group],MATCH(Edges[[#This Row],[Vertex 1]],GroupVertices[Vertex],0)),1,1,"")</f>
        <v>1</v>
      </c>
      <c r="BL13" s="76" t="str">
        <f>REPLACE(INDEX(GroupVertices[Group],MATCH(Edges[[#This Row],[Vertex 2]],GroupVertices[Vertex],0)),1,1,"")</f>
        <v>1</v>
      </c>
    </row>
    <row r="14" spans="1:64" ht="15">
      <c r="A14" s="62" t="s">
        <v>393</v>
      </c>
      <c r="B14" s="62" t="s">
        <v>406</v>
      </c>
      <c r="C14" s="63" t="s">
        <v>273</v>
      </c>
      <c r="D14" s="64">
        <v>5</v>
      </c>
      <c r="E14" s="65" t="s">
        <v>132</v>
      </c>
      <c r="F14" s="66">
        <v>16</v>
      </c>
      <c r="G14" s="63"/>
      <c r="H14" s="67"/>
      <c r="I14" s="68"/>
      <c r="J14" s="68"/>
      <c r="K14" s="34" t="s">
        <v>65</v>
      </c>
      <c r="L14" s="75">
        <v>14</v>
      </c>
      <c r="M14" s="75"/>
      <c r="N14" s="70"/>
      <c r="O14" s="77" t="s">
        <v>195</v>
      </c>
      <c r="P14" s="79">
        <v>43819.92726851852</v>
      </c>
      <c r="Q14" s="77" t="s">
        <v>420</v>
      </c>
      <c r="R14" s="82" t="s">
        <v>432</v>
      </c>
      <c r="S14" s="77" t="s">
        <v>289</v>
      </c>
      <c r="T14" s="77" t="s">
        <v>440</v>
      </c>
      <c r="U14" s="79">
        <v>43819.92726851852</v>
      </c>
      <c r="V14" s="82" t="s">
        <v>454</v>
      </c>
      <c r="W14" s="77"/>
      <c r="X14" s="77"/>
      <c r="Y14" s="80" t="s">
        <v>472</v>
      </c>
      <c r="Z14" s="77"/>
      <c r="AA14" s="108">
        <v>1</v>
      </c>
      <c r="AB14" s="48"/>
      <c r="AC14" s="49"/>
      <c r="AD14" s="48"/>
      <c r="AE14" s="49"/>
      <c r="AF14" s="48"/>
      <c r="AG14" s="49"/>
      <c r="AH14" s="48"/>
      <c r="AI14" s="49"/>
      <c r="AJ14" s="48"/>
      <c r="AK14" s="77"/>
      <c r="AL14" s="82" t="s">
        <v>443</v>
      </c>
      <c r="AM14" s="77" t="b">
        <v>0</v>
      </c>
      <c r="AN14" s="77">
        <v>2</v>
      </c>
      <c r="AO14" s="80" t="s">
        <v>288</v>
      </c>
      <c r="AP14" s="77" t="b">
        <v>0</v>
      </c>
      <c r="AQ14" s="77" t="s">
        <v>290</v>
      </c>
      <c r="AR14" s="77"/>
      <c r="AS14" s="80" t="s">
        <v>288</v>
      </c>
      <c r="AT14" s="77" t="b">
        <v>0</v>
      </c>
      <c r="AU14" s="77">
        <v>0</v>
      </c>
      <c r="AV14" s="80" t="s">
        <v>288</v>
      </c>
      <c r="AW14" s="77" t="s">
        <v>493</v>
      </c>
      <c r="AX14" s="77" t="b">
        <v>1</v>
      </c>
      <c r="AY14" s="80" t="s">
        <v>472</v>
      </c>
      <c r="AZ14" s="77" t="s">
        <v>185</v>
      </c>
      <c r="BA14" s="77">
        <v>0</v>
      </c>
      <c r="BB14" s="77">
        <v>0</v>
      </c>
      <c r="BC14" s="77"/>
      <c r="BD14" s="77"/>
      <c r="BE14" s="77"/>
      <c r="BF14" s="77"/>
      <c r="BG14" s="77"/>
      <c r="BH14" s="77"/>
      <c r="BI14" s="77"/>
      <c r="BJ14" s="77"/>
      <c r="BK14" s="76" t="str">
        <f>REPLACE(INDEX(GroupVertices[Group],MATCH(Edges[[#This Row],[Vertex 1]],GroupVertices[Vertex],0)),1,1,"")</f>
        <v>1</v>
      </c>
      <c r="BL14" s="76" t="str">
        <f>REPLACE(INDEX(GroupVertices[Group],MATCH(Edges[[#This Row],[Vertex 2]],GroupVertices[Vertex],0)),1,1,"")</f>
        <v>1</v>
      </c>
    </row>
    <row r="15" spans="1:64" ht="15">
      <c r="A15" s="62" t="s">
        <v>393</v>
      </c>
      <c r="B15" s="62" t="s">
        <v>407</v>
      </c>
      <c r="C15" s="63" t="s">
        <v>273</v>
      </c>
      <c r="D15" s="64">
        <v>5</v>
      </c>
      <c r="E15" s="65" t="s">
        <v>132</v>
      </c>
      <c r="F15" s="66">
        <v>16</v>
      </c>
      <c r="G15" s="63"/>
      <c r="H15" s="67"/>
      <c r="I15" s="68"/>
      <c r="J15" s="68"/>
      <c r="K15" s="34" t="s">
        <v>65</v>
      </c>
      <c r="L15" s="75">
        <v>15</v>
      </c>
      <c r="M15" s="75"/>
      <c r="N15" s="70"/>
      <c r="O15" s="77" t="s">
        <v>195</v>
      </c>
      <c r="P15" s="79">
        <v>43819.92726851852</v>
      </c>
      <c r="Q15" s="77" t="s">
        <v>420</v>
      </c>
      <c r="R15" s="82" t="s">
        <v>432</v>
      </c>
      <c r="S15" s="77" t="s">
        <v>289</v>
      </c>
      <c r="T15" s="77" t="s">
        <v>440</v>
      </c>
      <c r="U15" s="79">
        <v>43819.92726851852</v>
      </c>
      <c r="V15" s="82" t="s">
        <v>454</v>
      </c>
      <c r="W15" s="77"/>
      <c r="X15" s="77"/>
      <c r="Y15" s="80" t="s">
        <v>472</v>
      </c>
      <c r="Z15" s="77"/>
      <c r="AA15" s="108">
        <v>1</v>
      </c>
      <c r="AB15" s="48"/>
      <c r="AC15" s="49"/>
      <c r="AD15" s="48"/>
      <c r="AE15" s="49"/>
      <c r="AF15" s="48"/>
      <c r="AG15" s="49"/>
      <c r="AH15" s="48"/>
      <c r="AI15" s="49"/>
      <c r="AJ15" s="48"/>
      <c r="AK15" s="77"/>
      <c r="AL15" s="82" t="s">
        <v>443</v>
      </c>
      <c r="AM15" s="77" t="b">
        <v>0</v>
      </c>
      <c r="AN15" s="77">
        <v>2</v>
      </c>
      <c r="AO15" s="80" t="s">
        <v>288</v>
      </c>
      <c r="AP15" s="77" t="b">
        <v>0</v>
      </c>
      <c r="AQ15" s="77" t="s">
        <v>290</v>
      </c>
      <c r="AR15" s="77"/>
      <c r="AS15" s="80" t="s">
        <v>288</v>
      </c>
      <c r="AT15" s="77" t="b">
        <v>0</v>
      </c>
      <c r="AU15" s="77">
        <v>0</v>
      </c>
      <c r="AV15" s="80" t="s">
        <v>288</v>
      </c>
      <c r="AW15" s="77" t="s">
        <v>493</v>
      </c>
      <c r="AX15" s="77" t="b">
        <v>1</v>
      </c>
      <c r="AY15" s="80" t="s">
        <v>472</v>
      </c>
      <c r="AZ15" s="77" t="s">
        <v>185</v>
      </c>
      <c r="BA15" s="77">
        <v>0</v>
      </c>
      <c r="BB15" s="77">
        <v>0</v>
      </c>
      <c r="BC15" s="77"/>
      <c r="BD15" s="77"/>
      <c r="BE15" s="77"/>
      <c r="BF15" s="77"/>
      <c r="BG15" s="77"/>
      <c r="BH15" s="77"/>
      <c r="BI15" s="77"/>
      <c r="BJ15" s="77"/>
      <c r="BK15" s="76" t="str">
        <f>REPLACE(INDEX(GroupVertices[Group],MATCH(Edges[[#This Row],[Vertex 1]],GroupVertices[Vertex],0)),1,1,"")</f>
        <v>1</v>
      </c>
      <c r="BL15" s="76" t="str">
        <f>REPLACE(INDEX(GroupVertices[Group],MATCH(Edges[[#This Row],[Vertex 2]],GroupVertices[Vertex],0)),1,1,"")</f>
        <v>1</v>
      </c>
    </row>
    <row r="16" spans="1:64" ht="15">
      <c r="A16" s="62" t="s">
        <v>393</v>
      </c>
      <c r="B16" s="62" t="s">
        <v>408</v>
      </c>
      <c r="C16" s="63" t="s">
        <v>273</v>
      </c>
      <c r="D16" s="64">
        <v>5</v>
      </c>
      <c r="E16" s="65" t="s">
        <v>132</v>
      </c>
      <c r="F16" s="66">
        <v>16</v>
      </c>
      <c r="G16" s="63"/>
      <c r="H16" s="67"/>
      <c r="I16" s="68"/>
      <c r="J16" s="68"/>
      <c r="K16" s="34" t="s">
        <v>65</v>
      </c>
      <c r="L16" s="75">
        <v>16</v>
      </c>
      <c r="M16" s="75"/>
      <c r="N16" s="70"/>
      <c r="O16" s="77" t="s">
        <v>195</v>
      </c>
      <c r="P16" s="79">
        <v>43819.92726851852</v>
      </c>
      <c r="Q16" s="77" t="s">
        <v>420</v>
      </c>
      <c r="R16" s="82" t="s">
        <v>432</v>
      </c>
      <c r="S16" s="77" t="s">
        <v>289</v>
      </c>
      <c r="T16" s="77" t="s">
        <v>440</v>
      </c>
      <c r="U16" s="79">
        <v>43819.92726851852</v>
      </c>
      <c r="V16" s="82" t="s">
        <v>454</v>
      </c>
      <c r="W16" s="77"/>
      <c r="X16" s="77"/>
      <c r="Y16" s="80" t="s">
        <v>472</v>
      </c>
      <c r="Z16" s="77"/>
      <c r="AA16" s="108">
        <v>1</v>
      </c>
      <c r="AB16" s="48">
        <v>0</v>
      </c>
      <c r="AC16" s="49">
        <v>0</v>
      </c>
      <c r="AD16" s="48">
        <v>0</v>
      </c>
      <c r="AE16" s="49">
        <v>0</v>
      </c>
      <c r="AF16" s="48">
        <v>0</v>
      </c>
      <c r="AG16" s="49">
        <v>0</v>
      </c>
      <c r="AH16" s="48">
        <v>12</v>
      </c>
      <c r="AI16" s="49">
        <v>100</v>
      </c>
      <c r="AJ16" s="48">
        <v>12</v>
      </c>
      <c r="AK16" s="77"/>
      <c r="AL16" s="82" t="s">
        <v>443</v>
      </c>
      <c r="AM16" s="77" t="b">
        <v>0</v>
      </c>
      <c r="AN16" s="77">
        <v>2</v>
      </c>
      <c r="AO16" s="80" t="s">
        <v>288</v>
      </c>
      <c r="AP16" s="77" t="b">
        <v>0</v>
      </c>
      <c r="AQ16" s="77" t="s">
        <v>290</v>
      </c>
      <c r="AR16" s="77"/>
      <c r="AS16" s="80" t="s">
        <v>288</v>
      </c>
      <c r="AT16" s="77" t="b">
        <v>0</v>
      </c>
      <c r="AU16" s="77">
        <v>0</v>
      </c>
      <c r="AV16" s="80" t="s">
        <v>288</v>
      </c>
      <c r="AW16" s="77" t="s">
        <v>493</v>
      </c>
      <c r="AX16" s="77" t="b">
        <v>1</v>
      </c>
      <c r="AY16" s="80" t="s">
        <v>472</v>
      </c>
      <c r="AZ16" s="77" t="s">
        <v>185</v>
      </c>
      <c r="BA16" s="77">
        <v>0</v>
      </c>
      <c r="BB16" s="77">
        <v>0</v>
      </c>
      <c r="BC16" s="77"/>
      <c r="BD16" s="77"/>
      <c r="BE16" s="77"/>
      <c r="BF16" s="77"/>
      <c r="BG16" s="77"/>
      <c r="BH16" s="77"/>
      <c r="BI16" s="77"/>
      <c r="BJ16" s="77"/>
      <c r="BK16" s="76" t="str">
        <f>REPLACE(INDEX(GroupVertices[Group],MATCH(Edges[[#This Row],[Vertex 1]],GroupVertices[Vertex],0)),1,1,"")</f>
        <v>1</v>
      </c>
      <c r="BL16" s="76" t="str">
        <f>REPLACE(INDEX(GroupVertices[Group],MATCH(Edges[[#This Row],[Vertex 2]],GroupVertices[Vertex],0)),1,1,"")</f>
        <v>1</v>
      </c>
    </row>
    <row r="17" spans="1:64" ht="15">
      <c r="A17" s="62" t="s">
        <v>355</v>
      </c>
      <c r="B17" s="62" t="s">
        <v>399</v>
      </c>
      <c r="C17" s="63" t="s">
        <v>808</v>
      </c>
      <c r="D17" s="64">
        <v>5</v>
      </c>
      <c r="E17" s="65" t="s">
        <v>136</v>
      </c>
      <c r="F17" s="66">
        <v>11</v>
      </c>
      <c r="G17" s="63"/>
      <c r="H17" s="67"/>
      <c r="I17" s="68"/>
      <c r="J17" s="68"/>
      <c r="K17" s="34" t="s">
        <v>65</v>
      </c>
      <c r="L17" s="75">
        <v>17</v>
      </c>
      <c r="M17" s="75"/>
      <c r="N17" s="70"/>
      <c r="O17" s="77" t="s">
        <v>195</v>
      </c>
      <c r="P17" s="79">
        <v>43819.96439814815</v>
      </c>
      <c r="Q17" s="77" t="s">
        <v>421</v>
      </c>
      <c r="R17" s="77"/>
      <c r="S17" s="77"/>
      <c r="T17" s="77"/>
      <c r="U17" s="79">
        <v>43819.96439814815</v>
      </c>
      <c r="V17" s="82" t="s">
        <v>455</v>
      </c>
      <c r="W17" s="77"/>
      <c r="X17" s="77"/>
      <c r="Y17" s="80" t="s">
        <v>473</v>
      </c>
      <c r="Z17" s="77"/>
      <c r="AA17" s="108">
        <v>2</v>
      </c>
      <c r="AB17" s="48"/>
      <c r="AC17" s="49"/>
      <c r="AD17" s="48"/>
      <c r="AE17" s="49"/>
      <c r="AF17" s="48"/>
      <c r="AG17" s="49"/>
      <c r="AH17" s="48"/>
      <c r="AI17" s="49"/>
      <c r="AJ17" s="48"/>
      <c r="AK17" s="82" t="s">
        <v>442</v>
      </c>
      <c r="AL17" s="82" t="s">
        <v>442</v>
      </c>
      <c r="AM17" s="77" t="b">
        <v>0</v>
      </c>
      <c r="AN17" s="77">
        <v>6</v>
      </c>
      <c r="AO17" s="80" t="s">
        <v>288</v>
      </c>
      <c r="AP17" s="77" t="b">
        <v>0</v>
      </c>
      <c r="AQ17" s="77" t="s">
        <v>290</v>
      </c>
      <c r="AR17" s="77"/>
      <c r="AS17" s="80" t="s">
        <v>288</v>
      </c>
      <c r="AT17" s="77" t="b">
        <v>0</v>
      </c>
      <c r="AU17" s="77">
        <v>2</v>
      </c>
      <c r="AV17" s="80" t="s">
        <v>288</v>
      </c>
      <c r="AW17" s="77" t="s">
        <v>494</v>
      </c>
      <c r="AX17" s="77" t="b">
        <v>0</v>
      </c>
      <c r="AY17" s="80" t="s">
        <v>473</v>
      </c>
      <c r="AZ17" s="77" t="s">
        <v>498</v>
      </c>
      <c r="BA17" s="77">
        <v>0</v>
      </c>
      <c r="BB17" s="77">
        <v>0</v>
      </c>
      <c r="BC17" s="77"/>
      <c r="BD17" s="77"/>
      <c r="BE17" s="77"/>
      <c r="BF17" s="77"/>
      <c r="BG17" s="77"/>
      <c r="BH17" s="77"/>
      <c r="BI17" s="77"/>
      <c r="BJ17" s="77"/>
      <c r="BK17" s="76" t="str">
        <f>REPLACE(INDEX(GroupVertices[Group],MATCH(Edges[[#This Row],[Vertex 1]],GroupVertices[Vertex],0)),1,1,"")</f>
        <v>3</v>
      </c>
      <c r="BL17" s="76" t="str">
        <f>REPLACE(INDEX(GroupVertices[Group],MATCH(Edges[[#This Row],[Vertex 2]],GroupVertices[Vertex],0)),1,1,"")</f>
        <v>3</v>
      </c>
    </row>
    <row r="18" spans="1:64" ht="15">
      <c r="A18" s="62" t="s">
        <v>355</v>
      </c>
      <c r="B18" s="62" t="s">
        <v>399</v>
      </c>
      <c r="C18" s="63" t="s">
        <v>808</v>
      </c>
      <c r="D18" s="64">
        <v>5</v>
      </c>
      <c r="E18" s="65" t="s">
        <v>136</v>
      </c>
      <c r="F18" s="66">
        <v>11</v>
      </c>
      <c r="G18" s="63"/>
      <c r="H18" s="67"/>
      <c r="I18" s="68"/>
      <c r="J18" s="68"/>
      <c r="K18" s="34" t="s">
        <v>65</v>
      </c>
      <c r="L18" s="75">
        <v>18</v>
      </c>
      <c r="M18" s="75"/>
      <c r="N18" s="70"/>
      <c r="O18" s="77" t="s">
        <v>195</v>
      </c>
      <c r="P18" s="79">
        <v>43819.659895833334</v>
      </c>
      <c r="Q18" s="77" t="s">
        <v>418</v>
      </c>
      <c r="R18" s="77"/>
      <c r="S18" s="77"/>
      <c r="T18" s="77" t="s">
        <v>438</v>
      </c>
      <c r="U18" s="79">
        <v>43819.659895833334</v>
      </c>
      <c r="V18" s="82" t="s">
        <v>456</v>
      </c>
      <c r="W18" s="77"/>
      <c r="X18" s="77"/>
      <c r="Y18" s="80" t="s">
        <v>474</v>
      </c>
      <c r="Z18" s="77"/>
      <c r="AA18" s="108">
        <v>2</v>
      </c>
      <c r="AB18" s="48"/>
      <c r="AC18" s="49"/>
      <c r="AD18" s="48"/>
      <c r="AE18" s="49"/>
      <c r="AF18" s="48"/>
      <c r="AG18" s="49"/>
      <c r="AH18" s="48"/>
      <c r="AI18" s="49"/>
      <c r="AJ18" s="48"/>
      <c r="AK18" s="82" t="s">
        <v>441</v>
      </c>
      <c r="AL18" s="82" t="s">
        <v>441</v>
      </c>
      <c r="AM18" s="77" t="b">
        <v>0</v>
      </c>
      <c r="AN18" s="77">
        <v>0</v>
      </c>
      <c r="AO18" s="80" t="s">
        <v>288</v>
      </c>
      <c r="AP18" s="77" t="b">
        <v>0</v>
      </c>
      <c r="AQ18" s="77" t="s">
        <v>290</v>
      </c>
      <c r="AR18" s="77"/>
      <c r="AS18" s="80" t="s">
        <v>288</v>
      </c>
      <c r="AT18" s="77" t="b">
        <v>0</v>
      </c>
      <c r="AU18" s="77">
        <v>3</v>
      </c>
      <c r="AV18" s="80" t="s">
        <v>477</v>
      </c>
      <c r="AW18" s="77" t="s">
        <v>493</v>
      </c>
      <c r="AX18" s="77" t="b">
        <v>0</v>
      </c>
      <c r="AY18" s="80" t="s">
        <v>477</v>
      </c>
      <c r="AZ18" s="77" t="s">
        <v>185</v>
      </c>
      <c r="BA18" s="77">
        <v>0</v>
      </c>
      <c r="BB18" s="77">
        <v>0</v>
      </c>
      <c r="BC18" s="77"/>
      <c r="BD18" s="77"/>
      <c r="BE18" s="77"/>
      <c r="BF18" s="77"/>
      <c r="BG18" s="77"/>
      <c r="BH18" s="77"/>
      <c r="BI18" s="77"/>
      <c r="BJ18" s="77"/>
      <c r="BK18" s="76" t="str">
        <f>REPLACE(INDEX(GroupVertices[Group],MATCH(Edges[[#This Row],[Vertex 1]],GroupVertices[Vertex],0)),1,1,"")</f>
        <v>3</v>
      </c>
      <c r="BL18" s="76" t="str">
        <f>REPLACE(INDEX(GroupVertices[Group],MATCH(Edges[[#This Row],[Vertex 2]],GroupVertices[Vertex],0)),1,1,"")</f>
        <v>3</v>
      </c>
    </row>
    <row r="19" spans="1:64" ht="15">
      <c r="A19" s="62" t="s">
        <v>357</v>
      </c>
      <c r="B19" s="62" t="s">
        <v>399</v>
      </c>
      <c r="C19" s="63" t="s">
        <v>808</v>
      </c>
      <c r="D19" s="64">
        <v>5</v>
      </c>
      <c r="E19" s="65" t="s">
        <v>136</v>
      </c>
      <c r="F19" s="66">
        <v>11</v>
      </c>
      <c r="G19" s="63"/>
      <c r="H19" s="67"/>
      <c r="I19" s="68"/>
      <c r="J19" s="68"/>
      <c r="K19" s="34" t="s">
        <v>65</v>
      </c>
      <c r="L19" s="75">
        <v>19</v>
      </c>
      <c r="M19" s="75"/>
      <c r="N19" s="70"/>
      <c r="O19" s="77" t="s">
        <v>195</v>
      </c>
      <c r="P19" s="79">
        <v>43819.659780092596</v>
      </c>
      <c r="Q19" s="77" t="s">
        <v>418</v>
      </c>
      <c r="R19" s="77"/>
      <c r="S19" s="77"/>
      <c r="T19" s="77" t="s">
        <v>438</v>
      </c>
      <c r="U19" s="79">
        <v>43819.659780092596</v>
      </c>
      <c r="V19" s="82" t="s">
        <v>457</v>
      </c>
      <c r="W19" s="77"/>
      <c r="X19" s="77"/>
      <c r="Y19" s="80" t="s">
        <v>475</v>
      </c>
      <c r="Z19" s="77"/>
      <c r="AA19" s="108">
        <v>2</v>
      </c>
      <c r="AB19" s="48"/>
      <c r="AC19" s="49"/>
      <c r="AD19" s="48"/>
      <c r="AE19" s="49"/>
      <c r="AF19" s="48"/>
      <c r="AG19" s="49"/>
      <c r="AH19" s="48"/>
      <c r="AI19" s="49"/>
      <c r="AJ19" s="48"/>
      <c r="AK19" s="82" t="s">
        <v>441</v>
      </c>
      <c r="AL19" s="82" t="s">
        <v>441</v>
      </c>
      <c r="AM19" s="77" t="b">
        <v>0</v>
      </c>
      <c r="AN19" s="77">
        <v>0</v>
      </c>
      <c r="AO19" s="80" t="s">
        <v>288</v>
      </c>
      <c r="AP19" s="77" t="b">
        <v>0</v>
      </c>
      <c r="AQ19" s="77" t="s">
        <v>290</v>
      </c>
      <c r="AR19" s="77"/>
      <c r="AS19" s="80" t="s">
        <v>288</v>
      </c>
      <c r="AT19" s="77" t="b">
        <v>0</v>
      </c>
      <c r="AU19" s="77">
        <v>3</v>
      </c>
      <c r="AV19" s="80" t="s">
        <v>477</v>
      </c>
      <c r="AW19" s="77" t="s">
        <v>493</v>
      </c>
      <c r="AX19" s="77" t="b">
        <v>0</v>
      </c>
      <c r="AY19" s="80" t="s">
        <v>477</v>
      </c>
      <c r="AZ19" s="77" t="s">
        <v>185</v>
      </c>
      <c r="BA19" s="77">
        <v>0</v>
      </c>
      <c r="BB19" s="77">
        <v>0</v>
      </c>
      <c r="BC19" s="77"/>
      <c r="BD19" s="77"/>
      <c r="BE19" s="77"/>
      <c r="BF19" s="77"/>
      <c r="BG19" s="77"/>
      <c r="BH19" s="77"/>
      <c r="BI19" s="77"/>
      <c r="BJ19" s="77"/>
      <c r="BK19" s="76" t="str">
        <f>REPLACE(INDEX(GroupVertices[Group],MATCH(Edges[[#This Row],[Vertex 1]],GroupVertices[Vertex],0)),1,1,"")</f>
        <v>3</v>
      </c>
      <c r="BL19" s="76" t="str">
        <f>REPLACE(INDEX(GroupVertices[Group],MATCH(Edges[[#This Row],[Vertex 2]],GroupVertices[Vertex],0)),1,1,"")</f>
        <v>3</v>
      </c>
    </row>
    <row r="20" spans="1:64" ht="15">
      <c r="A20" s="62" t="s">
        <v>357</v>
      </c>
      <c r="B20" s="62" t="s">
        <v>399</v>
      </c>
      <c r="C20" s="63" t="s">
        <v>808</v>
      </c>
      <c r="D20" s="64">
        <v>5</v>
      </c>
      <c r="E20" s="65" t="s">
        <v>136</v>
      </c>
      <c r="F20" s="66">
        <v>11</v>
      </c>
      <c r="G20" s="63"/>
      <c r="H20" s="67"/>
      <c r="I20" s="68"/>
      <c r="J20" s="68"/>
      <c r="K20" s="34" t="s">
        <v>65</v>
      </c>
      <c r="L20" s="75">
        <v>20</v>
      </c>
      <c r="M20" s="75"/>
      <c r="N20" s="70"/>
      <c r="O20" s="77" t="s">
        <v>195</v>
      </c>
      <c r="P20" s="79">
        <v>43819.96702546296</v>
      </c>
      <c r="Q20" s="77" t="s">
        <v>422</v>
      </c>
      <c r="R20" s="77"/>
      <c r="S20" s="77"/>
      <c r="T20" s="77"/>
      <c r="U20" s="79">
        <v>43819.96702546296</v>
      </c>
      <c r="V20" s="82" t="s">
        <v>458</v>
      </c>
      <c r="W20" s="77"/>
      <c r="X20" s="77"/>
      <c r="Y20" s="80" t="s">
        <v>476</v>
      </c>
      <c r="Z20" s="77"/>
      <c r="AA20" s="108">
        <v>2</v>
      </c>
      <c r="AB20" s="48"/>
      <c r="AC20" s="49"/>
      <c r="AD20" s="48"/>
      <c r="AE20" s="49"/>
      <c r="AF20" s="48"/>
      <c r="AG20" s="49"/>
      <c r="AH20" s="48"/>
      <c r="AI20" s="49"/>
      <c r="AJ20" s="48"/>
      <c r="AK20" s="82" t="s">
        <v>442</v>
      </c>
      <c r="AL20" s="82" t="s">
        <v>442</v>
      </c>
      <c r="AM20" s="77" t="b">
        <v>0</v>
      </c>
      <c r="AN20" s="77">
        <v>0</v>
      </c>
      <c r="AO20" s="80" t="s">
        <v>288</v>
      </c>
      <c r="AP20" s="77" t="b">
        <v>0</v>
      </c>
      <c r="AQ20" s="77" t="s">
        <v>290</v>
      </c>
      <c r="AR20" s="77"/>
      <c r="AS20" s="80" t="s">
        <v>288</v>
      </c>
      <c r="AT20" s="77" t="b">
        <v>0</v>
      </c>
      <c r="AU20" s="77">
        <v>2</v>
      </c>
      <c r="AV20" s="80" t="s">
        <v>473</v>
      </c>
      <c r="AW20" s="77" t="s">
        <v>493</v>
      </c>
      <c r="AX20" s="77" t="b">
        <v>0</v>
      </c>
      <c r="AY20" s="80" t="s">
        <v>473</v>
      </c>
      <c r="AZ20" s="77" t="s">
        <v>185</v>
      </c>
      <c r="BA20" s="77">
        <v>0</v>
      </c>
      <c r="BB20" s="77">
        <v>0</v>
      </c>
      <c r="BC20" s="77"/>
      <c r="BD20" s="77"/>
      <c r="BE20" s="77"/>
      <c r="BF20" s="77"/>
      <c r="BG20" s="77"/>
      <c r="BH20" s="77"/>
      <c r="BI20" s="77"/>
      <c r="BJ20" s="77"/>
      <c r="BK20" s="76" t="str">
        <f>REPLACE(INDEX(GroupVertices[Group],MATCH(Edges[[#This Row],[Vertex 1]],GroupVertices[Vertex],0)),1,1,"")</f>
        <v>3</v>
      </c>
      <c r="BL20" s="76" t="str">
        <f>REPLACE(INDEX(GroupVertices[Group],MATCH(Edges[[#This Row],[Vertex 2]],GroupVertices[Vertex],0)),1,1,"")</f>
        <v>3</v>
      </c>
    </row>
    <row r="21" spans="1:64" ht="15">
      <c r="A21" s="62" t="s">
        <v>328</v>
      </c>
      <c r="B21" s="62" t="s">
        <v>399</v>
      </c>
      <c r="C21" s="63" t="s">
        <v>808</v>
      </c>
      <c r="D21" s="64">
        <v>5</v>
      </c>
      <c r="E21" s="65" t="s">
        <v>136</v>
      </c>
      <c r="F21" s="66">
        <v>11</v>
      </c>
      <c r="G21" s="63"/>
      <c r="H21" s="67"/>
      <c r="I21" s="68"/>
      <c r="J21" s="68"/>
      <c r="K21" s="34" t="s">
        <v>65</v>
      </c>
      <c r="L21" s="75">
        <v>21</v>
      </c>
      <c r="M21" s="75"/>
      <c r="N21" s="70"/>
      <c r="O21" s="77" t="s">
        <v>195</v>
      </c>
      <c r="P21" s="79">
        <v>43819.65944444444</v>
      </c>
      <c r="Q21" s="77" t="s">
        <v>423</v>
      </c>
      <c r="R21" s="77"/>
      <c r="S21" s="77"/>
      <c r="T21" s="77" t="s">
        <v>438</v>
      </c>
      <c r="U21" s="79">
        <v>43819.65944444444</v>
      </c>
      <c r="V21" s="82" t="s">
        <v>459</v>
      </c>
      <c r="W21" s="77"/>
      <c r="X21" s="77"/>
      <c r="Y21" s="80" t="s">
        <v>477</v>
      </c>
      <c r="Z21" s="77"/>
      <c r="AA21" s="108">
        <v>2</v>
      </c>
      <c r="AB21" s="48"/>
      <c r="AC21" s="49"/>
      <c r="AD21" s="48"/>
      <c r="AE21" s="49"/>
      <c r="AF21" s="48"/>
      <c r="AG21" s="49"/>
      <c r="AH21" s="48"/>
      <c r="AI21" s="49"/>
      <c r="AJ21" s="48"/>
      <c r="AK21" s="82" t="s">
        <v>441</v>
      </c>
      <c r="AL21" s="82" t="s">
        <v>441</v>
      </c>
      <c r="AM21" s="77" t="b">
        <v>0</v>
      </c>
      <c r="AN21" s="77">
        <v>8</v>
      </c>
      <c r="AO21" s="80" t="s">
        <v>288</v>
      </c>
      <c r="AP21" s="77" t="b">
        <v>0</v>
      </c>
      <c r="AQ21" s="77" t="s">
        <v>290</v>
      </c>
      <c r="AR21" s="77"/>
      <c r="AS21" s="80" t="s">
        <v>288</v>
      </c>
      <c r="AT21" s="77" t="b">
        <v>0</v>
      </c>
      <c r="AU21" s="77">
        <v>3</v>
      </c>
      <c r="AV21" s="80" t="s">
        <v>288</v>
      </c>
      <c r="AW21" s="77" t="s">
        <v>493</v>
      </c>
      <c r="AX21" s="77" t="b">
        <v>0</v>
      </c>
      <c r="AY21" s="80" t="s">
        <v>477</v>
      </c>
      <c r="AZ21" s="77" t="s">
        <v>185</v>
      </c>
      <c r="BA21" s="77">
        <v>0</v>
      </c>
      <c r="BB21" s="77">
        <v>0</v>
      </c>
      <c r="BC21" s="77"/>
      <c r="BD21" s="77"/>
      <c r="BE21" s="77"/>
      <c r="BF21" s="77"/>
      <c r="BG21" s="77"/>
      <c r="BH21" s="77"/>
      <c r="BI21" s="77"/>
      <c r="BJ21" s="77"/>
      <c r="BK21" s="76" t="str">
        <f>REPLACE(INDEX(GroupVertices[Group],MATCH(Edges[[#This Row],[Vertex 1]],GroupVertices[Vertex],0)),1,1,"")</f>
        <v>3</v>
      </c>
      <c r="BL21" s="76" t="str">
        <f>REPLACE(INDEX(GroupVertices[Group],MATCH(Edges[[#This Row],[Vertex 2]],GroupVertices[Vertex],0)),1,1,"")</f>
        <v>3</v>
      </c>
    </row>
    <row r="22" spans="1:64" ht="15">
      <c r="A22" s="62" t="s">
        <v>328</v>
      </c>
      <c r="B22" s="62" t="s">
        <v>399</v>
      </c>
      <c r="C22" s="63" t="s">
        <v>808</v>
      </c>
      <c r="D22" s="64">
        <v>5</v>
      </c>
      <c r="E22" s="65" t="s">
        <v>136</v>
      </c>
      <c r="F22" s="66">
        <v>11</v>
      </c>
      <c r="G22" s="63"/>
      <c r="H22" s="67"/>
      <c r="I22" s="68"/>
      <c r="J22" s="68"/>
      <c r="K22" s="34" t="s">
        <v>65</v>
      </c>
      <c r="L22" s="75">
        <v>22</v>
      </c>
      <c r="M22" s="75"/>
      <c r="N22" s="70"/>
      <c r="O22" s="77" t="s">
        <v>195</v>
      </c>
      <c r="P22" s="79">
        <v>43819.96784722222</v>
      </c>
      <c r="Q22" s="77" t="s">
        <v>422</v>
      </c>
      <c r="R22" s="77"/>
      <c r="S22" s="77"/>
      <c r="T22" s="77"/>
      <c r="U22" s="79">
        <v>43819.96784722222</v>
      </c>
      <c r="V22" s="82" t="s">
        <v>460</v>
      </c>
      <c r="W22" s="77"/>
      <c r="X22" s="77"/>
      <c r="Y22" s="80" t="s">
        <v>478</v>
      </c>
      <c r="Z22" s="77"/>
      <c r="AA22" s="108">
        <v>2</v>
      </c>
      <c r="AB22" s="48"/>
      <c r="AC22" s="49"/>
      <c r="AD22" s="48"/>
      <c r="AE22" s="49"/>
      <c r="AF22" s="48"/>
      <c r="AG22" s="49"/>
      <c r="AH22" s="48"/>
      <c r="AI22" s="49"/>
      <c r="AJ22" s="48"/>
      <c r="AK22" s="82" t="s">
        <v>442</v>
      </c>
      <c r="AL22" s="82" t="s">
        <v>442</v>
      </c>
      <c r="AM22" s="77" t="b">
        <v>0</v>
      </c>
      <c r="AN22" s="77">
        <v>0</v>
      </c>
      <c r="AO22" s="80" t="s">
        <v>288</v>
      </c>
      <c r="AP22" s="77" t="b">
        <v>0</v>
      </c>
      <c r="AQ22" s="77" t="s">
        <v>290</v>
      </c>
      <c r="AR22" s="77"/>
      <c r="AS22" s="80" t="s">
        <v>288</v>
      </c>
      <c r="AT22" s="77" t="b">
        <v>0</v>
      </c>
      <c r="AU22" s="77">
        <v>2</v>
      </c>
      <c r="AV22" s="80" t="s">
        <v>473</v>
      </c>
      <c r="AW22" s="77" t="s">
        <v>493</v>
      </c>
      <c r="AX22" s="77" t="b">
        <v>0</v>
      </c>
      <c r="AY22" s="80" t="s">
        <v>473</v>
      </c>
      <c r="AZ22" s="77" t="s">
        <v>185</v>
      </c>
      <c r="BA22" s="77">
        <v>0</v>
      </c>
      <c r="BB22" s="77">
        <v>0</v>
      </c>
      <c r="BC22" s="77"/>
      <c r="BD22" s="77"/>
      <c r="BE22" s="77"/>
      <c r="BF22" s="77"/>
      <c r="BG22" s="77"/>
      <c r="BH22" s="77"/>
      <c r="BI22" s="77"/>
      <c r="BJ22" s="77"/>
      <c r="BK22" s="76" t="str">
        <f>REPLACE(INDEX(GroupVertices[Group],MATCH(Edges[[#This Row],[Vertex 1]],GroupVertices[Vertex],0)),1,1,"")</f>
        <v>3</v>
      </c>
      <c r="BL22" s="76" t="str">
        <f>REPLACE(INDEX(GroupVertices[Group],MATCH(Edges[[#This Row],[Vertex 2]],GroupVertices[Vertex],0)),1,1,"")</f>
        <v>3</v>
      </c>
    </row>
    <row r="23" spans="1:64" ht="15">
      <c r="A23" s="62" t="s">
        <v>394</v>
      </c>
      <c r="B23" s="62" t="s">
        <v>409</v>
      </c>
      <c r="C23" s="63" t="s">
        <v>273</v>
      </c>
      <c r="D23" s="64">
        <v>5</v>
      </c>
      <c r="E23" s="65" t="s">
        <v>132</v>
      </c>
      <c r="F23" s="66">
        <v>16</v>
      </c>
      <c r="G23" s="63"/>
      <c r="H23" s="67"/>
      <c r="I23" s="68"/>
      <c r="J23" s="68"/>
      <c r="K23" s="34" t="s">
        <v>65</v>
      </c>
      <c r="L23" s="75">
        <v>23</v>
      </c>
      <c r="M23" s="75"/>
      <c r="N23" s="70"/>
      <c r="O23" s="77" t="s">
        <v>195</v>
      </c>
      <c r="P23" s="79">
        <v>43820.45784722222</v>
      </c>
      <c r="Q23" s="77" t="s">
        <v>424</v>
      </c>
      <c r="R23" s="82" t="s">
        <v>433</v>
      </c>
      <c r="S23" s="77" t="s">
        <v>289</v>
      </c>
      <c r="T23" s="77"/>
      <c r="U23" s="79">
        <v>43820.45784722222</v>
      </c>
      <c r="V23" s="82" t="s">
        <v>461</v>
      </c>
      <c r="W23" s="77"/>
      <c r="X23" s="77"/>
      <c r="Y23" s="80" t="s">
        <v>479</v>
      </c>
      <c r="Z23" s="80" t="s">
        <v>482</v>
      </c>
      <c r="AA23" s="108">
        <v>1</v>
      </c>
      <c r="AB23" s="48"/>
      <c r="AC23" s="49"/>
      <c r="AD23" s="48"/>
      <c r="AE23" s="49"/>
      <c r="AF23" s="48"/>
      <c r="AG23" s="49"/>
      <c r="AH23" s="48"/>
      <c r="AI23" s="49"/>
      <c r="AJ23" s="48"/>
      <c r="AK23" s="77"/>
      <c r="AL23" s="82" t="s">
        <v>444</v>
      </c>
      <c r="AM23" s="77" t="b">
        <v>0</v>
      </c>
      <c r="AN23" s="77">
        <v>1</v>
      </c>
      <c r="AO23" s="80" t="s">
        <v>489</v>
      </c>
      <c r="AP23" s="77" t="b">
        <v>0</v>
      </c>
      <c r="AQ23" s="77" t="s">
        <v>491</v>
      </c>
      <c r="AR23" s="77"/>
      <c r="AS23" s="80" t="s">
        <v>288</v>
      </c>
      <c r="AT23" s="77" t="b">
        <v>0</v>
      </c>
      <c r="AU23" s="77">
        <v>0</v>
      </c>
      <c r="AV23" s="80" t="s">
        <v>288</v>
      </c>
      <c r="AW23" s="77" t="s">
        <v>493</v>
      </c>
      <c r="AX23" s="77" t="b">
        <v>1</v>
      </c>
      <c r="AY23" s="80" t="s">
        <v>482</v>
      </c>
      <c r="AZ23" s="77" t="s">
        <v>185</v>
      </c>
      <c r="BA23" s="77">
        <v>0</v>
      </c>
      <c r="BB23" s="77">
        <v>0</v>
      </c>
      <c r="BC23" s="77"/>
      <c r="BD23" s="77"/>
      <c r="BE23" s="77"/>
      <c r="BF23" s="77"/>
      <c r="BG23" s="77"/>
      <c r="BH23" s="77"/>
      <c r="BI23" s="77"/>
      <c r="BJ23" s="77"/>
      <c r="BK23" s="76" t="str">
        <f>REPLACE(INDEX(GroupVertices[Group],MATCH(Edges[[#This Row],[Vertex 1]],GroupVertices[Vertex],0)),1,1,"")</f>
        <v>2</v>
      </c>
      <c r="BL23" s="76" t="str">
        <f>REPLACE(INDEX(GroupVertices[Group],MATCH(Edges[[#This Row],[Vertex 2]],GroupVertices[Vertex],0)),1,1,"")</f>
        <v>2</v>
      </c>
    </row>
    <row r="24" spans="1:64" ht="15">
      <c r="A24" s="62" t="s">
        <v>394</v>
      </c>
      <c r="B24" s="62" t="s">
        <v>410</v>
      </c>
      <c r="C24" s="63" t="s">
        <v>273</v>
      </c>
      <c r="D24" s="64">
        <v>5</v>
      </c>
      <c r="E24" s="65" t="s">
        <v>132</v>
      </c>
      <c r="F24" s="66">
        <v>16</v>
      </c>
      <c r="G24" s="63"/>
      <c r="H24" s="67"/>
      <c r="I24" s="68"/>
      <c r="J24" s="68"/>
      <c r="K24" s="34" t="s">
        <v>65</v>
      </c>
      <c r="L24" s="75">
        <v>24</v>
      </c>
      <c r="M24" s="75"/>
      <c r="N24" s="70"/>
      <c r="O24" s="77" t="s">
        <v>195</v>
      </c>
      <c r="P24" s="79">
        <v>43820.45784722222</v>
      </c>
      <c r="Q24" s="77" t="s">
        <v>424</v>
      </c>
      <c r="R24" s="82" t="s">
        <v>433</v>
      </c>
      <c r="S24" s="77" t="s">
        <v>289</v>
      </c>
      <c r="T24" s="77"/>
      <c r="U24" s="79">
        <v>43820.45784722222</v>
      </c>
      <c r="V24" s="82" t="s">
        <v>461</v>
      </c>
      <c r="W24" s="77"/>
      <c r="X24" s="77"/>
      <c r="Y24" s="80" t="s">
        <v>479</v>
      </c>
      <c r="Z24" s="80" t="s">
        <v>482</v>
      </c>
      <c r="AA24" s="108">
        <v>1</v>
      </c>
      <c r="AB24" s="48"/>
      <c r="AC24" s="49"/>
      <c r="AD24" s="48"/>
      <c r="AE24" s="49"/>
      <c r="AF24" s="48"/>
      <c r="AG24" s="49"/>
      <c r="AH24" s="48"/>
      <c r="AI24" s="49"/>
      <c r="AJ24" s="48"/>
      <c r="AK24" s="77"/>
      <c r="AL24" s="82" t="s">
        <v>444</v>
      </c>
      <c r="AM24" s="77" t="b">
        <v>0</v>
      </c>
      <c r="AN24" s="77">
        <v>1</v>
      </c>
      <c r="AO24" s="80" t="s">
        <v>489</v>
      </c>
      <c r="AP24" s="77" t="b">
        <v>0</v>
      </c>
      <c r="AQ24" s="77" t="s">
        <v>491</v>
      </c>
      <c r="AR24" s="77"/>
      <c r="AS24" s="80" t="s">
        <v>288</v>
      </c>
      <c r="AT24" s="77" t="b">
        <v>0</v>
      </c>
      <c r="AU24" s="77">
        <v>0</v>
      </c>
      <c r="AV24" s="80" t="s">
        <v>288</v>
      </c>
      <c r="AW24" s="77" t="s">
        <v>493</v>
      </c>
      <c r="AX24" s="77" t="b">
        <v>1</v>
      </c>
      <c r="AY24" s="80" t="s">
        <v>482</v>
      </c>
      <c r="AZ24" s="77" t="s">
        <v>185</v>
      </c>
      <c r="BA24" s="77">
        <v>0</v>
      </c>
      <c r="BB24" s="77">
        <v>0</v>
      </c>
      <c r="BC24" s="77"/>
      <c r="BD24" s="77"/>
      <c r="BE24" s="77"/>
      <c r="BF24" s="77"/>
      <c r="BG24" s="77"/>
      <c r="BH24" s="77"/>
      <c r="BI24" s="77"/>
      <c r="BJ24" s="77"/>
      <c r="BK24" s="76" t="str">
        <f>REPLACE(INDEX(GroupVertices[Group],MATCH(Edges[[#This Row],[Vertex 1]],GroupVertices[Vertex],0)),1,1,"")</f>
        <v>2</v>
      </c>
      <c r="BL24" s="76" t="str">
        <f>REPLACE(INDEX(GroupVertices[Group],MATCH(Edges[[#This Row],[Vertex 2]],GroupVertices[Vertex],0)),1,1,"")</f>
        <v>2</v>
      </c>
    </row>
    <row r="25" spans="1:64" ht="15">
      <c r="A25" s="62" t="s">
        <v>394</v>
      </c>
      <c r="B25" s="62" t="s">
        <v>396</v>
      </c>
      <c r="C25" s="63" t="s">
        <v>273</v>
      </c>
      <c r="D25" s="64">
        <v>5</v>
      </c>
      <c r="E25" s="65" t="s">
        <v>132</v>
      </c>
      <c r="F25" s="66">
        <v>16</v>
      </c>
      <c r="G25" s="63"/>
      <c r="H25" s="67"/>
      <c r="I25" s="68"/>
      <c r="J25" s="68"/>
      <c r="K25" s="34" t="s">
        <v>65</v>
      </c>
      <c r="L25" s="75">
        <v>25</v>
      </c>
      <c r="M25" s="75"/>
      <c r="N25" s="70"/>
      <c r="O25" s="77" t="s">
        <v>195</v>
      </c>
      <c r="P25" s="79">
        <v>43820.45784722222</v>
      </c>
      <c r="Q25" s="77" t="s">
        <v>424</v>
      </c>
      <c r="R25" s="82" t="s">
        <v>433</v>
      </c>
      <c r="S25" s="77" t="s">
        <v>289</v>
      </c>
      <c r="T25" s="77"/>
      <c r="U25" s="79">
        <v>43820.45784722222</v>
      </c>
      <c r="V25" s="82" t="s">
        <v>461</v>
      </c>
      <c r="W25" s="77"/>
      <c r="X25" s="77"/>
      <c r="Y25" s="80" t="s">
        <v>479</v>
      </c>
      <c r="Z25" s="80" t="s">
        <v>482</v>
      </c>
      <c r="AA25" s="108">
        <v>1</v>
      </c>
      <c r="AB25" s="48"/>
      <c r="AC25" s="49"/>
      <c r="AD25" s="48"/>
      <c r="AE25" s="49"/>
      <c r="AF25" s="48"/>
      <c r="AG25" s="49"/>
      <c r="AH25" s="48"/>
      <c r="AI25" s="49"/>
      <c r="AJ25" s="48"/>
      <c r="AK25" s="77"/>
      <c r="AL25" s="82" t="s">
        <v>444</v>
      </c>
      <c r="AM25" s="77" t="b">
        <v>0</v>
      </c>
      <c r="AN25" s="77">
        <v>1</v>
      </c>
      <c r="AO25" s="80" t="s">
        <v>489</v>
      </c>
      <c r="AP25" s="77" t="b">
        <v>0</v>
      </c>
      <c r="AQ25" s="77" t="s">
        <v>491</v>
      </c>
      <c r="AR25" s="77"/>
      <c r="AS25" s="80" t="s">
        <v>288</v>
      </c>
      <c r="AT25" s="77" t="b">
        <v>0</v>
      </c>
      <c r="AU25" s="77">
        <v>0</v>
      </c>
      <c r="AV25" s="80" t="s">
        <v>288</v>
      </c>
      <c r="AW25" s="77" t="s">
        <v>493</v>
      </c>
      <c r="AX25" s="77" t="b">
        <v>1</v>
      </c>
      <c r="AY25" s="80" t="s">
        <v>482</v>
      </c>
      <c r="AZ25" s="77" t="s">
        <v>185</v>
      </c>
      <c r="BA25" s="77">
        <v>0</v>
      </c>
      <c r="BB25" s="77">
        <v>0</v>
      </c>
      <c r="BC25" s="77"/>
      <c r="BD25" s="77"/>
      <c r="BE25" s="77"/>
      <c r="BF25" s="77"/>
      <c r="BG25" s="77"/>
      <c r="BH25" s="77"/>
      <c r="BI25" s="77"/>
      <c r="BJ25" s="77"/>
      <c r="BK25" s="76" t="str">
        <f>REPLACE(INDEX(GroupVertices[Group],MATCH(Edges[[#This Row],[Vertex 1]],GroupVertices[Vertex],0)),1,1,"")</f>
        <v>2</v>
      </c>
      <c r="BL25" s="76" t="str">
        <f>REPLACE(INDEX(GroupVertices[Group],MATCH(Edges[[#This Row],[Vertex 2]],GroupVertices[Vertex],0)),1,1,"")</f>
        <v>2</v>
      </c>
    </row>
    <row r="26" spans="1:64" ht="15">
      <c r="A26" s="62" t="s">
        <v>394</v>
      </c>
      <c r="B26" s="62" t="s">
        <v>411</v>
      </c>
      <c r="C26" s="63" t="s">
        <v>273</v>
      </c>
      <c r="D26" s="64">
        <v>5</v>
      </c>
      <c r="E26" s="65" t="s">
        <v>132</v>
      </c>
      <c r="F26" s="66">
        <v>16</v>
      </c>
      <c r="G26" s="63"/>
      <c r="H26" s="67"/>
      <c r="I26" s="68"/>
      <c r="J26" s="68"/>
      <c r="K26" s="34" t="s">
        <v>65</v>
      </c>
      <c r="L26" s="75">
        <v>26</v>
      </c>
      <c r="M26" s="75"/>
      <c r="N26" s="70"/>
      <c r="O26" s="77" t="s">
        <v>195</v>
      </c>
      <c r="P26" s="79">
        <v>43820.45784722222</v>
      </c>
      <c r="Q26" s="77" t="s">
        <v>424</v>
      </c>
      <c r="R26" s="82" t="s">
        <v>433</v>
      </c>
      <c r="S26" s="77" t="s">
        <v>289</v>
      </c>
      <c r="T26" s="77"/>
      <c r="U26" s="79">
        <v>43820.45784722222</v>
      </c>
      <c r="V26" s="82" t="s">
        <v>461</v>
      </c>
      <c r="W26" s="77"/>
      <c r="X26" s="77"/>
      <c r="Y26" s="80" t="s">
        <v>479</v>
      </c>
      <c r="Z26" s="80" t="s">
        <v>482</v>
      </c>
      <c r="AA26" s="108">
        <v>1</v>
      </c>
      <c r="AB26" s="48"/>
      <c r="AC26" s="49"/>
      <c r="AD26" s="48"/>
      <c r="AE26" s="49"/>
      <c r="AF26" s="48"/>
      <c r="AG26" s="49"/>
      <c r="AH26" s="48"/>
      <c r="AI26" s="49"/>
      <c r="AJ26" s="48"/>
      <c r="AK26" s="77"/>
      <c r="AL26" s="82" t="s">
        <v>444</v>
      </c>
      <c r="AM26" s="77" t="b">
        <v>0</v>
      </c>
      <c r="AN26" s="77">
        <v>1</v>
      </c>
      <c r="AO26" s="80" t="s">
        <v>489</v>
      </c>
      <c r="AP26" s="77" t="b">
        <v>0</v>
      </c>
      <c r="AQ26" s="77" t="s">
        <v>491</v>
      </c>
      <c r="AR26" s="77"/>
      <c r="AS26" s="80" t="s">
        <v>288</v>
      </c>
      <c r="AT26" s="77" t="b">
        <v>0</v>
      </c>
      <c r="AU26" s="77">
        <v>0</v>
      </c>
      <c r="AV26" s="80" t="s">
        <v>288</v>
      </c>
      <c r="AW26" s="77" t="s">
        <v>493</v>
      </c>
      <c r="AX26" s="77" t="b">
        <v>1</v>
      </c>
      <c r="AY26" s="80" t="s">
        <v>482</v>
      </c>
      <c r="AZ26" s="77" t="s">
        <v>185</v>
      </c>
      <c r="BA26" s="77">
        <v>0</v>
      </c>
      <c r="BB26" s="77">
        <v>0</v>
      </c>
      <c r="BC26" s="77"/>
      <c r="BD26" s="77"/>
      <c r="BE26" s="77"/>
      <c r="BF26" s="77"/>
      <c r="BG26" s="77"/>
      <c r="BH26" s="77"/>
      <c r="BI26" s="77"/>
      <c r="BJ26" s="77"/>
      <c r="BK26" s="76" t="str">
        <f>REPLACE(INDEX(GroupVertices[Group],MATCH(Edges[[#This Row],[Vertex 1]],GroupVertices[Vertex],0)),1,1,"")</f>
        <v>2</v>
      </c>
      <c r="BL26" s="76" t="str">
        <f>REPLACE(INDEX(GroupVertices[Group],MATCH(Edges[[#This Row],[Vertex 2]],GroupVertices[Vertex],0)),1,1,"")</f>
        <v>2</v>
      </c>
    </row>
    <row r="27" spans="1:64" ht="15">
      <c r="A27" s="62" t="s">
        <v>394</v>
      </c>
      <c r="B27" s="62" t="s">
        <v>355</v>
      </c>
      <c r="C27" s="63" t="s">
        <v>273</v>
      </c>
      <c r="D27" s="64">
        <v>5</v>
      </c>
      <c r="E27" s="65" t="s">
        <v>132</v>
      </c>
      <c r="F27" s="66">
        <v>16</v>
      </c>
      <c r="G27" s="63"/>
      <c r="H27" s="67"/>
      <c r="I27" s="68"/>
      <c r="J27" s="68"/>
      <c r="K27" s="34" t="s">
        <v>65</v>
      </c>
      <c r="L27" s="75">
        <v>27</v>
      </c>
      <c r="M27" s="75"/>
      <c r="N27" s="70"/>
      <c r="O27" s="77" t="s">
        <v>195</v>
      </c>
      <c r="P27" s="79">
        <v>43820.45784722222</v>
      </c>
      <c r="Q27" s="77" t="s">
        <v>424</v>
      </c>
      <c r="R27" s="82" t="s">
        <v>433</v>
      </c>
      <c r="S27" s="77" t="s">
        <v>289</v>
      </c>
      <c r="T27" s="77"/>
      <c r="U27" s="79">
        <v>43820.45784722222</v>
      </c>
      <c r="V27" s="82" t="s">
        <v>461</v>
      </c>
      <c r="W27" s="77"/>
      <c r="X27" s="77"/>
      <c r="Y27" s="80" t="s">
        <v>479</v>
      </c>
      <c r="Z27" s="80" t="s">
        <v>482</v>
      </c>
      <c r="AA27" s="108">
        <v>1</v>
      </c>
      <c r="AB27" s="48"/>
      <c r="AC27" s="49"/>
      <c r="AD27" s="48"/>
      <c r="AE27" s="49"/>
      <c r="AF27" s="48"/>
      <c r="AG27" s="49"/>
      <c r="AH27" s="48"/>
      <c r="AI27" s="49"/>
      <c r="AJ27" s="48"/>
      <c r="AK27" s="77"/>
      <c r="AL27" s="82" t="s">
        <v>444</v>
      </c>
      <c r="AM27" s="77" t="b">
        <v>0</v>
      </c>
      <c r="AN27" s="77">
        <v>1</v>
      </c>
      <c r="AO27" s="80" t="s">
        <v>489</v>
      </c>
      <c r="AP27" s="77" t="b">
        <v>0</v>
      </c>
      <c r="AQ27" s="77" t="s">
        <v>491</v>
      </c>
      <c r="AR27" s="77"/>
      <c r="AS27" s="80" t="s">
        <v>288</v>
      </c>
      <c r="AT27" s="77" t="b">
        <v>0</v>
      </c>
      <c r="AU27" s="77">
        <v>0</v>
      </c>
      <c r="AV27" s="80" t="s">
        <v>288</v>
      </c>
      <c r="AW27" s="77" t="s">
        <v>493</v>
      </c>
      <c r="AX27" s="77" t="b">
        <v>1</v>
      </c>
      <c r="AY27" s="80" t="s">
        <v>482</v>
      </c>
      <c r="AZ27" s="77" t="s">
        <v>185</v>
      </c>
      <c r="BA27" s="77">
        <v>0</v>
      </c>
      <c r="BB27" s="77">
        <v>0</v>
      </c>
      <c r="BC27" s="77"/>
      <c r="BD27" s="77"/>
      <c r="BE27" s="77"/>
      <c r="BF27" s="77"/>
      <c r="BG27" s="77"/>
      <c r="BH27" s="77"/>
      <c r="BI27" s="77"/>
      <c r="BJ27" s="77"/>
      <c r="BK27" s="76" t="str">
        <f>REPLACE(INDEX(GroupVertices[Group],MATCH(Edges[[#This Row],[Vertex 1]],GroupVertices[Vertex],0)),1,1,"")</f>
        <v>2</v>
      </c>
      <c r="BL27" s="76" t="str">
        <f>REPLACE(INDEX(GroupVertices[Group],MATCH(Edges[[#This Row],[Vertex 2]],GroupVertices[Vertex],0)),1,1,"")</f>
        <v>3</v>
      </c>
    </row>
    <row r="28" spans="1:64" ht="15">
      <c r="A28" s="62" t="s">
        <v>394</v>
      </c>
      <c r="B28" s="62" t="s">
        <v>412</v>
      </c>
      <c r="C28" s="63" t="s">
        <v>273</v>
      </c>
      <c r="D28" s="64">
        <v>5</v>
      </c>
      <c r="E28" s="65" t="s">
        <v>132</v>
      </c>
      <c r="F28" s="66">
        <v>16</v>
      </c>
      <c r="G28" s="63"/>
      <c r="H28" s="67"/>
      <c r="I28" s="68"/>
      <c r="J28" s="68"/>
      <c r="K28" s="34" t="s">
        <v>65</v>
      </c>
      <c r="L28" s="75">
        <v>28</v>
      </c>
      <c r="M28" s="75"/>
      <c r="N28" s="70"/>
      <c r="O28" s="77" t="s">
        <v>195</v>
      </c>
      <c r="P28" s="79">
        <v>43820.45784722222</v>
      </c>
      <c r="Q28" s="77" t="s">
        <v>424</v>
      </c>
      <c r="R28" s="82" t="s">
        <v>433</v>
      </c>
      <c r="S28" s="77" t="s">
        <v>289</v>
      </c>
      <c r="T28" s="77"/>
      <c r="U28" s="79">
        <v>43820.45784722222</v>
      </c>
      <c r="V28" s="82" t="s">
        <v>461</v>
      </c>
      <c r="W28" s="77"/>
      <c r="X28" s="77"/>
      <c r="Y28" s="80" t="s">
        <v>479</v>
      </c>
      <c r="Z28" s="80" t="s">
        <v>482</v>
      </c>
      <c r="AA28" s="108">
        <v>1</v>
      </c>
      <c r="AB28" s="48"/>
      <c r="AC28" s="49"/>
      <c r="AD28" s="48"/>
      <c r="AE28" s="49"/>
      <c r="AF28" s="48"/>
      <c r="AG28" s="49"/>
      <c r="AH28" s="48"/>
      <c r="AI28" s="49"/>
      <c r="AJ28" s="48"/>
      <c r="AK28" s="77"/>
      <c r="AL28" s="82" t="s">
        <v>444</v>
      </c>
      <c r="AM28" s="77" t="b">
        <v>0</v>
      </c>
      <c r="AN28" s="77">
        <v>1</v>
      </c>
      <c r="AO28" s="80" t="s">
        <v>489</v>
      </c>
      <c r="AP28" s="77" t="b">
        <v>0</v>
      </c>
      <c r="AQ28" s="77" t="s">
        <v>491</v>
      </c>
      <c r="AR28" s="77"/>
      <c r="AS28" s="80" t="s">
        <v>288</v>
      </c>
      <c r="AT28" s="77" t="b">
        <v>0</v>
      </c>
      <c r="AU28" s="77">
        <v>0</v>
      </c>
      <c r="AV28" s="80" t="s">
        <v>288</v>
      </c>
      <c r="AW28" s="77" t="s">
        <v>493</v>
      </c>
      <c r="AX28" s="77" t="b">
        <v>1</v>
      </c>
      <c r="AY28" s="80" t="s">
        <v>482</v>
      </c>
      <c r="AZ28" s="77" t="s">
        <v>185</v>
      </c>
      <c r="BA28" s="77">
        <v>0</v>
      </c>
      <c r="BB28" s="77">
        <v>0</v>
      </c>
      <c r="BC28" s="77"/>
      <c r="BD28" s="77"/>
      <c r="BE28" s="77"/>
      <c r="BF28" s="77"/>
      <c r="BG28" s="77"/>
      <c r="BH28" s="77"/>
      <c r="BI28" s="77"/>
      <c r="BJ28" s="77"/>
      <c r="BK28" s="76" t="str">
        <f>REPLACE(INDEX(GroupVertices[Group],MATCH(Edges[[#This Row],[Vertex 1]],GroupVertices[Vertex],0)),1,1,"")</f>
        <v>2</v>
      </c>
      <c r="BL28" s="76" t="str">
        <f>REPLACE(INDEX(GroupVertices[Group],MATCH(Edges[[#This Row],[Vertex 2]],GroupVertices[Vertex],0)),1,1,"")</f>
        <v>2</v>
      </c>
    </row>
    <row r="29" spans="1:64" ht="15">
      <c r="A29" s="62" t="s">
        <v>394</v>
      </c>
      <c r="B29" s="62" t="s">
        <v>413</v>
      </c>
      <c r="C29" s="63" t="s">
        <v>273</v>
      </c>
      <c r="D29" s="64">
        <v>5</v>
      </c>
      <c r="E29" s="65" t="s">
        <v>132</v>
      </c>
      <c r="F29" s="66">
        <v>16</v>
      </c>
      <c r="G29" s="63"/>
      <c r="H29" s="67"/>
      <c r="I29" s="68"/>
      <c r="J29" s="68"/>
      <c r="K29" s="34" t="s">
        <v>65</v>
      </c>
      <c r="L29" s="75">
        <v>29</v>
      </c>
      <c r="M29" s="75"/>
      <c r="N29" s="70"/>
      <c r="O29" s="77" t="s">
        <v>195</v>
      </c>
      <c r="P29" s="79">
        <v>43820.45784722222</v>
      </c>
      <c r="Q29" s="77" t="s">
        <v>424</v>
      </c>
      <c r="R29" s="82" t="s">
        <v>433</v>
      </c>
      <c r="S29" s="77" t="s">
        <v>289</v>
      </c>
      <c r="T29" s="77"/>
      <c r="U29" s="79">
        <v>43820.45784722222</v>
      </c>
      <c r="V29" s="82" t="s">
        <v>461</v>
      </c>
      <c r="W29" s="77"/>
      <c r="X29" s="77"/>
      <c r="Y29" s="80" t="s">
        <v>479</v>
      </c>
      <c r="Z29" s="80" t="s">
        <v>482</v>
      </c>
      <c r="AA29" s="108">
        <v>1</v>
      </c>
      <c r="AB29" s="48"/>
      <c r="AC29" s="49"/>
      <c r="AD29" s="48"/>
      <c r="AE29" s="49"/>
      <c r="AF29" s="48"/>
      <c r="AG29" s="49"/>
      <c r="AH29" s="48"/>
      <c r="AI29" s="49"/>
      <c r="AJ29" s="48"/>
      <c r="AK29" s="77"/>
      <c r="AL29" s="82" t="s">
        <v>444</v>
      </c>
      <c r="AM29" s="77" t="b">
        <v>0</v>
      </c>
      <c r="AN29" s="77">
        <v>1</v>
      </c>
      <c r="AO29" s="80" t="s">
        <v>489</v>
      </c>
      <c r="AP29" s="77" t="b">
        <v>0</v>
      </c>
      <c r="AQ29" s="77" t="s">
        <v>491</v>
      </c>
      <c r="AR29" s="77"/>
      <c r="AS29" s="80" t="s">
        <v>288</v>
      </c>
      <c r="AT29" s="77" t="b">
        <v>0</v>
      </c>
      <c r="AU29" s="77">
        <v>0</v>
      </c>
      <c r="AV29" s="80" t="s">
        <v>288</v>
      </c>
      <c r="AW29" s="77" t="s">
        <v>493</v>
      </c>
      <c r="AX29" s="77" t="b">
        <v>1</v>
      </c>
      <c r="AY29" s="80" t="s">
        <v>482</v>
      </c>
      <c r="AZ29" s="77" t="s">
        <v>185</v>
      </c>
      <c r="BA29" s="77">
        <v>0</v>
      </c>
      <c r="BB29" s="77">
        <v>0</v>
      </c>
      <c r="BC29" s="77"/>
      <c r="BD29" s="77"/>
      <c r="BE29" s="77"/>
      <c r="BF29" s="77"/>
      <c r="BG29" s="77"/>
      <c r="BH29" s="77"/>
      <c r="BI29" s="77"/>
      <c r="BJ29" s="77"/>
      <c r="BK29" s="76" t="str">
        <f>REPLACE(INDEX(GroupVertices[Group],MATCH(Edges[[#This Row],[Vertex 1]],GroupVertices[Vertex],0)),1,1,"")</f>
        <v>2</v>
      </c>
      <c r="BL29" s="76" t="str">
        <f>REPLACE(INDEX(GroupVertices[Group],MATCH(Edges[[#This Row],[Vertex 2]],GroupVertices[Vertex],0)),1,1,"")</f>
        <v>2</v>
      </c>
    </row>
    <row r="30" spans="1:64" ht="15">
      <c r="A30" s="62" t="s">
        <v>394</v>
      </c>
      <c r="B30" s="62" t="s">
        <v>414</v>
      </c>
      <c r="C30" s="63" t="s">
        <v>273</v>
      </c>
      <c r="D30" s="64">
        <v>5</v>
      </c>
      <c r="E30" s="65" t="s">
        <v>132</v>
      </c>
      <c r="F30" s="66">
        <v>16</v>
      </c>
      <c r="G30" s="63"/>
      <c r="H30" s="67"/>
      <c r="I30" s="68"/>
      <c r="J30" s="68"/>
      <c r="K30" s="34" t="s">
        <v>65</v>
      </c>
      <c r="L30" s="75">
        <v>30</v>
      </c>
      <c r="M30" s="75"/>
      <c r="N30" s="70"/>
      <c r="O30" s="77" t="s">
        <v>195</v>
      </c>
      <c r="P30" s="79">
        <v>43820.45784722222</v>
      </c>
      <c r="Q30" s="77" t="s">
        <v>424</v>
      </c>
      <c r="R30" s="82" t="s">
        <v>433</v>
      </c>
      <c r="S30" s="77" t="s">
        <v>289</v>
      </c>
      <c r="T30" s="77"/>
      <c r="U30" s="79">
        <v>43820.45784722222</v>
      </c>
      <c r="V30" s="82" t="s">
        <v>461</v>
      </c>
      <c r="W30" s="77"/>
      <c r="X30" s="77"/>
      <c r="Y30" s="80" t="s">
        <v>479</v>
      </c>
      <c r="Z30" s="80" t="s">
        <v>482</v>
      </c>
      <c r="AA30" s="108">
        <v>1</v>
      </c>
      <c r="AB30" s="48"/>
      <c r="AC30" s="49"/>
      <c r="AD30" s="48"/>
      <c r="AE30" s="49"/>
      <c r="AF30" s="48"/>
      <c r="AG30" s="49"/>
      <c r="AH30" s="48"/>
      <c r="AI30" s="49"/>
      <c r="AJ30" s="48"/>
      <c r="AK30" s="77"/>
      <c r="AL30" s="82" t="s">
        <v>444</v>
      </c>
      <c r="AM30" s="77" t="b">
        <v>0</v>
      </c>
      <c r="AN30" s="77">
        <v>1</v>
      </c>
      <c r="AO30" s="80" t="s">
        <v>489</v>
      </c>
      <c r="AP30" s="77" t="b">
        <v>0</v>
      </c>
      <c r="AQ30" s="77" t="s">
        <v>491</v>
      </c>
      <c r="AR30" s="77"/>
      <c r="AS30" s="80" t="s">
        <v>288</v>
      </c>
      <c r="AT30" s="77" t="b">
        <v>0</v>
      </c>
      <c r="AU30" s="77">
        <v>0</v>
      </c>
      <c r="AV30" s="80" t="s">
        <v>288</v>
      </c>
      <c r="AW30" s="77" t="s">
        <v>493</v>
      </c>
      <c r="AX30" s="77" t="b">
        <v>1</v>
      </c>
      <c r="AY30" s="80" t="s">
        <v>482</v>
      </c>
      <c r="AZ30" s="77" t="s">
        <v>185</v>
      </c>
      <c r="BA30" s="77">
        <v>0</v>
      </c>
      <c r="BB30" s="77">
        <v>0</v>
      </c>
      <c r="BC30" s="77"/>
      <c r="BD30" s="77"/>
      <c r="BE30" s="77"/>
      <c r="BF30" s="77"/>
      <c r="BG30" s="77"/>
      <c r="BH30" s="77"/>
      <c r="BI30" s="77"/>
      <c r="BJ30" s="77"/>
      <c r="BK30" s="76" t="str">
        <f>REPLACE(INDEX(GroupVertices[Group],MATCH(Edges[[#This Row],[Vertex 1]],GroupVertices[Vertex],0)),1,1,"")</f>
        <v>2</v>
      </c>
      <c r="BL30" s="76" t="str">
        <f>REPLACE(INDEX(GroupVertices[Group],MATCH(Edges[[#This Row],[Vertex 2]],GroupVertices[Vertex],0)),1,1,"")</f>
        <v>2</v>
      </c>
    </row>
    <row r="31" spans="1:64" ht="15">
      <c r="A31" s="62" t="s">
        <v>394</v>
      </c>
      <c r="B31" s="62" t="s">
        <v>356</v>
      </c>
      <c r="C31" s="63" t="s">
        <v>273</v>
      </c>
      <c r="D31" s="64">
        <v>5</v>
      </c>
      <c r="E31" s="65" t="s">
        <v>132</v>
      </c>
      <c r="F31" s="66">
        <v>16</v>
      </c>
      <c r="G31" s="63"/>
      <c r="H31" s="67"/>
      <c r="I31" s="68"/>
      <c r="J31" s="68"/>
      <c r="K31" s="34" t="s">
        <v>65</v>
      </c>
      <c r="L31" s="75">
        <v>31</v>
      </c>
      <c r="M31" s="75"/>
      <c r="N31" s="70"/>
      <c r="O31" s="77" t="s">
        <v>287</v>
      </c>
      <c r="P31" s="79">
        <v>43820.45784722222</v>
      </c>
      <c r="Q31" s="77" t="s">
        <v>424</v>
      </c>
      <c r="R31" s="82" t="s">
        <v>433</v>
      </c>
      <c r="S31" s="77" t="s">
        <v>289</v>
      </c>
      <c r="T31" s="77"/>
      <c r="U31" s="79">
        <v>43820.45784722222</v>
      </c>
      <c r="V31" s="82" t="s">
        <v>461</v>
      </c>
      <c r="W31" s="77"/>
      <c r="X31" s="77"/>
      <c r="Y31" s="80" t="s">
        <v>479</v>
      </c>
      <c r="Z31" s="80" t="s">
        <v>482</v>
      </c>
      <c r="AA31" s="108">
        <v>1</v>
      </c>
      <c r="AB31" s="48">
        <v>0</v>
      </c>
      <c r="AC31" s="49">
        <v>0</v>
      </c>
      <c r="AD31" s="48">
        <v>0</v>
      </c>
      <c r="AE31" s="49">
        <v>0</v>
      </c>
      <c r="AF31" s="48">
        <v>0</v>
      </c>
      <c r="AG31" s="49">
        <v>0</v>
      </c>
      <c r="AH31" s="48">
        <v>9</v>
      </c>
      <c r="AI31" s="49">
        <v>100</v>
      </c>
      <c r="AJ31" s="48">
        <v>9</v>
      </c>
      <c r="AK31" s="77"/>
      <c r="AL31" s="82" t="s">
        <v>444</v>
      </c>
      <c r="AM31" s="77" t="b">
        <v>0</v>
      </c>
      <c r="AN31" s="77">
        <v>1</v>
      </c>
      <c r="AO31" s="80" t="s">
        <v>489</v>
      </c>
      <c r="AP31" s="77" t="b">
        <v>0</v>
      </c>
      <c r="AQ31" s="77" t="s">
        <v>491</v>
      </c>
      <c r="AR31" s="77"/>
      <c r="AS31" s="80" t="s">
        <v>288</v>
      </c>
      <c r="AT31" s="77" t="b">
        <v>0</v>
      </c>
      <c r="AU31" s="77">
        <v>0</v>
      </c>
      <c r="AV31" s="80" t="s">
        <v>288</v>
      </c>
      <c r="AW31" s="77" t="s">
        <v>493</v>
      </c>
      <c r="AX31" s="77" t="b">
        <v>1</v>
      </c>
      <c r="AY31" s="80" t="s">
        <v>482</v>
      </c>
      <c r="AZ31" s="77" t="s">
        <v>185</v>
      </c>
      <c r="BA31" s="77">
        <v>0</v>
      </c>
      <c r="BB31" s="77">
        <v>0</v>
      </c>
      <c r="BC31" s="77"/>
      <c r="BD31" s="77"/>
      <c r="BE31" s="77"/>
      <c r="BF31" s="77"/>
      <c r="BG31" s="77"/>
      <c r="BH31" s="77"/>
      <c r="BI31" s="77"/>
      <c r="BJ31" s="77"/>
      <c r="BK31" s="76" t="str">
        <f>REPLACE(INDEX(GroupVertices[Group],MATCH(Edges[[#This Row],[Vertex 1]],GroupVertices[Vertex],0)),1,1,"")</f>
        <v>2</v>
      </c>
      <c r="BL31" s="76" t="str">
        <f>REPLACE(INDEX(GroupVertices[Group],MATCH(Edges[[#This Row],[Vertex 2]],GroupVertices[Vertex],0)),1,1,"")</f>
        <v>2</v>
      </c>
    </row>
    <row r="32" spans="1:64" ht="15">
      <c r="A32" s="62" t="s">
        <v>395</v>
      </c>
      <c r="B32" s="62" t="s">
        <v>355</v>
      </c>
      <c r="C32" s="63" t="s">
        <v>273</v>
      </c>
      <c r="D32" s="64">
        <v>5</v>
      </c>
      <c r="E32" s="65" t="s">
        <v>132</v>
      </c>
      <c r="F32" s="66">
        <v>16</v>
      </c>
      <c r="G32" s="63"/>
      <c r="H32" s="67"/>
      <c r="I32" s="68"/>
      <c r="J32" s="68"/>
      <c r="K32" s="34" t="s">
        <v>65</v>
      </c>
      <c r="L32" s="75">
        <v>32</v>
      </c>
      <c r="M32" s="75"/>
      <c r="N32" s="70"/>
      <c r="O32" s="77" t="s">
        <v>195</v>
      </c>
      <c r="P32" s="79">
        <v>43820.63153935185</v>
      </c>
      <c r="Q32" s="77" t="s">
        <v>425</v>
      </c>
      <c r="R32" s="77"/>
      <c r="S32" s="77"/>
      <c r="T32" s="77"/>
      <c r="U32" s="79">
        <v>43820.63153935185</v>
      </c>
      <c r="V32" s="82" t="s">
        <v>462</v>
      </c>
      <c r="W32" s="77"/>
      <c r="X32" s="77"/>
      <c r="Y32" s="80" t="s">
        <v>480</v>
      </c>
      <c r="Z32" s="77"/>
      <c r="AA32" s="108">
        <v>1</v>
      </c>
      <c r="AB32" s="48"/>
      <c r="AC32" s="49"/>
      <c r="AD32" s="48"/>
      <c r="AE32" s="49"/>
      <c r="AF32" s="48"/>
      <c r="AG32" s="49"/>
      <c r="AH32" s="48"/>
      <c r="AI32" s="49"/>
      <c r="AJ32" s="48"/>
      <c r="AK32" s="77"/>
      <c r="AL32" s="82" t="s">
        <v>445</v>
      </c>
      <c r="AM32" s="77" t="b">
        <v>0</v>
      </c>
      <c r="AN32" s="77">
        <v>0</v>
      </c>
      <c r="AO32" s="80" t="s">
        <v>288</v>
      </c>
      <c r="AP32" s="77" t="b">
        <v>0</v>
      </c>
      <c r="AQ32" s="77" t="s">
        <v>290</v>
      </c>
      <c r="AR32" s="77"/>
      <c r="AS32" s="80" t="s">
        <v>288</v>
      </c>
      <c r="AT32" s="77" t="b">
        <v>0</v>
      </c>
      <c r="AU32" s="77">
        <v>3</v>
      </c>
      <c r="AV32" s="80" t="s">
        <v>486</v>
      </c>
      <c r="AW32" s="77" t="s">
        <v>495</v>
      </c>
      <c r="AX32" s="77" t="b">
        <v>0</v>
      </c>
      <c r="AY32" s="80" t="s">
        <v>486</v>
      </c>
      <c r="AZ32" s="77" t="s">
        <v>185</v>
      </c>
      <c r="BA32" s="77">
        <v>0</v>
      </c>
      <c r="BB32" s="77">
        <v>0</v>
      </c>
      <c r="BC32" s="77"/>
      <c r="BD32" s="77"/>
      <c r="BE32" s="77"/>
      <c r="BF32" s="77"/>
      <c r="BG32" s="77"/>
      <c r="BH32" s="77"/>
      <c r="BI32" s="77"/>
      <c r="BJ32" s="77"/>
      <c r="BK32" s="76" t="str">
        <f>REPLACE(INDEX(GroupVertices[Group],MATCH(Edges[[#This Row],[Vertex 1]],GroupVertices[Vertex],0)),1,1,"")</f>
        <v>3</v>
      </c>
      <c r="BL32" s="76" t="str">
        <f>REPLACE(INDEX(GroupVertices[Group],MATCH(Edges[[#This Row],[Vertex 2]],GroupVertices[Vertex],0)),1,1,"")</f>
        <v>3</v>
      </c>
    </row>
    <row r="33" spans="1:64" ht="15">
      <c r="A33" s="62" t="s">
        <v>395</v>
      </c>
      <c r="B33" s="62" t="s">
        <v>328</v>
      </c>
      <c r="C33" s="63" t="s">
        <v>273</v>
      </c>
      <c r="D33" s="64">
        <v>5</v>
      </c>
      <c r="E33" s="65" t="s">
        <v>132</v>
      </c>
      <c r="F33" s="66">
        <v>16</v>
      </c>
      <c r="G33" s="63"/>
      <c r="H33" s="67"/>
      <c r="I33" s="68"/>
      <c r="J33" s="68"/>
      <c r="K33" s="34" t="s">
        <v>65</v>
      </c>
      <c r="L33" s="75">
        <v>33</v>
      </c>
      <c r="M33" s="75"/>
      <c r="N33" s="70"/>
      <c r="O33" s="77" t="s">
        <v>195</v>
      </c>
      <c r="P33" s="79">
        <v>43820.63153935185</v>
      </c>
      <c r="Q33" s="77" t="s">
        <v>425</v>
      </c>
      <c r="R33" s="77"/>
      <c r="S33" s="77"/>
      <c r="T33" s="77"/>
      <c r="U33" s="79">
        <v>43820.63153935185</v>
      </c>
      <c r="V33" s="82" t="s">
        <v>462</v>
      </c>
      <c r="W33" s="77"/>
      <c r="X33" s="77"/>
      <c r="Y33" s="80" t="s">
        <v>480</v>
      </c>
      <c r="Z33" s="77"/>
      <c r="AA33" s="108">
        <v>1</v>
      </c>
      <c r="AB33" s="48">
        <v>0</v>
      </c>
      <c r="AC33" s="49">
        <v>0</v>
      </c>
      <c r="AD33" s="48">
        <v>0</v>
      </c>
      <c r="AE33" s="49">
        <v>0</v>
      </c>
      <c r="AF33" s="48">
        <v>0</v>
      </c>
      <c r="AG33" s="49">
        <v>0</v>
      </c>
      <c r="AH33" s="48">
        <v>22</v>
      </c>
      <c r="AI33" s="49">
        <v>100</v>
      </c>
      <c r="AJ33" s="48">
        <v>22</v>
      </c>
      <c r="AK33" s="77"/>
      <c r="AL33" s="82" t="s">
        <v>445</v>
      </c>
      <c r="AM33" s="77" t="b">
        <v>0</v>
      </c>
      <c r="AN33" s="77">
        <v>0</v>
      </c>
      <c r="AO33" s="80" t="s">
        <v>288</v>
      </c>
      <c r="AP33" s="77" t="b">
        <v>0</v>
      </c>
      <c r="AQ33" s="77" t="s">
        <v>290</v>
      </c>
      <c r="AR33" s="77"/>
      <c r="AS33" s="80" t="s">
        <v>288</v>
      </c>
      <c r="AT33" s="77" t="b">
        <v>0</v>
      </c>
      <c r="AU33" s="77">
        <v>3</v>
      </c>
      <c r="AV33" s="80" t="s">
        <v>486</v>
      </c>
      <c r="AW33" s="77" t="s">
        <v>495</v>
      </c>
      <c r="AX33" s="77" t="b">
        <v>0</v>
      </c>
      <c r="AY33" s="80" t="s">
        <v>486</v>
      </c>
      <c r="AZ33" s="77" t="s">
        <v>185</v>
      </c>
      <c r="BA33" s="77">
        <v>0</v>
      </c>
      <c r="BB33" s="77">
        <v>0</v>
      </c>
      <c r="BC33" s="77"/>
      <c r="BD33" s="77"/>
      <c r="BE33" s="77"/>
      <c r="BF33" s="77"/>
      <c r="BG33" s="77"/>
      <c r="BH33" s="77"/>
      <c r="BI33" s="77"/>
      <c r="BJ33" s="77"/>
      <c r="BK33" s="76" t="str">
        <f>REPLACE(INDEX(GroupVertices[Group],MATCH(Edges[[#This Row],[Vertex 1]],GroupVertices[Vertex],0)),1,1,"")</f>
        <v>3</v>
      </c>
      <c r="BL33" s="76" t="str">
        <f>REPLACE(INDEX(GroupVertices[Group],MATCH(Edges[[#This Row],[Vertex 2]],GroupVertices[Vertex],0)),1,1,"")</f>
        <v>3</v>
      </c>
    </row>
    <row r="34" spans="1:64" ht="15">
      <c r="A34" s="62" t="s">
        <v>396</v>
      </c>
      <c r="B34" s="62" t="s">
        <v>409</v>
      </c>
      <c r="C34" s="63" t="s">
        <v>273</v>
      </c>
      <c r="D34" s="64">
        <v>5</v>
      </c>
      <c r="E34" s="65" t="s">
        <v>132</v>
      </c>
      <c r="F34" s="66">
        <v>16</v>
      </c>
      <c r="G34" s="63"/>
      <c r="H34" s="67"/>
      <c r="I34" s="68"/>
      <c r="J34" s="68"/>
      <c r="K34" s="34" t="s">
        <v>65</v>
      </c>
      <c r="L34" s="75">
        <v>34</v>
      </c>
      <c r="M34" s="75"/>
      <c r="N34" s="70"/>
      <c r="O34" s="77" t="s">
        <v>195</v>
      </c>
      <c r="P34" s="79">
        <v>43820.90289351852</v>
      </c>
      <c r="Q34" s="77" t="s">
        <v>426</v>
      </c>
      <c r="R34" s="77"/>
      <c r="S34" s="77"/>
      <c r="T34" s="77" t="s">
        <v>358</v>
      </c>
      <c r="U34" s="79">
        <v>43820.90289351852</v>
      </c>
      <c r="V34" s="82" t="s">
        <v>463</v>
      </c>
      <c r="W34" s="77"/>
      <c r="X34" s="77"/>
      <c r="Y34" s="80" t="s">
        <v>481</v>
      </c>
      <c r="Z34" s="77"/>
      <c r="AA34" s="108">
        <v>1</v>
      </c>
      <c r="AB34" s="48"/>
      <c r="AC34" s="49"/>
      <c r="AD34" s="48"/>
      <c r="AE34" s="49"/>
      <c r="AF34" s="48"/>
      <c r="AG34" s="49"/>
      <c r="AH34" s="48"/>
      <c r="AI34" s="49"/>
      <c r="AJ34" s="48"/>
      <c r="AK34" s="77"/>
      <c r="AL34" s="82" t="s">
        <v>446</v>
      </c>
      <c r="AM34" s="77" t="b">
        <v>0</v>
      </c>
      <c r="AN34" s="77">
        <v>0</v>
      </c>
      <c r="AO34" s="80" t="s">
        <v>288</v>
      </c>
      <c r="AP34" s="77" t="b">
        <v>0</v>
      </c>
      <c r="AQ34" s="77" t="s">
        <v>491</v>
      </c>
      <c r="AR34" s="77"/>
      <c r="AS34" s="80" t="s">
        <v>288</v>
      </c>
      <c r="AT34" s="77" t="b">
        <v>0</v>
      </c>
      <c r="AU34" s="77">
        <v>1</v>
      </c>
      <c r="AV34" s="80" t="s">
        <v>482</v>
      </c>
      <c r="AW34" s="77" t="s">
        <v>494</v>
      </c>
      <c r="AX34" s="77" t="b">
        <v>0</v>
      </c>
      <c r="AY34" s="80" t="s">
        <v>482</v>
      </c>
      <c r="AZ34" s="77" t="s">
        <v>185</v>
      </c>
      <c r="BA34" s="77">
        <v>0</v>
      </c>
      <c r="BB34" s="77">
        <v>0</v>
      </c>
      <c r="BC34" s="77"/>
      <c r="BD34" s="77"/>
      <c r="BE34" s="77"/>
      <c r="BF34" s="77"/>
      <c r="BG34" s="77"/>
      <c r="BH34" s="77"/>
      <c r="BI34" s="77"/>
      <c r="BJ34" s="77"/>
      <c r="BK34" s="76" t="str">
        <f>REPLACE(INDEX(GroupVertices[Group],MATCH(Edges[[#This Row],[Vertex 1]],GroupVertices[Vertex],0)),1,1,"")</f>
        <v>2</v>
      </c>
      <c r="BL34" s="76" t="str">
        <f>REPLACE(INDEX(GroupVertices[Group],MATCH(Edges[[#This Row],[Vertex 2]],GroupVertices[Vertex],0)),1,1,"")</f>
        <v>2</v>
      </c>
    </row>
    <row r="35" spans="1:64" ht="15">
      <c r="A35" s="62" t="s">
        <v>356</v>
      </c>
      <c r="B35" s="62" t="s">
        <v>410</v>
      </c>
      <c r="C35" s="63" t="s">
        <v>273</v>
      </c>
      <c r="D35" s="64">
        <v>5</v>
      </c>
      <c r="E35" s="65" t="s">
        <v>132</v>
      </c>
      <c r="F35" s="66">
        <v>16</v>
      </c>
      <c r="G35" s="63"/>
      <c r="H35" s="67"/>
      <c r="I35" s="68"/>
      <c r="J35" s="68"/>
      <c r="K35" s="34" t="s">
        <v>65</v>
      </c>
      <c r="L35" s="75">
        <v>35</v>
      </c>
      <c r="M35" s="75"/>
      <c r="N35" s="70"/>
      <c r="O35" s="77" t="s">
        <v>195</v>
      </c>
      <c r="P35" s="79">
        <v>43820.281319444446</v>
      </c>
      <c r="Q35" s="77" t="s">
        <v>427</v>
      </c>
      <c r="R35" s="82" t="s">
        <v>434</v>
      </c>
      <c r="S35" s="77" t="s">
        <v>289</v>
      </c>
      <c r="T35" s="77" t="s">
        <v>358</v>
      </c>
      <c r="U35" s="79">
        <v>43820.281319444446</v>
      </c>
      <c r="V35" s="82" t="s">
        <v>464</v>
      </c>
      <c r="W35" s="77"/>
      <c r="X35" s="77"/>
      <c r="Y35" s="80" t="s">
        <v>482</v>
      </c>
      <c r="Z35" s="77"/>
      <c r="AA35" s="108">
        <v>1</v>
      </c>
      <c r="AB35" s="48"/>
      <c r="AC35" s="49"/>
      <c r="AD35" s="48"/>
      <c r="AE35" s="49"/>
      <c r="AF35" s="48"/>
      <c r="AG35" s="49"/>
      <c r="AH35" s="48"/>
      <c r="AI35" s="49"/>
      <c r="AJ35" s="48"/>
      <c r="AK35" s="77"/>
      <c r="AL35" s="82" t="s">
        <v>447</v>
      </c>
      <c r="AM35" s="77" t="b">
        <v>0</v>
      </c>
      <c r="AN35" s="77">
        <v>3</v>
      </c>
      <c r="AO35" s="80" t="s">
        <v>288</v>
      </c>
      <c r="AP35" s="77" t="b">
        <v>0</v>
      </c>
      <c r="AQ35" s="77" t="s">
        <v>491</v>
      </c>
      <c r="AR35" s="77"/>
      <c r="AS35" s="80" t="s">
        <v>288</v>
      </c>
      <c r="AT35" s="77" t="b">
        <v>0</v>
      </c>
      <c r="AU35" s="77">
        <v>1</v>
      </c>
      <c r="AV35" s="80" t="s">
        <v>288</v>
      </c>
      <c r="AW35" s="77" t="s">
        <v>494</v>
      </c>
      <c r="AX35" s="77" t="b">
        <v>1</v>
      </c>
      <c r="AY35" s="80" t="s">
        <v>482</v>
      </c>
      <c r="AZ35" s="77" t="s">
        <v>185</v>
      </c>
      <c r="BA35" s="77">
        <v>0</v>
      </c>
      <c r="BB35" s="77">
        <v>0</v>
      </c>
      <c r="BC35" s="77"/>
      <c r="BD35" s="77"/>
      <c r="BE35" s="77"/>
      <c r="BF35" s="77"/>
      <c r="BG35" s="77"/>
      <c r="BH35" s="77"/>
      <c r="BI35" s="77"/>
      <c r="BJ35" s="77"/>
      <c r="BK35" s="76" t="str">
        <f>REPLACE(INDEX(GroupVertices[Group],MATCH(Edges[[#This Row],[Vertex 1]],GroupVertices[Vertex],0)),1,1,"")</f>
        <v>2</v>
      </c>
      <c r="BL35" s="76" t="str">
        <f>REPLACE(INDEX(GroupVertices[Group],MATCH(Edges[[#This Row],[Vertex 2]],GroupVertices[Vertex],0)),1,1,"")</f>
        <v>2</v>
      </c>
    </row>
    <row r="36" spans="1:64" ht="15">
      <c r="A36" s="62" t="s">
        <v>396</v>
      </c>
      <c r="B36" s="62" t="s">
        <v>410</v>
      </c>
      <c r="C36" s="63" t="s">
        <v>273</v>
      </c>
      <c r="D36" s="64">
        <v>5</v>
      </c>
      <c r="E36" s="65" t="s">
        <v>132</v>
      </c>
      <c r="F36" s="66">
        <v>16</v>
      </c>
      <c r="G36" s="63"/>
      <c r="H36" s="67"/>
      <c r="I36" s="68"/>
      <c r="J36" s="68"/>
      <c r="K36" s="34" t="s">
        <v>65</v>
      </c>
      <c r="L36" s="75">
        <v>36</v>
      </c>
      <c r="M36" s="75"/>
      <c r="N36" s="70"/>
      <c r="O36" s="77" t="s">
        <v>195</v>
      </c>
      <c r="P36" s="79">
        <v>43820.90289351852</v>
      </c>
      <c r="Q36" s="77" t="s">
        <v>426</v>
      </c>
      <c r="R36" s="77"/>
      <c r="S36" s="77"/>
      <c r="T36" s="77" t="s">
        <v>358</v>
      </c>
      <c r="U36" s="79">
        <v>43820.90289351852</v>
      </c>
      <c r="V36" s="82" t="s">
        <v>463</v>
      </c>
      <c r="W36" s="77"/>
      <c r="X36" s="77"/>
      <c r="Y36" s="80" t="s">
        <v>481</v>
      </c>
      <c r="Z36" s="77"/>
      <c r="AA36" s="108">
        <v>1</v>
      </c>
      <c r="AB36" s="48"/>
      <c r="AC36" s="49"/>
      <c r="AD36" s="48"/>
      <c r="AE36" s="49"/>
      <c r="AF36" s="48"/>
      <c r="AG36" s="49"/>
      <c r="AH36" s="48"/>
      <c r="AI36" s="49"/>
      <c r="AJ36" s="48"/>
      <c r="AK36" s="77"/>
      <c r="AL36" s="82" t="s">
        <v>446</v>
      </c>
      <c r="AM36" s="77" t="b">
        <v>0</v>
      </c>
      <c r="AN36" s="77">
        <v>0</v>
      </c>
      <c r="AO36" s="80" t="s">
        <v>288</v>
      </c>
      <c r="AP36" s="77" t="b">
        <v>0</v>
      </c>
      <c r="AQ36" s="77" t="s">
        <v>491</v>
      </c>
      <c r="AR36" s="77"/>
      <c r="AS36" s="80" t="s">
        <v>288</v>
      </c>
      <c r="AT36" s="77" t="b">
        <v>0</v>
      </c>
      <c r="AU36" s="77">
        <v>1</v>
      </c>
      <c r="AV36" s="80" t="s">
        <v>482</v>
      </c>
      <c r="AW36" s="77" t="s">
        <v>494</v>
      </c>
      <c r="AX36" s="77" t="b">
        <v>0</v>
      </c>
      <c r="AY36" s="80" t="s">
        <v>482</v>
      </c>
      <c r="AZ36" s="77" t="s">
        <v>185</v>
      </c>
      <c r="BA36" s="77">
        <v>0</v>
      </c>
      <c r="BB36" s="77">
        <v>0</v>
      </c>
      <c r="BC36" s="77"/>
      <c r="BD36" s="77"/>
      <c r="BE36" s="77"/>
      <c r="BF36" s="77"/>
      <c r="BG36" s="77"/>
      <c r="BH36" s="77"/>
      <c r="BI36" s="77"/>
      <c r="BJ36" s="77"/>
      <c r="BK36" s="76" t="str">
        <f>REPLACE(INDEX(GroupVertices[Group],MATCH(Edges[[#This Row],[Vertex 1]],GroupVertices[Vertex],0)),1,1,"")</f>
        <v>2</v>
      </c>
      <c r="BL36" s="76" t="str">
        <f>REPLACE(INDEX(GroupVertices[Group],MATCH(Edges[[#This Row],[Vertex 2]],GroupVertices[Vertex],0)),1,1,"")</f>
        <v>2</v>
      </c>
    </row>
    <row r="37" spans="1:64" ht="15">
      <c r="A37" s="62" t="s">
        <v>356</v>
      </c>
      <c r="B37" s="62" t="s">
        <v>411</v>
      </c>
      <c r="C37" s="63" t="s">
        <v>273</v>
      </c>
      <c r="D37" s="64">
        <v>5</v>
      </c>
      <c r="E37" s="65" t="s">
        <v>132</v>
      </c>
      <c r="F37" s="66">
        <v>16</v>
      </c>
      <c r="G37" s="63"/>
      <c r="H37" s="67"/>
      <c r="I37" s="68"/>
      <c r="J37" s="68"/>
      <c r="K37" s="34" t="s">
        <v>65</v>
      </c>
      <c r="L37" s="75">
        <v>37</v>
      </c>
      <c r="M37" s="75"/>
      <c r="N37" s="70"/>
      <c r="O37" s="77" t="s">
        <v>195</v>
      </c>
      <c r="P37" s="79">
        <v>43820.281319444446</v>
      </c>
      <c r="Q37" s="77" t="s">
        <v>427</v>
      </c>
      <c r="R37" s="82" t="s">
        <v>434</v>
      </c>
      <c r="S37" s="77" t="s">
        <v>289</v>
      </c>
      <c r="T37" s="77" t="s">
        <v>358</v>
      </c>
      <c r="U37" s="79">
        <v>43820.281319444446</v>
      </c>
      <c r="V37" s="82" t="s">
        <v>464</v>
      </c>
      <c r="W37" s="77"/>
      <c r="X37" s="77"/>
      <c r="Y37" s="80" t="s">
        <v>482</v>
      </c>
      <c r="Z37" s="77"/>
      <c r="AA37" s="108">
        <v>1</v>
      </c>
      <c r="AB37" s="48"/>
      <c r="AC37" s="49"/>
      <c r="AD37" s="48"/>
      <c r="AE37" s="49"/>
      <c r="AF37" s="48"/>
      <c r="AG37" s="49"/>
      <c r="AH37" s="48"/>
      <c r="AI37" s="49"/>
      <c r="AJ37" s="48"/>
      <c r="AK37" s="77"/>
      <c r="AL37" s="82" t="s">
        <v>447</v>
      </c>
      <c r="AM37" s="77" t="b">
        <v>0</v>
      </c>
      <c r="AN37" s="77">
        <v>3</v>
      </c>
      <c r="AO37" s="80" t="s">
        <v>288</v>
      </c>
      <c r="AP37" s="77" t="b">
        <v>0</v>
      </c>
      <c r="AQ37" s="77" t="s">
        <v>491</v>
      </c>
      <c r="AR37" s="77"/>
      <c r="AS37" s="80" t="s">
        <v>288</v>
      </c>
      <c r="AT37" s="77" t="b">
        <v>0</v>
      </c>
      <c r="AU37" s="77">
        <v>1</v>
      </c>
      <c r="AV37" s="80" t="s">
        <v>288</v>
      </c>
      <c r="AW37" s="77" t="s">
        <v>494</v>
      </c>
      <c r="AX37" s="77" t="b">
        <v>1</v>
      </c>
      <c r="AY37" s="80" t="s">
        <v>482</v>
      </c>
      <c r="AZ37" s="77" t="s">
        <v>185</v>
      </c>
      <c r="BA37" s="77">
        <v>0</v>
      </c>
      <c r="BB37" s="77">
        <v>0</v>
      </c>
      <c r="BC37" s="77"/>
      <c r="BD37" s="77"/>
      <c r="BE37" s="77"/>
      <c r="BF37" s="77"/>
      <c r="BG37" s="77"/>
      <c r="BH37" s="77"/>
      <c r="BI37" s="77"/>
      <c r="BJ37" s="77"/>
      <c r="BK37" s="76" t="str">
        <f>REPLACE(INDEX(GroupVertices[Group],MATCH(Edges[[#This Row],[Vertex 1]],GroupVertices[Vertex],0)),1,1,"")</f>
        <v>2</v>
      </c>
      <c r="BL37" s="76" t="str">
        <f>REPLACE(INDEX(GroupVertices[Group],MATCH(Edges[[#This Row],[Vertex 2]],GroupVertices[Vertex],0)),1,1,"")</f>
        <v>2</v>
      </c>
    </row>
    <row r="38" spans="1:64" ht="15">
      <c r="A38" s="62" t="s">
        <v>396</v>
      </c>
      <c r="B38" s="62" t="s">
        <v>411</v>
      </c>
      <c r="C38" s="63" t="s">
        <v>273</v>
      </c>
      <c r="D38" s="64">
        <v>5</v>
      </c>
      <c r="E38" s="65" t="s">
        <v>132</v>
      </c>
      <c r="F38" s="66">
        <v>16</v>
      </c>
      <c r="G38" s="63"/>
      <c r="H38" s="67"/>
      <c r="I38" s="68"/>
      <c r="J38" s="68"/>
      <c r="K38" s="34" t="s">
        <v>65</v>
      </c>
      <c r="L38" s="75">
        <v>38</v>
      </c>
      <c r="M38" s="75"/>
      <c r="N38" s="70"/>
      <c r="O38" s="77" t="s">
        <v>195</v>
      </c>
      <c r="P38" s="79">
        <v>43820.90289351852</v>
      </c>
      <c r="Q38" s="77" t="s">
        <v>426</v>
      </c>
      <c r="R38" s="77"/>
      <c r="S38" s="77"/>
      <c r="T38" s="77" t="s">
        <v>358</v>
      </c>
      <c r="U38" s="79">
        <v>43820.90289351852</v>
      </c>
      <c r="V38" s="82" t="s">
        <v>463</v>
      </c>
      <c r="W38" s="77"/>
      <c r="X38" s="77"/>
      <c r="Y38" s="80" t="s">
        <v>481</v>
      </c>
      <c r="Z38" s="77"/>
      <c r="AA38" s="108">
        <v>1</v>
      </c>
      <c r="AB38" s="48"/>
      <c r="AC38" s="49"/>
      <c r="AD38" s="48"/>
      <c r="AE38" s="49"/>
      <c r="AF38" s="48"/>
      <c r="AG38" s="49"/>
      <c r="AH38" s="48"/>
      <c r="AI38" s="49"/>
      <c r="AJ38" s="48"/>
      <c r="AK38" s="77"/>
      <c r="AL38" s="82" t="s">
        <v>446</v>
      </c>
      <c r="AM38" s="77" t="b">
        <v>0</v>
      </c>
      <c r="AN38" s="77">
        <v>0</v>
      </c>
      <c r="AO38" s="80" t="s">
        <v>288</v>
      </c>
      <c r="AP38" s="77" t="b">
        <v>0</v>
      </c>
      <c r="AQ38" s="77" t="s">
        <v>491</v>
      </c>
      <c r="AR38" s="77"/>
      <c r="AS38" s="80" t="s">
        <v>288</v>
      </c>
      <c r="AT38" s="77" t="b">
        <v>0</v>
      </c>
      <c r="AU38" s="77">
        <v>1</v>
      </c>
      <c r="AV38" s="80" t="s">
        <v>482</v>
      </c>
      <c r="AW38" s="77" t="s">
        <v>494</v>
      </c>
      <c r="AX38" s="77" t="b">
        <v>0</v>
      </c>
      <c r="AY38" s="80" t="s">
        <v>482</v>
      </c>
      <c r="AZ38" s="77" t="s">
        <v>185</v>
      </c>
      <c r="BA38" s="77">
        <v>0</v>
      </c>
      <c r="BB38" s="77">
        <v>0</v>
      </c>
      <c r="BC38" s="77"/>
      <c r="BD38" s="77"/>
      <c r="BE38" s="77"/>
      <c r="BF38" s="77"/>
      <c r="BG38" s="77"/>
      <c r="BH38" s="77"/>
      <c r="BI38" s="77"/>
      <c r="BJ38" s="77"/>
      <c r="BK38" s="76" t="str">
        <f>REPLACE(INDEX(GroupVertices[Group],MATCH(Edges[[#This Row],[Vertex 1]],GroupVertices[Vertex],0)),1,1,"")</f>
        <v>2</v>
      </c>
      <c r="BL38" s="76" t="str">
        <f>REPLACE(INDEX(GroupVertices[Group],MATCH(Edges[[#This Row],[Vertex 2]],GroupVertices[Vertex],0)),1,1,"")</f>
        <v>2</v>
      </c>
    </row>
    <row r="39" spans="1:64" ht="15">
      <c r="A39" s="62" t="s">
        <v>356</v>
      </c>
      <c r="B39" s="62" t="s">
        <v>412</v>
      </c>
      <c r="C39" s="63" t="s">
        <v>273</v>
      </c>
      <c r="D39" s="64">
        <v>5</v>
      </c>
      <c r="E39" s="65" t="s">
        <v>132</v>
      </c>
      <c r="F39" s="66">
        <v>16</v>
      </c>
      <c r="G39" s="63"/>
      <c r="H39" s="67"/>
      <c r="I39" s="68"/>
      <c r="J39" s="68"/>
      <c r="K39" s="34" t="s">
        <v>65</v>
      </c>
      <c r="L39" s="75">
        <v>39</v>
      </c>
      <c r="M39" s="75"/>
      <c r="N39" s="70"/>
      <c r="O39" s="77" t="s">
        <v>195</v>
      </c>
      <c r="P39" s="79">
        <v>43820.281319444446</v>
      </c>
      <c r="Q39" s="77" t="s">
        <v>427</v>
      </c>
      <c r="R39" s="82" t="s">
        <v>434</v>
      </c>
      <c r="S39" s="77" t="s">
        <v>289</v>
      </c>
      <c r="T39" s="77" t="s">
        <v>358</v>
      </c>
      <c r="U39" s="79">
        <v>43820.281319444446</v>
      </c>
      <c r="V39" s="82" t="s">
        <v>464</v>
      </c>
      <c r="W39" s="77"/>
      <c r="X39" s="77"/>
      <c r="Y39" s="80" t="s">
        <v>482</v>
      </c>
      <c r="Z39" s="77"/>
      <c r="AA39" s="108">
        <v>1</v>
      </c>
      <c r="AB39" s="48"/>
      <c r="AC39" s="49"/>
      <c r="AD39" s="48"/>
      <c r="AE39" s="49"/>
      <c r="AF39" s="48"/>
      <c r="AG39" s="49"/>
      <c r="AH39" s="48"/>
      <c r="AI39" s="49"/>
      <c r="AJ39" s="48"/>
      <c r="AK39" s="77"/>
      <c r="AL39" s="82" t="s">
        <v>447</v>
      </c>
      <c r="AM39" s="77" t="b">
        <v>0</v>
      </c>
      <c r="AN39" s="77">
        <v>3</v>
      </c>
      <c r="AO39" s="80" t="s">
        <v>288</v>
      </c>
      <c r="AP39" s="77" t="b">
        <v>0</v>
      </c>
      <c r="AQ39" s="77" t="s">
        <v>491</v>
      </c>
      <c r="AR39" s="77"/>
      <c r="AS39" s="80" t="s">
        <v>288</v>
      </c>
      <c r="AT39" s="77" t="b">
        <v>0</v>
      </c>
      <c r="AU39" s="77">
        <v>1</v>
      </c>
      <c r="AV39" s="80" t="s">
        <v>288</v>
      </c>
      <c r="AW39" s="77" t="s">
        <v>494</v>
      </c>
      <c r="AX39" s="77" t="b">
        <v>1</v>
      </c>
      <c r="AY39" s="80" t="s">
        <v>482</v>
      </c>
      <c r="AZ39" s="77" t="s">
        <v>185</v>
      </c>
      <c r="BA39" s="77">
        <v>0</v>
      </c>
      <c r="BB39" s="77">
        <v>0</v>
      </c>
      <c r="BC39" s="77"/>
      <c r="BD39" s="77"/>
      <c r="BE39" s="77"/>
      <c r="BF39" s="77"/>
      <c r="BG39" s="77"/>
      <c r="BH39" s="77"/>
      <c r="BI39" s="77"/>
      <c r="BJ39" s="77"/>
      <c r="BK39" s="76" t="str">
        <f>REPLACE(INDEX(GroupVertices[Group],MATCH(Edges[[#This Row],[Vertex 1]],GroupVertices[Vertex],0)),1,1,"")</f>
        <v>2</v>
      </c>
      <c r="BL39" s="76" t="str">
        <f>REPLACE(INDEX(GroupVertices[Group],MATCH(Edges[[#This Row],[Vertex 2]],GroupVertices[Vertex],0)),1,1,"")</f>
        <v>2</v>
      </c>
    </row>
    <row r="40" spans="1:64" ht="15">
      <c r="A40" s="62" t="s">
        <v>396</v>
      </c>
      <c r="B40" s="62" t="s">
        <v>412</v>
      </c>
      <c r="C40" s="63" t="s">
        <v>273</v>
      </c>
      <c r="D40" s="64">
        <v>5</v>
      </c>
      <c r="E40" s="65" t="s">
        <v>132</v>
      </c>
      <c r="F40" s="66">
        <v>16</v>
      </c>
      <c r="G40" s="63"/>
      <c r="H40" s="67"/>
      <c r="I40" s="68"/>
      <c r="J40" s="68"/>
      <c r="K40" s="34" t="s">
        <v>65</v>
      </c>
      <c r="L40" s="75">
        <v>40</v>
      </c>
      <c r="M40" s="75"/>
      <c r="N40" s="70"/>
      <c r="O40" s="77" t="s">
        <v>195</v>
      </c>
      <c r="P40" s="79">
        <v>43820.90289351852</v>
      </c>
      <c r="Q40" s="77" t="s">
        <v>426</v>
      </c>
      <c r="R40" s="77"/>
      <c r="S40" s="77"/>
      <c r="T40" s="77" t="s">
        <v>358</v>
      </c>
      <c r="U40" s="79">
        <v>43820.90289351852</v>
      </c>
      <c r="V40" s="82" t="s">
        <v>463</v>
      </c>
      <c r="W40" s="77"/>
      <c r="X40" s="77"/>
      <c r="Y40" s="80" t="s">
        <v>481</v>
      </c>
      <c r="Z40" s="77"/>
      <c r="AA40" s="108">
        <v>1</v>
      </c>
      <c r="AB40" s="48"/>
      <c r="AC40" s="49"/>
      <c r="AD40" s="48"/>
      <c r="AE40" s="49"/>
      <c r="AF40" s="48"/>
      <c r="AG40" s="49"/>
      <c r="AH40" s="48"/>
      <c r="AI40" s="49"/>
      <c r="AJ40" s="48"/>
      <c r="AK40" s="77"/>
      <c r="AL40" s="82" t="s">
        <v>446</v>
      </c>
      <c r="AM40" s="77" t="b">
        <v>0</v>
      </c>
      <c r="AN40" s="77">
        <v>0</v>
      </c>
      <c r="AO40" s="80" t="s">
        <v>288</v>
      </c>
      <c r="AP40" s="77" t="b">
        <v>0</v>
      </c>
      <c r="AQ40" s="77" t="s">
        <v>491</v>
      </c>
      <c r="AR40" s="77"/>
      <c r="AS40" s="80" t="s">
        <v>288</v>
      </c>
      <c r="AT40" s="77" t="b">
        <v>0</v>
      </c>
      <c r="AU40" s="77">
        <v>1</v>
      </c>
      <c r="AV40" s="80" t="s">
        <v>482</v>
      </c>
      <c r="AW40" s="77" t="s">
        <v>494</v>
      </c>
      <c r="AX40" s="77" t="b">
        <v>0</v>
      </c>
      <c r="AY40" s="80" t="s">
        <v>482</v>
      </c>
      <c r="AZ40" s="77" t="s">
        <v>185</v>
      </c>
      <c r="BA40" s="77">
        <v>0</v>
      </c>
      <c r="BB40" s="77">
        <v>0</v>
      </c>
      <c r="BC40" s="77"/>
      <c r="BD40" s="77"/>
      <c r="BE40" s="77"/>
      <c r="BF40" s="77"/>
      <c r="BG40" s="77"/>
      <c r="BH40" s="77"/>
      <c r="BI40" s="77"/>
      <c r="BJ40" s="77"/>
      <c r="BK40" s="76" t="str">
        <f>REPLACE(INDEX(GroupVertices[Group],MATCH(Edges[[#This Row],[Vertex 1]],GroupVertices[Vertex],0)),1,1,"")</f>
        <v>2</v>
      </c>
      <c r="BL40" s="76" t="str">
        <f>REPLACE(INDEX(GroupVertices[Group],MATCH(Edges[[#This Row],[Vertex 2]],GroupVertices[Vertex],0)),1,1,"")</f>
        <v>2</v>
      </c>
    </row>
    <row r="41" spans="1:64" ht="15">
      <c r="A41" s="62" t="s">
        <v>356</v>
      </c>
      <c r="B41" s="62" t="s">
        <v>413</v>
      </c>
      <c r="C41" s="63" t="s">
        <v>273</v>
      </c>
      <c r="D41" s="64">
        <v>5</v>
      </c>
      <c r="E41" s="65" t="s">
        <v>132</v>
      </c>
      <c r="F41" s="66">
        <v>16</v>
      </c>
      <c r="G41" s="63"/>
      <c r="H41" s="67"/>
      <c r="I41" s="68"/>
      <c r="J41" s="68"/>
      <c r="K41" s="34" t="s">
        <v>65</v>
      </c>
      <c r="L41" s="75">
        <v>41</v>
      </c>
      <c r="M41" s="75"/>
      <c r="N41" s="70"/>
      <c r="O41" s="77" t="s">
        <v>195</v>
      </c>
      <c r="P41" s="79">
        <v>43820.281319444446</v>
      </c>
      <c r="Q41" s="77" t="s">
        <v>427</v>
      </c>
      <c r="R41" s="82" t="s">
        <v>434</v>
      </c>
      <c r="S41" s="77" t="s">
        <v>289</v>
      </c>
      <c r="T41" s="77" t="s">
        <v>358</v>
      </c>
      <c r="U41" s="79">
        <v>43820.281319444446</v>
      </c>
      <c r="V41" s="82" t="s">
        <v>464</v>
      </c>
      <c r="W41" s="77"/>
      <c r="X41" s="77"/>
      <c r="Y41" s="80" t="s">
        <v>482</v>
      </c>
      <c r="Z41" s="77"/>
      <c r="AA41" s="108">
        <v>1</v>
      </c>
      <c r="AB41" s="48"/>
      <c r="AC41" s="49"/>
      <c r="AD41" s="48"/>
      <c r="AE41" s="49"/>
      <c r="AF41" s="48"/>
      <c r="AG41" s="49"/>
      <c r="AH41" s="48"/>
      <c r="AI41" s="49"/>
      <c r="AJ41" s="48"/>
      <c r="AK41" s="77"/>
      <c r="AL41" s="82" t="s">
        <v>447</v>
      </c>
      <c r="AM41" s="77" t="b">
        <v>0</v>
      </c>
      <c r="AN41" s="77">
        <v>3</v>
      </c>
      <c r="AO41" s="80" t="s">
        <v>288</v>
      </c>
      <c r="AP41" s="77" t="b">
        <v>0</v>
      </c>
      <c r="AQ41" s="77" t="s">
        <v>491</v>
      </c>
      <c r="AR41" s="77"/>
      <c r="AS41" s="80" t="s">
        <v>288</v>
      </c>
      <c r="AT41" s="77" t="b">
        <v>0</v>
      </c>
      <c r="AU41" s="77">
        <v>1</v>
      </c>
      <c r="AV41" s="80" t="s">
        <v>288</v>
      </c>
      <c r="AW41" s="77" t="s">
        <v>494</v>
      </c>
      <c r="AX41" s="77" t="b">
        <v>1</v>
      </c>
      <c r="AY41" s="80" t="s">
        <v>482</v>
      </c>
      <c r="AZ41" s="77" t="s">
        <v>185</v>
      </c>
      <c r="BA41" s="77">
        <v>0</v>
      </c>
      <c r="BB41" s="77">
        <v>0</v>
      </c>
      <c r="BC41" s="77"/>
      <c r="BD41" s="77"/>
      <c r="BE41" s="77"/>
      <c r="BF41" s="77"/>
      <c r="BG41" s="77"/>
      <c r="BH41" s="77"/>
      <c r="BI41" s="77"/>
      <c r="BJ41" s="77"/>
      <c r="BK41" s="76" t="str">
        <f>REPLACE(INDEX(GroupVertices[Group],MATCH(Edges[[#This Row],[Vertex 1]],GroupVertices[Vertex],0)),1,1,"")</f>
        <v>2</v>
      </c>
      <c r="BL41" s="76" t="str">
        <f>REPLACE(INDEX(GroupVertices[Group],MATCH(Edges[[#This Row],[Vertex 2]],GroupVertices[Vertex],0)),1,1,"")</f>
        <v>2</v>
      </c>
    </row>
    <row r="42" spans="1:64" ht="15">
      <c r="A42" s="62" t="s">
        <v>396</v>
      </c>
      <c r="B42" s="62" t="s">
        <v>413</v>
      </c>
      <c r="C42" s="63" t="s">
        <v>273</v>
      </c>
      <c r="D42" s="64">
        <v>5</v>
      </c>
      <c r="E42" s="65" t="s">
        <v>132</v>
      </c>
      <c r="F42" s="66">
        <v>16</v>
      </c>
      <c r="G42" s="63"/>
      <c r="H42" s="67"/>
      <c r="I42" s="68"/>
      <c r="J42" s="68"/>
      <c r="K42" s="34" t="s">
        <v>65</v>
      </c>
      <c r="L42" s="75">
        <v>42</v>
      </c>
      <c r="M42" s="75"/>
      <c r="N42" s="70"/>
      <c r="O42" s="77" t="s">
        <v>195</v>
      </c>
      <c r="P42" s="79">
        <v>43820.90289351852</v>
      </c>
      <c r="Q42" s="77" t="s">
        <v>426</v>
      </c>
      <c r="R42" s="77"/>
      <c r="S42" s="77"/>
      <c r="T42" s="77" t="s">
        <v>358</v>
      </c>
      <c r="U42" s="79">
        <v>43820.90289351852</v>
      </c>
      <c r="V42" s="82" t="s">
        <v>463</v>
      </c>
      <c r="W42" s="77"/>
      <c r="X42" s="77"/>
      <c r="Y42" s="80" t="s">
        <v>481</v>
      </c>
      <c r="Z42" s="77"/>
      <c r="AA42" s="108">
        <v>1</v>
      </c>
      <c r="AB42" s="48"/>
      <c r="AC42" s="49"/>
      <c r="AD42" s="48"/>
      <c r="AE42" s="49"/>
      <c r="AF42" s="48"/>
      <c r="AG42" s="49"/>
      <c r="AH42" s="48"/>
      <c r="AI42" s="49"/>
      <c r="AJ42" s="48"/>
      <c r="AK42" s="77"/>
      <c r="AL42" s="82" t="s">
        <v>446</v>
      </c>
      <c r="AM42" s="77" t="b">
        <v>0</v>
      </c>
      <c r="AN42" s="77">
        <v>0</v>
      </c>
      <c r="AO42" s="80" t="s">
        <v>288</v>
      </c>
      <c r="AP42" s="77" t="b">
        <v>0</v>
      </c>
      <c r="AQ42" s="77" t="s">
        <v>491</v>
      </c>
      <c r="AR42" s="77"/>
      <c r="AS42" s="80" t="s">
        <v>288</v>
      </c>
      <c r="AT42" s="77" t="b">
        <v>0</v>
      </c>
      <c r="AU42" s="77">
        <v>1</v>
      </c>
      <c r="AV42" s="80" t="s">
        <v>482</v>
      </c>
      <c r="AW42" s="77" t="s">
        <v>494</v>
      </c>
      <c r="AX42" s="77" t="b">
        <v>0</v>
      </c>
      <c r="AY42" s="80" t="s">
        <v>482</v>
      </c>
      <c r="AZ42" s="77" t="s">
        <v>185</v>
      </c>
      <c r="BA42" s="77">
        <v>0</v>
      </c>
      <c r="BB42" s="77">
        <v>0</v>
      </c>
      <c r="BC42" s="77"/>
      <c r="BD42" s="77"/>
      <c r="BE42" s="77"/>
      <c r="BF42" s="77"/>
      <c r="BG42" s="77"/>
      <c r="BH42" s="77"/>
      <c r="BI42" s="77"/>
      <c r="BJ42" s="77"/>
      <c r="BK42" s="76" t="str">
        <f>REPLACE(INDEX(GroupVertices[Group],MATCH(Edges[[#This Row],[Vertex 1]],GroupVertices[Vertex],0)),1,1,"")</f>
        <v>2</v>
      </c>
      <c r="BL42" s="76" t="str">
        <f>REPLACE(INDEX(GroupVertices[Group],MATCH(Edges[[#This Row],[Vertex 2]],GroupVertices[Vertex],0)),1,1,"")</f>
        <v>2</v>
      </c>
    </row>
    <row r="43" spans="1:64" ht="15">
      <c r="A43" s="62" t="s">
        <v>356</v>
      </c>
      <c r="B43" s="62" t="s">
        <v>414</v>
      </c>
      <c r="C43" s="63" t="s">
        <v>273</v>
      </c>
      <c r="D43" s="64">
        <v>5</v>
      </c>
      <c r="E43" s="65" t="s">
        <v>132</v>
      </c>
      <c r="F43" s="66">
        <v>16</v>
      </c>
      <c r="G43" s="63"/>
      <c r="H43" s="67"/>
      <c r="I43" s="68"/>
      <c r="J43" s="68"/>
      <c r="K43" s="34" t="s">
        <v>65</v>
      </c>
      <c r="L43" s="75">
        <v>43</v>
      </c>
      <c r="M43" s="75"/>
      <c r="N43" s="70"/>
      <c r="O43" s="77" t="s">
        <v>195</v>
      </c>
      <c r="P43" s="79">
        <v>43820.281319444446</v>
      </c>
      <c r="Q43" s="77" t="s">
        <v>427</v>
      </c>
      <c r="R43" s="82" t="s">
        <v>434</v>
      </c>
      <c r="S43" s="77" t="s">
        <v>289</v>
      </c>
      <c r="T43" s="77" t="s">
        <v>358</v>
      </c>
      <c r="U43" s="79">
        <v>43820.281319444446</v>
      </c>
      <c r="V43" s="82" t="s">
        <v>464</v>
      </c>
      <c r="W43" s="77"/>
      <c r="X43" s="77"/>
      <c r="Y43" s="80" t="s">
        <v>482</v>
      </c>
      <c r="Z43" s="77"/>
      <c r="AA43" s="108">
        <v>1</v>
      </c>
      <c r="AB43" s="48"/>
      <c r="AC43" s="49"/>
      <c r="AD43" s="48"/>
      <c r="AE43" s="49"/>
      <c r="AF43" s="48"/>
      <c r="AG43" s="49"/>
      <c r="AH43" s="48"/>
      <c r="AI43" s="49"/>
      <c r="AJ43" s="48"/>
      <c r="AK43" s="77"/>
      <c r="AL43" s="82" t="s">
        <v>447</v>
      </c>
      <c r="AM43" s="77" t="b">
        <v>0</v>
      </c>
      <c r="AN43" s="77">
        <v>3</v>
      </c>
      <c r="AO43" s="80" t="s">
        <v>288</v>
      </c>
      <c r="AP43" s="77" t="b">
        <v>0</v>
      </c>
      <c r="AQ43" s="77" t="s">
        <v>491</v>
      </c>
      <c r="AR43" s="77"/>
      <c r="AS43" s="80" t="s">
        <v>288</v>
      </c>
      <c r="AT43" s="77" t="b">
        <v>0</v>
      </c>
      <c r="AU43" s="77">
        <v>1</v>
      </c>
      <c r="AV43" s="80" t="s">
        <v>288</v>
      </c>
      <c r="AW43" s="77" t="s">
        <v>494</v>
      </c>
      <c r="AX43" s="77" t="b">
        <v>1</v>
      </c>
      <c r="AY43" s="80" t="s">
        <v>482</v>
      </c>
      <c r="AZ43" s="77" t="s">
        <v>185</v>
      </c>
      <c r="BA43" s="77">
        <v>0</v>
      </c>
      <c r="BB43" s="77">
        <v>0</v>
      </c>
      <c r="BC43" s="77"/>
      <c r="BD43" s="77"/>
      <c r="BE43" s="77"/>
      <c r="BF43" s="77"/>
      <c r="BG43" s="77"/>
      <c r="BH43" s="77"/>
      <c r="BI43" s="77"/>
      <c r="BJ43" s="77"/>
      <c r="BK43" s="76" t="str">
        <f>REPLACE(INDEX(GroupVertices[Group],MATCH(Edges[[#This Row],[Vertex 1]],GroupVertices[Vertex],0)),1,1,"")</f>
        <v>2</v>
      </c>
      <c r="BL43" s="76" t="str">
        <f>REPLACE(INDEX(GroupVertices[Group],MATCH(Edges[[#This Row],[Vertex 2]],GroupVertices[Vertex],0)),1,1,"")</f>
        <v>2</v>
      </c>
    </row>
    <row r="44" spans="1:64" ht="15">
      <c r="A44" s="62" t="s">
        <v>396</v>
      </c>
      <c r="B44" s="62" t="s">
        <v>414</v>
      </c>
      <c r="C44" s="63" t="s">
        <v>273</v>
      </c>
      <c r="D44" s="64">
        <v>5</v>
      </c>
      <c r="E44" s="65" t="s">
        <v>132</v>
      </c>
      <c r="F44" s="66">
        <v>16</v>
      </c>
      <c r="G44" s="63"/>
      <c r="H44" s="67"/>
      <c r="I44" s="68"/>
      <c r="J44" s="68"/>
      <c r="K44" s="34" t="s">
        <v>65</v>
      </c>
      <c r="L44" s="75">
        <v>44</v>
      </c>
      <c r="M44" s="75"/>
      <c r="N44" s="70"/>
      <c r="O44" s="77" t="s">
        <v>195</v>
      </c>
      <c r="P44" s="79">
        <v>43820.90289351852</v>
      </c>
      <c r="Q44" s="77" t="s">
        <v>426</v>
      </c>
      <c r="R44" s="77"/>
      <c r="S44" s="77"/>
      <c r="T44" s="77" t="s">
        <v>358</v>
      </c>
      <c r="U44" s="79">
        <v>43820.90289351852</v>
      </c>
      <c r="V44" s="82" t="s">
        <v>463</v>
      </c>
      <c r="W44" s="77"/>
      <c r="X44" s="77"/>
      <c r="Y44" s="80" t="s">
        <v>481</v>
      </c>
      <c r="Z44" s="77"/>
      <c r="AA44" s="108">
        <v>1</v>
      </c>
      <c r="AB44" s="48"/>
      <c r="AC44" s="49"/>
      <c r="AD44" s="48"/>
      <c r="AE44" s="49"/>
      <c r="AF44" s="48"/>
      <c r="AG44" s="49"/>
      <c r="AH44" s="48"/>
      <c r="AI44" s="49"/>
      <c r="AJ44" s="48"/>
      <c r="AK44" s="77"/>
      <c r="AL44" s="82" t="s">
        <v>446</v>
      </c>
      <c r="AM44" s="77" t="b">
        <v>0</v>
      </c>
      <c r="AN44" s="77">
        <v>0</v>
      </c>
      <c r="AO44" s="80" t="s">
        <v>288</v>
      </c>
      <c r="AP44" s="77" t="b">
        <v>0</v>
      </c>
      <c r="AQ44" s="77" t="s">
        <v>491</v>
      </c>
      <c r="AR44" s="77"/>
      <c r="AS44" s="80" t="s">
        <v>288</v>
      </c>
      <c r="AT44" s="77" t="b">
        <v>0</v>
      </c>
      <c r="AU44" s="77">
        <v>1</v>
      </c>
      <c r="AV44" s="80" t="s">
        <v>482</v>
      </c>
      <c r="AW44" s="77" t="s">
        <v>494</v>
      </c>
      <c r="AX44" s="77" t="b">
        <v>0</v>
      </c>
      <c r="AY44" s="80" t="s">
        <v>482</v>
      </c>
      <c r="AZ44" s="77" t="s">
        <v>185</v>
      </c>
      <c r="BA44" s="77">
        <v>0</v>
      </c>
      <c r="BB44" s="77">
        <v>0</v>
      </c>
      <c r="BC44" s="77"/>
      <c r="BD44" s="77"/>
      <c r="BE44" s="77"/>
      <c r="BF44" s="77"/>
      <c r="BG44" s="77"/>
      <c r="BH44" s="77"/>
      <c r="BI44" s="77"/>
      <c r="BJ44" s="77"/>
      <c r="BK44" s="76" t="str">
        <f>REPLACE(INDEX(GroupVertices[Group],MATCH(Edges[[#This Row],[Vertex 1]],GroupVertices[Vertex],0)),1,1,"")</f>
        <v>2</v>
      </c>
      <c r="BL44" s="76" t="str">
        <f>REPLACE(INDEX(GroupVertices[Group],MATCH(Edges[[#This Row],[Vertex 2]],GroupVertices[Vertex],0)),1,1,"")</f>
        <v>2</v>
      </c>
    </row>
    <row r="45" spans="1:64" ht="15">
      <c r="A45" s="62" t="s">
        <v>356</v>
      </c>
      <c r="B45" s="62" t="s">
        <v>355</v>
      </c>
      <c r="C45" s="63" t="s">
        <v>808</v>
      </c>
      <c r="D45" s="64">
        <v>5</v>
      </c>
      <c r="E45" s="65" t="s">
        <v>136</v>
      </c>
      <c r="F45" s="66">
        <v>11</v>
      </c>
      <c r="G45" s="63"/>
      <c r="H45" s="67"/>
      <c r="I45" s="68"/>
      <c r="J45" s="68"/>
      <c r="K45" s="34" t="s">
        <v>65</v>
      </c>
      <c r="L45" s="75">
        <v>45</v>
      </c>
      <c r="M45" s="75"/>
      <c r="N45" s="70"/>
      <c r="O45" s="77" t="s">
        <v>195</v>
      </c>
      <c r="P45" s="79">
        <v>43819.860601851855</v>
      </c>
      <c r="Q45" s="77" t="s">
        <v>425</v>
      </c>
      <c r="R45" s="77"/>
      <c r="S45" s="77"/>
      <c r="T45" s="77"/>
      <c r="U45" s="79">
        <v>43819.860601851855</v>
      </c>
      <c r="V45" s="82" t="s">
        <v>465</v>
      </c>
      <c r="W45" s="77"/>
      <c r="X45" s="77"/>
      <c r="Y45" s="80" t="s">
        <v>483</v>
      </c>
      <c r="Z45" s="77"/>
      <c r="AA45" s="108">
        <v>2</v>
      </c>
      <c r="AB45" s="48"/>
      <c r="AC45" s="49"/>
      <c r="AD45" s="48"/>
      <c r="AE45" s="49"/>
      <c r="AF45" s="48"/>
      <c r="AG45" s="49"/>
      <c r="AH45" s="48"/>
      <c r="AI45" s="49"/>
      <c r="AJ45" s="48"/>
      <c r="AK45" s="77"/>
      <c r="AL45" s="82" t="s">
        <v>447</v>
      </c>
      <c r="AM45" s="77" t="b">
        <v>0</v>
      </c>
      <c r="AN45" s="77">
        <v>0</v>
      </c>
      <c r="AO45" s="80" t="s">
        <v>288</v>
      </c>
      <c r="AP45" s="77" t="b">
        <v>0</v>
      </c>
      <c r="AQ45" s="77" t="s">
        <v>290</v>
      </c>
      <c r="AR45" s="77"/>
      <c r="AS45" s="80" t="s">
        <v>288</v>
      </c>
      <c r="AT45" s="77" t="b">
        <v>0</v>
      </c>
      <c r="AU45" s="77">
        <v>3</v>
      </c>
      <c r="AV45" s="80" t="s">
        <v>486</v>
      </c>
      <c r="AW45" s="77" t="s">
        <v>494</v>
      </c>
      <c r="AX45" s="77" t="b">
        <v>0</v>
      </c>
      <c r="AY45" s="80" t="s">
        <v>486</v>
      </c>
      <c r="AZ45" s="77" t="s">
        <v>185</v>
      </c>
      <c r="BA45" s="77">
        <v>0</v>
      </c>
      <c r="BB45" s="77">
        <v>0</v>
      </c>
      <c r="BC45" s="77"/>
      <c r="BD45" s="77"/>
      <c r="BE45" s="77"/>
      <c r="BF45" s="77"/>
      <c r="BG45" s="77"/>
      <c r="BH45" s="77"/>
      <c r="BI45" s="77"/>
      <c r="BJ45" s="77"/>
      <c r="BK45" s="76" t="str">
        <f>REPLACE(INDEX(GroupVertices[Group],MATCH(Edges[[#This Row],[Vertex 1]],GroupVertices[Vertex],0)),1,1,"")</f>
        <v>2</v>
      </c>
      <c r="BL45" s="76" t="str">
        <f>REPLACE(INDEX(GroupVertices[Group],MATCH(Edges[[#This Row],[Vertex 2]],GroupVertices[Vertex],0)),1,1,"")</f>
        <v>3</v>
      </c>
    </row>
    <row r="46" spans="1:64" ht="15">
      <c r="A46" s="62" t="s">
        <v>356</v>
      </c>
      <c r="B46" s="62" t="s">
        <v>328</v>
      </c>
      <c r="C46" s="63" t="s">
        <v>273</v>
      </c>
      <c r="D46" s="64">
        <v>5</v>
      </c>
      <c r="E46" s="65" t="s">
        <v>132</v>
      </c>
      <c r="F46" s="66">
        <v>16</v>
      </c>
      <c r="G46" s="63"/>
      <c r="H46" s="67"/>
      <c r="I46" s="68"/>
      <c r="J46" s="68"/>
      <c r="K46" s="34" t="s">
        <v>65</v>
      </c>
      <c r="L46" s="75">
        <v>46</v>
      </c>
      <c r="M46" s="75"/>
      <c r="N46" s="70"/>
      <c r="O46" s="77" t="s">
        <v>195</v>
      </c>
      <c r="P46" s="79">
        <v>43819.860601851855</v>
      </c>
      <c r="Q46" s="77" t="s">
        <v>425</v>
      </c>
      <c r="R46" s="77"/>
      <c r="S46" s="77"/>
      <c r="T46" s="77"/>
      <c r="U46" s="79">
        <v>43819.860601851855</v>
      </c>
      <c r="V46" s="82" t="s">
        <v>465</v>
      </c>
      <c r="W46" s="77"/>
      <c r="X46" s="77"/>
      <c r="Y46" s="80" t="s">
        <v>483</v>
      </c>
      <c r="Z46" s="77"/>
      <c r="AA46" s="108">
        <v>1</v>
      </c>
      <c r="AB46" s="48">
        <v>0</v>
      </c>
      <c r="AC46" s="49">
        <v>0</v>
      </c>
      <c r="AD46" s="48">
        <v>0</v>
      </c>
      <c r="AE46" s="49">
        <v>0</v>
      </c>
      <c r="AF46" s="48">
        <v>0</v>
      </c>
      <c r="AG46" s="49">
        <v>0</v>
      </c>
      <c r="AH46" s="48">
        <v>22</v>
      </c>
      <c r="AI46" s="49">
        <v>100</v>
      </c>
      <c r="AJ46" s="48">
        <v>22</v>
      </c>
      <c r="AK46" s="77"/>
      <c r="AL46" s="82" t="s">
        <v>447</v>
      </c>
      <c r="AM46" s="77" t="b">
        <v>0</v>
      </c>
      <c r="AN46" s="77">
        <v>0</v>
      </c>
      <c r="AO46" s="80" t="s">
        <v>288</v>
      </c>
      <c r="AP46" s="77" t="b">
        <v>0</v>
      </c>
      <c r="AQ46" s="77" t="s">
        <v>290</v>
      </c>
      <c r="AR46" s="77"/>
      <c r="AS46" s="80" t="s">
        <v>288</v>
      </c>
      <c r="AT46" s="77" t="b">
        <v>0</v>
      </c>
      <c r="AU46" s="77">
        <v>3</v>
      </c>
      <c r="AV46" s="80" t="s">
        <v>486</v>
      </c>
      <c r="AW46" s="77" t="s">
        <v>494</v>
      </c>
      <c r="AX46" s="77" t="b">
        <v>0</v>
      </c>
      <c r="AY46" s="80" t="s">
        <v>486</v>
      </c>
      <c r="AZ46" s="77" t="s">
        <v>185</v>
      </c>
      <c r="BA46" s="77">
        <v>0</v>
      </c>
      <c r="BB46" s="77">
        <v>0</v>
      </c>
      <c r="BC46" s="77"/>
      <c r="BD46" s="77"/>
      <c r="BE46" s="77"/>
      <c r="BF46" s="77"/>
      <c r="BG46" s="77"/>
      <c r="BH46" s="77"/>
      <c r="BI46" s="77"/>
      <c r="BJ46" s="77"/>
      <c r="BK46" s="76" t="str">
        <f>REPLACE(INDEX(GroupVertices[Group],MATCH(Edges[[#This Row],[Vertex 1]],GroupVertices[Vertex],0)),1,1,"")</f>
        <v>2</v>
      </c>
      <c r="BL46" s="76" t="str">
        <f>REPLACE(INDEX(GroupVertices[Group],MATCH(Edges[[#This Row],[Vertex 2]],GroupVertices[Vertex],0)),1,1,"")</f>
        <v>3</v>
      </c>
    </row>
    <row r="47" spans="1:64" ht="15">
      <c r="A47" s="62" t="s">
        <v>356</v>
      </c>
      <c r="B47" s="62" t="s">
        <v>396</v>
      </c>
      <c r="C47" s="63" t="s">
        <v>273</v>
      </c>
      <c r="D47" s="64">
        <v>5</v>
      </c>
      <c r="E47" s="65" t="s">
        <v>132</v>
      </c>
      <c r="F47" s="66">
        <v>16</v>
      </c>
      <c r="G47" s="63"/>
      <c r="H47" s="67"/>
      <c r="I47" s="68"/>
      <c r="J47" s="68"/>
      <c r="K47" s="34" t="s">
        <v>66</v>
      </c>
      <c r="L47" s="75">
        <v>47</v>
      </c>
      <c r="M47" s="75"/>
      <c r="N47" s="70"/>
      <c r="O47" s="77" t="s">
        <v>195</v>
      </c>
      <c r="P47" s="79">
        <v>43820.281319444446</v>
      </c>
      <c r="Q47" s="77" t="s">
        <v>427</v>
      </c>
      <c r="R47" s="82" t="s">
        <v>434</v>
      </c>
      <c r="S47" s="77" t="s">
        <v>289</v>
      </c>
      <c r="T47" s="77" t="s">
        <v>358</v>
      </c>
      <c r="U47" s="79">
        <v>43820.281319444446</v>
      </c>
      <c r="V47" s="82" t="s">
        <v>464</v>
      </c>
      <c r="W47" s="77"/>
      <c r="X47" s="77"/>
      <c r="Y47" s="80" t="s">
        <v>482</v>
      </c>
      <c r="Z47" s="77"/>
      <c r="AA47" s="108">
        <v>1</v>
      </c>
      <c r="AB47" s="48"/>
      <c r="AC47" s="49"/>
      <c r="AD47" s="48"/>
      <c r="AE47" s="49"/>
      <c r="AF47" s="48"/>
      <c r="AG47" s="49"/>
      <c r="AH47" s="48"/>
      <c r="AI47" s="49"/>
      <c r="AJ47" s="48"/>
      <c r="AK47" s="77"/>
      <c r="AL47" s="82" t="s">
        <v>447</v>
      </c>
      <c r="AM47" s="77" t="b">
        <v>0</v>
      </c>
      <c r="AN47" s="77">
        <v>3</v>
      </c>
      <c r="AO47" s="80" t="s">
        <v>288</v>
      </c>
      <c r="AP47" s="77" t="b">
        <v>0</v>
      </c>
      <c r="AQ47" s="77" t="s">
        <v>491</v>
      </c>
      <c r="AR47" s="77"/>
      <c r="AS47" s="80" t="s">
        <v>288</v>
      </c>
      <c r="AT47" s="77" t="b">
        <v>0</v>
      </c>
      <c r="AU47" s="77">
        <v>1</v>
      </c>
      <c r="AV47" s="80" t="s">
        <v>288</v>
      </c>
      <c r="AW47" s="77" t="s">
        <v>494</v>
      </c>
      <c r="AX47" s="77" t="b">
        <v>1</v>
      </c>
      <c r="AY47" s="80" t="s">
        <v>482</v>
      </c>
      <c r="AZ47" s="77" t="s">
        <v>185</v>
      </c>
      <c r="BA47" s="77">
        <v>0</v>
      </c>
      <c r="BB47" s="77">
        <v>0</v>
      </c>
      <c r="BC47" s="77"/>
      <c r="BD47" s="77"/>
      <c r="BE47" s="77"/>
      <c r="BF47" s="77"/>
      <c r="BG47" s="77"/>
      <c r="BH47" s="77"/>
      <c r="BI47" s="77"/>
      <c r="BJ47" s="77"/>
      <c r="BK47" s="76" t="str">
        <f>REPLACE(INDEX(GroupVertices[Group],MATCH(Edges[[#This Row],[Vertex 1]],GroupVertices[Vertex],0)),1,1,"")</f>
        <v>2</v>
      </c>
      <c r="BL47" s="76" t="str">
        <f>REPLACE(INDEX(GroupVertices[Group],MATCH(Edges[[#This Row],[Vertex 2]],GroupVertices[Vertex],0)),1,1,"")</f>
        <v>2</v>
      </c>
    </row>
    <row r="48" spans="1:64" ht="15">
      <c r="A48" s="62" t="s">
        <v>356</v>
      </c>
      <c r="B48" s="62" t="s">
        <v>355</v>
      </c>
      <c r="C48" s="63" t="s">
        <v>808</v>
      </c>
      <c r="D48" s="64">
        <v>5</v>
      </c>
      <c r="E48" s="65" t="s">
        <v>136</v>
      </c>
      <c r="F48" s="66">
        <v>11</v>
      </c>
      <c r="G48" s="63"/>
      <c r="H48" s="67"/>
      <c r="I48" s="68"/>
      <c r="J48" s="68"/>
      <c r="K48" s="34" t="s">
        <v>65</v>
      </c>
      <c r="L48" s="75">
        <v>48</v>
      </c>
      <c r="M48" s="75"/>
      <c r="N48" s="70"/>
      <c r="O48" s="77" t="s">
        <v>195</v>
      </c>
      <c r="P48" s="79">
        <v>43820.281319444446</v>
      </c>
      <c r="Q48" s="77" t="s">
        <v>427</v>
      </c>
      <c r="R48" s="82" t="s">
        <v>434</v>
      </c>
      <c r="S48" s="77" t="s">
        <v>289</v>
      </c>
      <c r="T48" s="77" t="s">
        <v>358</v>
      </c>
      <c r="U48" s="79">
        <v>43820.281319444446</v>
      </c>
      <c r="V48" s="82" t="s">
        <v>464</v>
      </c>
      <c r="W48" s="77"/>
      <c r="X48" s="77"/>
      <c r="Y48" s="80" t="s">
        <v>482</v>
      </c>
      <c r="Z48" s="77"/>
      <c r="AA48" s="108">
        <v>2</v>
      </c>
      <c r="AB48" s="48">
        <v>0</v>
      </c>
      <c r="AC48" s="49">
        <v>0</v>
      </c>
      <c r="AD48" s="48">
        <v>0</v>
      </c>
      <c r="AE48" s="49">
        <v>0</v>
      </c>
      <c r="AF48" s="48">
        <v>0</v>
      </c>
      <c r="AG48" s="49">
        <v>0</v>
      </c>
      <c r="AH48" s="48">
        <v>8</v>
      </c>
      <c r="AI48" s="49">
        <v>100</v>
      </c>
      <c r="AJ48" s="48">
        <v>8</v>
      </c>
      <c r="AK48" s="77"/>
      <c r="AL48" s="82" t="s">
        <v>447</v>
      </c>
      <c r="AM48" s="77" t="b">
        <v>0</v>
      </c>
      <c r="AN48" s="77">
        <v>3</v>
      </c>
      <c r="AO48" s="80" t="s">
        <v>288</v>
      </c>
      <c r="AP48" s="77" t="b">
        <v>0</v>
      </c>
      <c r="AQ48" s="77" t="s">
        <v>491</v>
      </c>
      <c r="AR48" s="77"/>
      <c r="AS48" s="80" t="s">
        <v>288</v>
      </c>
      <c r="AT48" s="77" t="b">
        <v>0</v>
      </c>
      <c r="AU48" s="77">
        <v>1</v>
      </c>
      <c r="AV48" s="80" t="s">
        <v>288</v>
      </c>
      <c r="AW48" s="77" t="s">
        <v>494</v>
      </c>
      <c r="AX48" s="77" t="b">
        <v>1</v>
      </c>
      <c r="AY48" s="80" t="s">
        <v>482</v>
      </c>
      <c r="AZ48" s="77" t="s">
        <v>185</v>
      </c>
      <c r="BA48" s="77">
        <v>0</v>
      </c>
      <c r="BB48" s="77">
        <v>0</v>
      </c>
      <c r="BC48" s="77"/>
      <c r="BD48" s="77"/>
      <c r="BE48" s="77"/>
      <c r="BF48" s="77"/>
      <c r="BG48" s="77"/>
      <c r="BH48" s="77"/>
      <c r="BI48" s="77"/>
      <c r="BJ48" s="77"/>
      <c r="BK48" s="76" t="str">
        <f>REPLACE(INDEX(GroupVertices[Group],MATCH(Edges[[#This Row],[Vertex 1]],GroupVertices[Vertex],0)),1,1,"")</f>
        <v>2</v>
      </c>
      <c r="BL48" s="76" t="str">
        <f>REPLACE(INDEX(GroupVertices[Group],MATCH(Edges[[#This Row],[Vertex 2]],GroupVertices[Vertex],0)),1,1,"")</f>
        <v>3</v>
      </c>
    </row>
    <row r="49" spans="1:64" ht="15">
      <c r="A49" s="62" t="s">
        <v>396</v>
      </c>
      <c r="B49" s="62" t="s">
        <v>356</v>
      </c>
      <c r="C49" s="63" t="s">
        <v>273</v>
      </c>
      <c r="D49" s="64">
        <v>5</v>
      </c>
      <c r="E49" s="65" t="s">
        <v>132</v>
      </c>
      <c r="F49" s="66">
        <v>16</v>
      </c>
      <c r="G49" s="63"/>
      <c r="H49" s="67"/>
      <c r="I49" s="68"/>
      <c r="J49" s="68"/>
      <c r="K49" s="34" t="s">
        <v>66</v>
      </c>
      <c r="L49" s="75">
        <v>49</v>
      </c>
      <c r="M49" s="75"/>
      <c r="N49" s="70"/>
      <c r="O49" s="77" t="s">
        <v>195</v>
      </c>
      <c r="P49" s="79">
        <v>43820.90289351852</v>
      </c>
      <c r="Q49" s="77" t="s">
        <v>426</v>
      </c>
      <c r="R49" s="77"/>
      <c r="S49" s="77"/>
      <c r="T49" s="77" t="s">
        <v>358</v>
      </c>
      <c r="U49" s="79">
        <v>43820.90289351852</v>
      </c>
      <c r="V49" s="82" t="s">
        <v>463</v>
      </c>
      <c r="W49" s="77"/>
      <c r="X49" s="77"/>
      <c r="Y49" s="80" t="s">
        <v>481</v>
      </c>
      <c r="Z49" s="77"/>
      <c r="AA49" s="108">
        <v>1</v>
      </c>
      <c r="AB49" s="48">
        <v>0</v>
      </c>
      <c r="AC49" s="49">
        <v>0</v>
      </c>
      <c r="AD49" s="48">
        <v>0</v>
      </c>
      <c r="AE49" s="49">
        <v>0</v>
      </c>
      <c r="AF49" s="48">
        <v>0</v>
      </c>
      <c r="AG49" s="49">
        <v>0</v>
      </c>
      <c r="AH49" s="48">
        <v>11</v>
      </c>
      <c r="AI49" s="49">
        <v>100</v>
      </c>
      <c r="AJ49" s="48">
        <v>11</v>
      </c>
      <c r="AK49" s="77"/>
      <c r="AL49" s="82" t="s">
        <v>446</v>
      </c>
      <c r="AM49" s="77" t="b">
        <v>0</v>
      </c>
      <c r="AN49" s="77">
        <v>0</v>
      </c>
      <c r="AO49" s="80" t="s">
        <v>288</v>
      </c>
      <c r="AP49" s="77" t="b">
        <v>0</v>
      </c>
      <c r="AQ49" s="77" t="s">
        <v>491</v>
      </c>
      <c r="AR49" s="77"/>
      <c r="AS49" s="80" t="s">
        <v>288</v>
      </c>
      <c r="AT49" s="77" t="b">
        <v>0</v>
      </c>
      <c r="AU49" s="77">
        <v>1</v>
      </c>
      <c r="AV49" s="80" t="s">
        <v>482</v>
      </c>
      <c r="AW49" s="77" t="s">
        <v>494</v>
      </c>
      <c r="AX49" s="77" t="b">
        <v>0</v>
      </c>
      <c r="AY49" s="80" t="s">
        <v>482</v>
      </c>
      <c r="AZ49" s="77" t="s">
        <v>185</v>
      </c>
      <c r="BA49" s="77">
        <v>0</v>
      </c>
      <c r="BB49" s="77">
        <v>0</v>
      </c>
      <c r="BC49" s="77"/>
      <c r="BD49" s="77"/>
      <c r="BE49" s="77"/>
      <c r="BF49" s="77"/>
      <c r="BG49" s="77"/>
      <c r="BH49" s="77"/>
      <c r="BI49" s="77"/>
      <c r="BJ49" s="77"/>
      <c r="BK49" s="76" t="str">
        <f>REPLACE(INDEX(GroupVertices[Group],MATCH(Edges[[#This Row],[Vertex 1]],GroupVertices[Vertex],0)),1,1,"")</f>
        <v>2</v>
      </c>
      <c r="BL49" s="76" t="str">
        <f>REPLACE(INDEX(GroupVertices[Group],MATCH(Edges[[#This Row],[Vertex 2]],GroupVertices[Vertex],0)),1,1,"")</f>
        <v>2</v>
      </c>
    </row>
    <row r="50" spans="1:64" ht="15">
      <c r="A50" s="62" t="s">
        <v>396</v>
      </c>
      <c r="B50" s="62" t="s">
        <v>355</v>
      </c>
      <c r="C50" s="63" t="s">
        <v>273</v>
      </c>
      <c r="D50" s="64">
        <v>5</v>
      </c>
      <c r="E50" s="65" t="s">
        <v>132</v>
      </c>
      <c r="F50" s="66">
        <v>16</v>
      </c>
      <c r="G50" s="63"/>
      <c r="H50" s="67"/>
      <c r="I50" s="68"/>
      <c r="J50" s="68"/>
      <c r="K50" s="34" t="s">
        <v>65</v>
      </c>
      <c r="L50" s="75">
        <v>50</v>
      </c>
      <c r="M50" s="75"/>
      <c r="N50" s="70"/>
      <c r="O50" s="77" t="s">
        <v>195</v>
      </c>
      <c r="P50" s="79">
        <v>43820.90289351852</v>
      </c>
      <c r="Q50" s="77" t="s">
        <v>426</v>
      </c>
      <c r="R50" s="77"/>
      <c r="S50" s="77"/>
      <c r="T50" s="77" t="s">
        <v>358</v>
      </c>
      <c r="U50" s="79">
        <v>43820.90289351852</v>
      </c>
      <c r="V50" s="82" t="s">
        <v>463</v>
      </c>
      <c r="W50" s="77"/>
      <c r="X50" s="77"/>
      <c r="Y50" s="80" t="s">
        <v>481</v>
      </c>
      <c r="Z50" s="77"/>
      <c r="AA50" s="108">
        <v>1</v>
      </c>
      <c r="AB50" s="48"/>
      <c r="AC50" s="49"/>
      <c r="AD50" s="48"/>
      <c r="AE50" s="49"/>
      <c r="AF50" s="48"/>
      <c r="AG50" s="49"/>
      <c r="AH50" s="48"/>
      <c r="AI50" s="49"/>
      <c r="AJ50" s="48"/>
      <c r="AK50" s="77"/>
      <c r="AL50" s="82" t="s">
        <v>446</v>
      </c>
      <c r="AM50" s="77" t="b">
        <v>0</v>
      </c>
      <c r="AN50" s="77">
        <v>0</v>
      </c>
      <c r="AO50" s="80" t="s">
        <v>288</v>
      </c>
      <c r="AP50" s="77" t="b">
        <v>0</v>
      </c>
      <c r="AQ50" s="77" t="s">
        <v>491</v>
      </c>
      <c r="AR50" s="77"/>
      <c r="AS50" s="80" t="s">
        <v>288</v>
      </c>
      <c r="AT50" s="77" t="b">
        <v>0</v>
      </c>
      <c r="AU50" s="77">
        <v>1</v>
      </c>
      <c r="AV50" s="80" t="s">
        <v>482</v>
      </c>
      <c r="AW50" s="77" t="s">
        <v>494</v>
      </c>
      <c r="AX50" s="77" t="b">
        <v>0</v>
      </c>
      <c r="AY50" s="80" t="s">
        <v>482</v>
      </c>
      <c r="AZ50" s="77" t="s">
        <v>185</v>
      </c>
      <c r="BA50" s="77">
        <v>0</v>
      </c>
      <c r="BB50" s="77">
        <v>0</v>
      </c>
      <c r="BC50" s="77"/>
      <c r="BD50" s="77"/>
      <c r="BE50" s="77"/>
      <c r="BF50" s="77"/>
      <c r="BG50" s="77"/>
      <c r="BH50" s="77"/>
      <c r="BI50" s="77"/>
      <c r="BJ50" s="77"/>
      <c r="BK50" s="76" t="str">
        <f>REPLACE(INDEX(GroupVertices[Group],MATCH(Edges[[#This Row],[Vertex 1]],GroupVertices[Vertex],0)),1,1,"")</f>
        <v>2</v>
      </c>
      <c r="BL50" s="76" t="str">
        <f>REPLACE(INDEX(GroupVertices[Group],MATCH(Edges[[#This Row],[Vertex 2]],GroupVertices[Vertex],0)),1,1,"")</f>
        <v>3</v>
      </c>
    </row>
    <row r="51" spans="1:64" ht="15">
      <c r="A51" s="62" t="s">
        <v>355</v>
      </c>
      <c r="B51" s="62" t="s">
        <v>357</v>
      </c>
      <c r="C51" s="63" t="s">
        <v>808</v>
      </c>
      <c r="D51" s="64">
        <v>5</v>
      </c>
      <c r="E51" s="65" t="s">
        <v>136</v>
      </c>
      <c r="F51" s="66">
        <v>11</v>
      </c>
      <c r="G51" s="63"/>
      <c r="H51" s="67"/>
      <c r="I51" s="68"/>
      <c r="J51" s="68"/>
      <c r="K51" s="34" t="s">
        <v>66</v>
      </c>
      <c r="L51" s="75">
        <v>51</v>
      </c>
      <c r="M51" s="75"/>
      <c r="N51" s="70"/>
      <c r="O51" s="77" t="s">
        <v>195</v>
      </c>
      <c r="P51" s="79">
        <v>43819.96439814815</v>
      </c>
      <c r="Q51" s="77" t="s">
        <v>421</v>
      </c>
      <c r="R51" s="77"/>
      <c r="S51" s="77"/>
      <c r="T51" s="77"/>
      <c r="U51" s="79">
        <v>43819.96439814815</v>
      </c>
      <c r="V51" s="82" t="s">
        <v>455</v>
      </c>
      <c r="W51" s="77"/>
      <c r="X51" s="77"/>
      <c r="Y51" s="80" t="s">
        <v>473</v>
      </c>
      <c r="Z51" s="77"/>
      <c r="AA51" s="108">
        <v>2</v>
      </c>
      <c r="AB51" s="48">
        <v>0</v>
      </c>
      <c r="AC51" s="49">
        <v>0</v>
      </c>
      <c r="AD51" s="48">
        <v>0</v>
      </c>
      <c r="AE51" s="49">
        <v>0</v>
      </c>
      <c r="AF51" s="48">
        <v>0</v>
      </c>
      <c r="AG51" s="49">
        <v>0</v>
      </c>
      <c r="AH51" s="48">
        <v>8</v>
      </c>
      <c r="AI51" s="49">
        <v>100</v>
      </c>
      <c r="AJ51" s="48">
        <v>8</v>
      </c>
      <c r="AK51" s="82" t="s">
        <v>442</v>
      </c>
      <c r="AL51" s="82" t="s">
        <v>442</v>
      </c>
      <c r="AM51" s="77" t="b">
        <v>0</v>
      </c>
      <c r="AN51" s="77">
        <v>6</v>
      </c>
      <c r="AO51" s="80" t="s">
        <v>288</v>
      </c>
      <c r="AP51" s="77" t="b">
        <v>0</v>
      </c>
      <c r="AQ51" s="77" t="s">
        <v>290</v>
      </c>
      <c r="AR51" s="77"/>
      <c r="AS51" s="80" t="s">
        <v>288</v>
      </c>
      <c r="AT51" s="77" t="b">
        <v>0</v>
      </c>
      <c r="AU51" s="77">
        <v>2</v>
      </c>
      <c r="AV51" s="80" t="s">
        <v>288</v>
      </c>
      <c r="AW51" s="77" t="s">
        <v>494</v>
      </c>
      <c r="AX51" s="77" t="b">
        <v>0</v>
      </c>
      <c r="AY51" s="80" t="s">
        <v>473</v>
      </c>
      <c r="AZ51" s="77" t="s">
        <v>498</v>
      </c>
      <c r="BA51" s="77">
        <v>0</v>
      </c>
      <c r="BB51" s="77">
        <v>0</v>
      </c>
      <c r="BC51" s="77"/>
      <c r="BD51" s="77"/>
      <c r="BE51" s="77"/>
      <c r="BF51" s="77"/>
      <c r="BG51" s="77"/>
      <c r="BH51" s="77"/>
      <c r="BI51" s="77"/>
      <c r="BJ51" s="77"/>
      <c r="BK51" s="76" t="str">
        <f>REPLACE(INDEX(GroupVertices[Group],MATCH(Edges[[#This Row],[Vertex 1]],GroupVertices[Vertex],0)),1,1,"")</f>
        <v>3</v>
      </c>
      <c r="BL51" s="76" t="str">
        <f>REPLACE(INDEX(GroupVertices[Group],MATCH(Edges[[#This Row],[Vertex 2]],GroupVertices[Vertex],0)),1,1,"")</f>
        <v>3</v>
      </c>
    </row>
    <row r="52" spans="1:64" ht="15">
      <c r="A52" s="62" t="s">
        <v>355</v>
      </c>
      <c r="B52" s="62" t="s">
        <v>357</v>
      </c>
      <c r="C52" s="63" t="s">
        <v>808</v>
      </c>
      <c r="D52" s="64">
        <v>5</v>
      </c>
      <c r="E52" s="65" t="s">
        <v>136</v>
      </c>
      <c r="F52" s="66">
        <v>11</v>
      </c>
      <c r="G52" s="63"/>
      <c r="H52" s="67"/>
      <c r="I52" s="68"/>
      <c r="J52" s="68"/>
      <c r="K52" s="34" t="s">
        <v>66</v>
      </c>
      <c r="L52" s="75">
        <v>52</v>
      </c>
      <c r="M52" s="75"/>
      <c r="N52" s="70"/>
      <c r="O52" s="77" t="s">
        <v>195</v>
      </c>
      <c r="P52" s="79">
        <v>43819.659895833334</v>
      </c>
      <c r="Q52" s="77" t="s">
        <v>418</v>
      </c>
      <c r="R52" s="77"/>
      <c r="S52" s="77"/>
      <c r="T52" s="77" t="s">
        <v>438</v>
      </c>
      <c r="U52" s="79">
        <v>43819.659895833334</v>
      </c>
      <c r="V52" s="82" t="s">
        <v>456</v>
      </c>
      <c r="W52" s="77"/>
      <c r="X52" s="77"/>
      <c r="Y52" s="80" t="s">
        <v>474</v>
      </c>
      <c r="Z52" s="77"/>
      <c r="AA52" s="108">
        <v>2</v>
      </c>
      <c r="AB52" s="48"/>
      <c r="AC52" s="49"/>
      <c r="AD52" s="48"/>
      <c r="AE52" s="49"/>
      <c r="AF52" s="48"/>
      <c r="AG52" s="49"/>
      <c r="AH52" s="48"/>
      <c r="AI52" s="49"/>
      <c r="AJ52" s="48"/>
      <c r="AK52" s="82" t="s">
        <v>441</v>
      </c>
      <c r="AL52" s="82" t="s">
        <v>441</v>
      </c>
      <c r="AM52" s="77" t="b">
        <v>0</v>
      </c>
      <c r="AN52" s="77">
        <v>0</v>
      </c>
      <c r="AO52" s="80" t="s">
        <v>288</v>
      </c>
      <c r="AP52" s="77" t="b">
        <v>0</v>
      </c>
      <c r="AQ52" s="77" t="s">
        <v>290</v>
      </c>
      <c r="AR52" s="77"/>
      <c r="AS52" s="80" t="s">
        <v>288</v>
      </c>
      <c r="AT52" s="77" t="b">
        <v>0</v>
      </c>
      <c r="AU52" s="77">
        <v>3</v>
      </c>
      <c r="AV52" s="80" t="s">
        <v>477</v>
      </c>
      <c r="AW52" s="77" t="s">
        <v>493</v>
      </c>
      <c r="AX52" s="77" t="b">
        <v>0</v>
      </c>
      <c r="AY52" s="80" t="s">
        <v>477</v>
      </c>
      <c r="AZ52" s="77" t="s">
        <v>185</v>
      </c>
      <c r="BA52" s="77">
        <v>0</v>
      </c>
      <c r="BB52" s="77">
        <v>0</v>
      </c>
      <c r="BC52" s="77"/>
      <c r="BD52" s="77"/>
      <c r="BE52" s="77"/>
      <c r="BF52" s="77"/>
      <c r="BG52" s="77"/>
      <c r="BH52" s="77"/>
      <c r="BI52" s="77"/>
      <c r="BJ52" s="77"/>
      <c r="BK52" s="76" t="str">
        <f>REPLACE(INDEX(GroupVertices[Group],MATCH(Edges[[#This Row],[Vertex 1]],GroupVertices[Vertex],0)),1,1,"")</f>
        <v>3</v>
      </c>
      <c r="BL52" s="76" t="str">
        <f>REPLACE(INDEX(GroupVertices[Group],MATCH(Edges[[#This Row],[Vertex 2]],GroupVertices[Vertex],0)),1,1,"")</f>
        <v>3</v>
      </c>
    </row>
    <row r="53" spans="1:64" ht="15">
      <c r="A53" s="62" t="s">
        <v>357</v>
      </c>
      <c r="B53" s="62" t="s">
        <v>329</v>
      </c>
      <c r="C53" s="63" t="s">
        <v>808</v>
      </c>
      <c r="D53" s="64">
        <v>5</v>
      </c>
      <c r="E53" s="65" t="s">
        <v>136</v>
      </c>
      <c r="F53" s="66">
        <v>11</v>
      </c>
      <c r="G53" s="63"/>
      <c r="H53" s="67"/>
      <c r="I53" s="68"/>
      <c r="J53" s="68"/>
      <c r="K53" s="34" t="s">
        <v>65</v>
      </c>
      <c r="L53" s="75">
        <v>53</v>
      </c>
      <c r="M53" s="75"/>
      <c r="N53" s="70"/>
      <c r="O53" s="77" t="s">
        <v>195</v>
      </c>
      <c r="P53" s="79">
        <v>43819.659780092596</v>
      </c>
      <c r="Q53" s="77" t="s">
        <v>418</v>
      </c>
      <c r="R53" s="77"/>
      <c r="S53" s="77"/>
      <c r="T53" s="77" t="s">
        <v>438</v>
      </c>
      <c r="U53" s="79">
        <v>43819.659780092596</v>
      </c>
      <c r="V53" s="82" t="s">
        <v>457</v>
      </c>
      <c r="W53" s="77"/>
      <c r="X53" s="77"/>
      <c r="Y53" s="80" t="s">
        <v>475</v>
      </c>
      <c r="Z53" s="77"/>
      <c r="AA53" s="108">
        <v>2</v>
      </c>
      <c r="AB53" s="48"/>
      <c r="AC53" s="49"/>
      <c r="AD53" s="48"/>
      <c r="AE53" s="49"/>
      <c r="AF53" s="48"/>
      <c r="AG53" s="49"/>
      <c r="AH53" s="48"/>
      <c r="AI53" s="49"/>
      <c r="AJ53" s="48"/>
      <c r="AK53" s="82" t="s">
        <v>441</v>
      </c>
      <c r="AL53" s="82" t="s">
        <v>441</v>
      </c>
      <c r="AM53" s="77" t="b">
        <v>0</v>
      </c>
      <c r="AN53" s="77">
        <v>0</v>
      </c>
      <c r="AO53" s="80" t="s">
        <v>288</v>
      </c>
      <c r="AP53" s="77" t="b">
        <v>0</v>
      </c>
      <c r="AQ53" s="77" t="s">
        <v>290</v>
      </c>
      <c r="AR53" s="77"/>
      <c r="AS53" s="80" t="s">
        <v>288</v>
      </c>
      <c r="AT53" s="77" t="b">
        <v>0</v>
      </c>
      <c r="AU53" s="77">
        <v>3</v>
      </c>
      <c r="AV53" s="80" t="s">
        <v>477</v>
      </c>
      <c r="AW53" s="77" t="s">
        <v>493</v>
      </c>
      <c r="AX53" s="77" t="b">
        <v>0</v>
      </c>
      <c r="AY53" s="80" t="s">
        <v>477</v>
      </c>
      <c r="AZ53" s="77" t="s">
        <v>185</v>
      </c>
      <c r="BA53" s="77">
        <v>0</v>
      </c>
      <c r="BB53" s="77">
        <v>0</v>
      </c>
      <c r="BC53" s="77"/>
      <c r="BD53" s="77"/>
      <c r="BE53" s="77"/>
      <c r="BF53" s="77"/>
      <c r="BG53" s="77"/>
      <c r="BH53" s="77"/>
      <c r="BI53" s="77"/>
      <c r="BJ53" s="77"/>
      <c r="BK53" s="76" t="str">
        <f>REPLACE(INDEX(GroupVertices[Group],MATCH(Edges[[#This Row],[Vertex 1]],GroupVertices[Vertex],0)),1,1,"")</f>
        <v>3</v>
      </c>
      <c r="BL53" s="76" t="str">
        <f>REPLACE(INDEX(GroupVertices[Group],MATCH(Edges[[#This Row],[Vertex 2]],GroupVertices[Vertex],0)),1,1,"")</f>
        <v>3</v>
      </c>
    </row>
    <row r="54" spans="1:64" ht="15">
      <c r="A54" s="62" t="s">
        <v>357</v>
      </c>
      <c r="B54" s="62" t="s">
        <v>355</v>
      </c>
      <c r="C54" s="63" t="s">
        <v>808</v>
      </c>
      <c r="D54" s="64">
        <v>5</v>
      </c>
      <c r="E54" s="65" t="s">
        <v>136</v>
      </c>
      <c r="F54" s="66">
        <v>11</v>
      </c>
      <c r="G54" s="63"/>
      <c r="H54" s="67"/>
      <c r="I54" s="68"/>
      <c r="J54" s="68"/>
      <c r="K54" s="34" t="s">
        <v>66</v>
      </c>
      <c r="L54" s="75">
        <v>54</v>
      </c>
      <c r="M54" s="75"/>
      <c r="N54" s="70"/>
      <c r="O54" s="77" t="s">
        <v>195</v>
      </c>
      <c r="P54" s="79">
        <v>43819.659780092596</v>
      </c>
      <c r="Q54" s="77" t="s">
        <v>418</v>
      </c>
      <c r="R54" s="77"/>
      <c r="S54" s="77"/>
      <c r="T54" s="77" t="s">
        <v>438</v>
      </c>
      <c r="U54" s="79">
        <v>43819.659780092596</v>
      </c>
      <c r="V54" s="82" t="s">
        <v>457</v>
      </c>
      <c r="W54" s="77"/>
      <c r="X54" s="77"/>
      <c r="Y54" s="80" t="s">
        <v>475</v>
      </c>
      <c r="Z54" s="77"/>
      <c r="AA54" s="108">
        <v>2</v>
      </c>
      <c r="AB54" s="48"/>
      <c r="AC54" s="49"/>
      <c r="AD54" s="48"/>
      <c r="AE54" s="49"/>
      <c r="AF54" s="48"/>
      <c r="AG54" s="49"/>
      <c r="AH54" s="48"/>
      <c r="AI54" s="49"/>
      <c r="AJ54" s="48"/>
      <c r="AK54" s="82" t="s">
        <v>441</v>
      </c>
      <c r="AL54" s="82" t="s">
        <v>441</v>
      </c>
      <c r="AM54" s="77" t="b">
        <v>0</v>
      </c>
      <c r="AN54" s="77">
        <v>0</v>
      </c>
      <c r="AO54" s="80" t="s">
        <v>288</v>
      </c>
      <c r="AP54" s="77" t="b">
        <v>0</v>
      </c>
      <c r="AQ54" s="77" t="s">
        <v>290</v>
      </c>
      <c r="AR54" s="77"/>
      <c r="AS54" s="80" t="s">
        <v>288</v>
      </c>
      <c r="AT54" s="77" t="b">
        <v>0</v>
      </c>
      <c r="AU54" s="77">
        <v>3</v>
      </c>
      <c r="AV54" s="80" t="s">
        <v>477</v>
      </c>
      <c r="AW54" s="77" t="s">
        <v>493</v>
      </c>
      <c r="AX54" s="77" t="b">
        <v>0</v>
      </c>
      <c r="AY54" s="80" t="s">
        <v>477</v>
      </c>
      <c r="AZ54" s="77" t="s">
        <v>185</v>
      </c>
      <c r="BA54" s="77">
        <v>0</v>
      </c>
      <c r="BB54" s="77">
        <v>0</v>
      </c>
      <c r="BC54" s="77"/>
      <c r="BD54" s="77"/>
      <c r="BE54" s="77"/>
      <c r="BF54" s="77"/>
      <c r="BG54" s="77"/>
      <c r="BH54" s="77"/>
      <c r="BI54" s="77"/>
      <c r="BJ54" s="77"/>
      <c r="BK54" s="76" t="str">
        <f>REPLACE(INDEX(GroupVertices[Group],MATCH(Edges[[#This Row],[Vertex 1]],GroupVertices[Vertex],0)),1,1,"")</f>
        <v>3</v>
      </c>
      <c r="BL54" s="76" t="str">
        <f>REPLACE(INDEX(GroupVertices[Group],MATCH(Edges[[#This Row],[Vertex 2]],GroupVertices[Vertex],0)),1,1,"")</f>
        <v>3</v>
      </c>
    </row>
    <row r="55" spans="1:64" ht="15">
      <c r="A55" s="62" t="s">
        <v>357</v>
      </c>
      <c r="B55" s="62" t="s">
        <v>328</v>
      </c>
      <c r="C55" s="63" t="s">
        <v>273</v>
      </c>
      <c r="D55" s="64">
        <v>5</v>
      </c>
      <c r="E55" s="65" t="s">
        <v>132</v>
      </c>
      <c r="F55" s="66">
        <v>16</v>
      </c>
      <c r="G55" s="63"/>
      <c r="H55" s="67"/>
      <c r="I55" s="68"/>
      <c r="J55" s="68"/>
      <c r="K55" s="34" t="s">
        <v>66</v>
      </c>
      <c r="L55" s="75">
        <v>55</v>
      </c>
      <c r="M55" s="75"/>
      <c r="N55" s="70"/>
      <c r="O55" s="77" t="s">
        <v>195</v>
      </c>
      <c r="P55" s="79">
        <v>43819.659780092596</v>
      </c>
      <c r="Q55" s="77" t="s">
        <v>418</v>
      </c>
      <c r="R55" s="77"/>
      <c r="S55" s="77"/>
      <c r="T55" s="77" t="s">
        <v>438</v>
      </c>
      <c r="U55" s="79">
        <v>43819.659780092596</v>
      </c>
      <c r="V55" s="82" t="s">
        <v>457</v>
      </c>
      <c r="W55" s="77"/>
      <c r="X55" s="77"/>
      <c r="Y55" s="80" t="s">
        <v>475</v>
      </c>
      <c r="Z55" s="77"/>
      <c r="AA55" s="108">
        <v>1</v>
      </c>
      <c r="AB55" s="48">
        <v>0</v>
      </c>
      <c r="AC55" s="49">
        <v>0</v>
      </c>
      <c r="AD55" s="48">
        <v>0</v>
      </c>
      <c r="AE55" s="49">
        <v>0</v>
      </c>
      <c r="AF55" s="48">
        <v>0</v>
      </c>
      <c r="AG55" s="49">
        <v>0</v>
      </c>
      <c r="AH55" s="48">
        <v>11</v>
      </c>
      <c r="AI55" s="49">
        <v>100</v>
      </c>
      <c r="AJ55" s="48">
        <v>11</v>
      </c>
      <c r="AK55" s="82" t="s">
        <v>441</v>
      </c>
      <c r="AL55" s="82" t="s">
        <v>441</v>
      </c>
      <c r="AM55" s="77" t="b">
        <v>0</v>
      </c>
      <c r="AN55" s="77">
        <v>0</v>
      </c>
      <c r="AO55" s="80" t="s">
        <v>288</v>
      </c>
      <c r="AP55" s="77" t="b">
        <v>0</v>
      </c>
      <c r="AQ55" s="77" t="s">
        <v>290</v>
      </c>
      <c r="AR55" s="77"/>
      <c r="AS55" s="80" t="s">
        <v>288</v>
      </c>
      <c r="AT55" s="77" t="b">
        <v>0</v>
      </c>
      <c r="AU55" s="77">
        <v>3</v>
      </c>
      <c r="AV55" s="80" t="s">
        <v>477</v>
      </c>
      <c r="AW55" s="77" t="s">
        <v>493</v>
      </c>
      <c r="AX55" s="77" t="b">
        <v>0</v>
      </c>
      <c r="AY55" s="80" t="s">
        <v>477</v>
      </c>
      <c r="AZ55" s="77" t="s">
        <v>185</v>
      </c>
      <c r="BA55" s="77">
        <v>0</v>
      </c>
      <c r="BB55" s="77">
        <v>0</v>
      </c>
      <c r="BC55" s="77"/>
      <c r="BD55" s="77"/>
      <c r="BE55" s="77"/>
      <c r="BF55" s="77"/>
      <c r="BG55" s="77"/>
      <c r="BH55" s="77"/>
      <c r="BI55" s="77"/>
      <c r="BJ55" s="77"/>
      <c r="BK55" s="76" t="str">
        <f>REPLACE(INDEX(GroupVertices[Group],MATCH(Edges[[#This Row],[Vertex 1]],GroupVertices[Vertex],0)),1,1,"")</f>
        <v>3</v>
      </c>
      <c r="BL55" s="76" t="str">
        <f>REPLACE(INDEX(GroupVertices[Group],MATCH(Edges[[#This Row],[Vertex 2]],GroupVertices[Vertex],0)),1,1,"")</f>
        <v>3</v>
      </c>
    </row>
    <row r="56" spans="1:64" ht="15">
      <c r="A56" s="62" t="s">
        <v>357</v>
      </c>
      <c r="B56" s="62" t="s">
        <v>329</v>
      </c>
      <c r="C56" s="63" t="s">
        <v>808</v>
      </c>
      <c r="D56" s="64">
        <v>5</v>
      </c>
      <c r="E56" s="65" t="s">
        <v>136</v>
      </c>
      <c r="F56" s="66">
        <v>11</v>
      </c>
      <c r="G56" s="63"/>
      <c r="H56" s="67"/>
      <c r="I56" s="68"/>
      <c r="J56" s="68"/>
      <c r="K56" s="34" t="s">
        <v>65</v>
      </c>
      <c r="L56" s="75">
        <v>56</v>
      </c>
      <c r="M56" s="75"/>
      <c r="N56" s="70"/>
      <c r="O56" s="77" t="s">
        <v>195</v>
      </c>
      <c r="P56" s="79">
        <v>43819.96702546296</v>
      </c>
      <c r="Q56" s="77" t="s">
        <v>422</v>
      </c>
      <c r="R56" s="77"/>
      <c r="S56" s="77"/>
      <c r="T56" s="77"/>
      <c r="U56" s="79">
        <v>43819.96702546296</v>
      </c>
      <c r="V56" s="82" t="s">
        <v>458</v>
      </c>
      <c r="W56" s="77"/>
      <c r="X56" s="77"/>
      <c r="Y56" s="80" t="s">
        <v>476</v>
      </c>
      <c r="Z56" s="77"/>
      <c r="AA56" s="108">
        <v>2</v>
      </c>
      <c r="AB56" s="48"/>
      <c r="AC56" s="49"/>
      <c r="AD56" s="48"/>
      <c r="AE56" s="49"/>
      <c r="AF56" s="48"/>
      <c r="AG56" s="49"/>
      <c r="AH56" s="48"/>
      <c r="AI56" s="49"/>
      <c r="AJ56" s="48"/>
      <c r="AK56" s="82" t="s">
        <v>442</v>
      </c>
      <c r="AL56" s="82" t="s">
        <v>442</v>
      </c>
      <c r="AM56" s="77" t="b">
        <v>0</v>
      </c>
      <c r="AN56" s="77">
        <v>0</v>
      </c>
      <c r="AO56" s="80" t="s">
        <v>288</v>
      </c>
      <c r="AP56" s="77" t="b">
        <v>0</v>
      </c>
      <c r="AQ56" s="77" t="s">
        <v>290</v>
      </c>
      <c r="AR56" s="77"/>
      <c r="AS56" s="80" t="s">
        <v>288</v>
      </c>
      <c r="AT56" s="77" t="b">
        <v>0</v>
      </c>
      <c r="AU56" s="77">
        <v>2</v>
      </c>
      <c r="AV56" s="80" t="s">
        <v>473</v>
      </c>
      <c r="AW56" s="77" t="s">
        <v>493</v>
      </c>
      <c r="AX56" s="77" t="b">
        <v>0</v>
      </c>
      <c r="AY56" s="80" t="s">
        <v>473</v>
      </c>
      <c r="AZ56" s="77" t="s">
        <v>185</v>
      </c>
      <c r="BA56" s="77">
        <v>0</v>
      </c>
      <c r="BB56" s="77">
        <v>0</v>
      </c>
      <c r="BC56" s="77"/>
      <c r="BD56" s="77"/>
      <c r="BE56" s="77"/>
      <c r="BF56" s="77"/>
      <c r="BG56" s="77"/>
      <c r="BH56" s="77"/>
      <c r="BI56" s="77"/>
      <c r="BJ56" s="77"/>
      <c r="BK56" s="76" t="str">
        <f>REPLACE(INDEX(GroupVertices[Group],MATCH(Edges[[#This Row],[Vertex 1]],GroupVertices[Vertex],0)),1,1,"")</f>
        <v>3</v>
      </c>
      <c r="BL56" s="76" t="str">
        <f>REPLACE(INDEX(GroupVertices[Group],MATCH(Edges[[#This Row],[Vertex 2]],GroupVertices[Vertex],0)),1,1,"")</f>
        <v>3</v>
      </c>
    </row>
    <row r="57" spans="1:64" ht="15">
      <c r="A57" s="62" t="s">
        <v>357</v>
      </c>
      <c r="B57" s="62" t="s">
        <v>355</v>
      </c>
      <c r="C57" s="63" t="s">
        <v>808</v>
      </c>
      <c r="D57" s="64">
        <v>5</v>
      </c>
      <c r="E57" s="65" t="s">
        <v>136</v>
      </c>
      <c r="F57" s="66">
        <v>11</v>
      </c>
      <c r="G57" s="63"/>
      <c r="H57" s="67"/>
      <c r="I57" s="68"/>
      <c r="J57" s="68"/>
      <c r="K57" s="34" t="s">
        <v>66</v>
      </c>
      <c r="L57" s="75">
        <v>57</v>
      </c>
      <c r="M57" s="75"/>
      <c r="N57" s="70"/>
      <c r="O57" s="77" t="s">
        <v>195</v>
      </c>
      <c r="P57" s="79">
        <v>43819.96702546296</v>
      </c>
      <c r="Q57" s="77" t="s">
        <v>422</v>
      </c>
      <c r="R57" s="77"/>
      <c r="S57" s="77"/>
      <c r="T57" s="77"/>
      <c r="U57" s="79">
        <v>43819.96702546296</v>
      </c>
      <c r="V57" s="82" t="s">
        <v>458</v>
      </c>
      <c r="W57" s="77"/>
      <c r="X57" s="77"/>
      <c r="Y57" s="80" t="s">
        <v>476</v>
      </c>
      <c r="Z57" s="77"/>
      <c r="AA57" s="108">
        <v>2</v>
      </c>
      <c r="AB57" s="48">
        <v>0</v>
      </c>
      <c r="AC57" s="49">
        <v>0</v>
      </c>
      <c r="AD57" s="48">
        <v>0</v>
      </c>
      <c r="AE57" s="49">
        <v>0</v>
      </c>
      <c r="AF57" s="48">
        <v>0</v>
      </c>
      <c r="AG57" s="49">
        <v>0</v>
      </c>
      <c r="AH57" s="48">
        <v>10</v>
      </c>
      <c r="AI57" s="49">
        <v>100</v>
      </c>
      <c r="AJ57" s="48">
        <v>10</v>
      </c>
      <c r="AK57" s="82" t="s">
        <v>442</v>
      </c>
      <c r="AL57" s="82" t="s">
        <v>442</v>
      </c>
      <c r="AM57" s="77" t="b">
        <v>0</v>
      </c>
      <c r="AN57" s="77">
        <v>0</v>
      </c>
      <c r="AO57" s="80" t="s">
        <v>288</v>
      </c>
      <c r="AP57" s="77" t="b">
        <v>0</v>
      </c>
      <c r="AQ57" s="77" t="s">
        <v>290</v>
      </c>
      <c r="AR57" s="77"/>
      <c r="AS57" s="80" t="s">
        <v>288</v>
      </c>
      <c r="AT57" s="77" t="b">
        <v>0</v>
      </c>
      <c r="AU57" s="77">
        <v>2</v>
      </c>
      <c r="AV57" s="80" t="s">
        <v>473</v>
      </c>
      <c r="AW57" s="77" t="s">
        <v>493</v>
      </c>
      <c r="AX57" s="77" t="b">
        <v>0</v>
      </c>
      <c r="AY57" s="80" t="s">
        <v>473</v>
      </c>
      <c r="AZ57" s="77" t="s">
        <v>185</v>
      </c>
      <c r="BA57" s="77">
        <v>0</v>
      </c>
      <c r="BB57" s="77">
        <v>0</v>
      </c>
      <c r="BC57" s="77"/>
      <c r="BD57" s="77"/>
      <c r="BE57" s="77"/>
      <c r="BF57" s="77"/>
      <c r="BG57" s="77"/>
      <c r="BH57" s="77"/>
      <c r="BI57" s="77"/>
      <c r="BJ57" s="77"/>
      <c r="BK57" s="76" t="str">
        <f>REPLACE(INDEX(GroupVertices[Group],MATCH(Edges[[#This Row],[Vertex 1]],GroupVertices[Vertex],0)),1,1,"")</f>
        <v>3</v>
      </c>
      <c r="BL57" s="76" t="str">
        <f>REPLACE(INDEX(GroupVertices[Group],MATCH(Edges[[#This Row],[Vertex 2]],GroupVertices[Vertex],0)),1,1,"")</f>
        <v>3</v>
      </c>
    </row>
    <row r="58" spans="1:64" ht="15">
      <c r="A58" s="62" t="s">
        <v>328</v>
      </c>
      <c r="B58" s="62" t="s">
        <v>357</v>
      </c>
      <c r="C58" s="63" t="s">
        <v>808</v>
      </c>
      <c r="D58" s="64">
        <v>5</v>
      </c>
      <c r="E58" s="65" t="s">
        <v>136</v>
      </c>
      <c r="F58" s="66">
        <v>11</v>
      </c>
      <c r="G58" s="63"/>
      <c r="H58" s="67"/>
      <c r="I58" s="68"/>
      <c r="J58" s="68"/>
      <c r="K58" s="34" t="s">
        <v>66</v>
      </c>
      <c r="L58" s="75">
        <v>58</v>
      </c>
      <c r="M58" s="75"/>
      <c r="N58" s="70"/>
      <c r="O58" s="77" t="s">
        <v>195</v>
      </c>
      <c r="P58" s="79">
        <v>43819.65944444444</v>
      </c>
      <c r="Q58" s="77" t="s">
        <v>423</v>
      </c>
      <c r="R58" s="77"/>
      <c r="S58" s="77"/>
      <c r="T58" s="77" t="s">
        <v>438</v>
      </c>
      <c r="U58" s="79">
        <v>43819.65944444444</v>
      </c>
      <c r="V58" s="82" t="s">
        <v>459</v>
      </c>
      <c r="W58" s="77"/>
      <c r="X58" s="77"/>
      <c r="Y58" s="80" t="s">
        <v>477</v>
      </c>
      <c r="Z58" s="77"/>
      <c r="AA58" s="108">
        <v>2</v>
      </c>
      <c r="AB58" s="48"/>
      <c r="AC58" s="49"/>
      <c r="AD58" s="48"/>
      <c r="AE58" s="49"/>
      <c r="AF58" s="48"/>
      <c r="AG58" s="49"/>
      <c r="AH58" s="48"/>
      <c r="AI58" s="49"/>
      <c r="AJ58" s="48"/>
      <c r="AK58" s="82" t="s">
        <v>441</v>
      </c>
      <c r="AL58" s="82" t="s">
        <v>441</v>
      </c>
      <c r="AM58" s="77" t="b">
        <v>0</v>
      </c>
      <c r="AN58" s="77">
        <v>8</v>
      </c>
      <c r="AO58" s="80" t="s">
        <v>288</v>
      </c>
      <c r="AP58" s="77" t="b">
        <v>0</v>
      </c>
      <c r="AQ58" s="77" t="s">
        <v>290</v>
      </c>
      <c r="AR58" s="77"/>
      <c r="AS58" s="80" t="s">
        <v>288</v>
      </c>
      <c r="AT58" s="77" t="b">
        <v>0</v>
      </c>
      <c r="AU58" s="77">
        <v>3</v>
      </c>
      <c r="AV58" s="80" t="s">
        <v>288</v>
      </c>
      <c r="AW58" s="77" t="s">
        <v>493</v>
      </c>
      <c r="AX58" s="77" t="b">
        <v>0</v>
      </c>
      <c r="AY58" s="80" t="s">
        <v>477</v>
      </c>
      <c r="AZ58" s="77" t="s">
        <v>185</v>
      </c>
      <c r="BA58" s="77">
        <v>0</v>
      </c>
      <c r="BB58" s="77">
        <v>0</v>
      </c>
      <c r="BC58" s="77"/>
      <c r="BD58" s="77"/>
      <c r="BE58" s="77"/>
      <c r="BF58" s="77"/>
      <c r="BG58" s="77"/>
      <c r="BH58" s="77"/>
      <c r="BI58" s="77"/>
      <c r="BJ58" s="77"/>
      <c r="BK58" s="76" t="str">
        <f>REPLACE(INDEX(GroupVertices[Group],MATCH(Edges[[#This Row],[Vertex 1]],GroupVertices[Vertex],0)),1,1,"")</f>
        <v>3</v>
      </c>
      <c r="BL58" s="76" t="str">
        <f>REPLACE(INDEX(GroupVertices[Group],MATCH(Edges[[#This Row],[Vertex 2]],GroupVertices[Vertex],0)),1,1,"")</f>
        <v>3</v>
      </c>
    </row>
    <row r="59" spans="1:64" ht="15">
      <c r="A59" s="62" t="s">
        <v>328</v>
      </c>
      <c r="B59" s="62" t="s">
        <v>357</v>
      </c>
      <c r="C59" s="63" t="s">
        <v>808</v>
      </c>
      <c r="D59" s="64">
        <v>5</v>
      </c>
      <c r="E59" s="65" t="s">
        <v>136</v>
      </c>
      <c r="F59" s="66">
        <v>11</v>
      </c>
      <c r="G59" s="63"/>
      <c r="H59" s="67"/>
      <c r="I59" s="68"/>
      <c r="J59" s="68"/>
      <c r="K59" s="34" t="s">
        <v>66</v>
      </c>
      <c r="L59" s="75">
        <v>59</v>
      </c>
      <c r="M59" s="75"/>
      <c r="N59" s="70"/>
      <c r="O59" s="77" t="s">
        <v>195</v>
      </c>
      <c r="P59" s="79">
        <v>43819.96784722222</v>
      </c>
      <c r="Q59" s="77" t="s">
        <v>422</v>
      </c>
      <c r="R59" s="77"/>
      <c r="S59" s="77"/>
      <c r="T59" s="77"/>
      <c r="U59" s="79">
        <v>43819.96784722222</v>
      </c>
      <c r="V59" s="82" t="s">
        <v>460</v>
      </c>
      <c r="W59" s="77"/>
      <c r="X59" s="77"/>
      <c r="Y59" s="80" t="s">
        <v>478</v>
      </c>
      <c r="Z59" s="77"/>
      <c r="AA59" s="108">
        <v>2</v>
      </c>
      <c r="AB59" s="48"/>
      <c r="AC59" s="49"/>
      <c r="AD59" s="48"/>
      <c r="AE59" s="49"/>
      <c r="AF59" s="48"/>
      <c r="AG59" s="49"/>
      <c r="AH59" s="48"/>
      <c r="AI59" s="49"/>
      <c r="AJ59" s="48"/>
      <c r="AK59" s="82" t="s">
        <v>442</v>
      </c>
      <c r="AL59" s="82" t="s">
        <v>442</v>
      </c>
      <c r="AM59" s="77" t="b">
        <v>0</v>
      </c>
      <c r="AN59" s="77">
        <v>0</v>
      </c>
      <c r="AO59" s="80" t="s">
        <v>288</v>
      </c>
      <c r="AP59" s="77" t="b">
        <v>0</v>
      </c>
      <c r="AQ59" s="77" t="s">
        <v>290</v>
      </c>
      <c r="AR59" s="77"/>
      <c r="AS59" s="80" t="s">
        <v>288</v>
      </c>
      <c r="AT59" s="77" t="b">
        <v>0</v>
      </c>
      <c r="AU59" s="77">
        <v>2</v>
      </c>
      <c r="AV59" s="80" t="s">
        <v>473</v>
      </c>
      <c r="AW59" s="77" t="s">
        <v>493</v>
      </c>
      <c r="AX59" s="77" t="b">
        <v>0</v>
      </c>
      <c r="AY59" s="80" t="s">
        <v>473</v>
      </c>
      <c r="AZ59" s="77" t="s">
        <v>185</v>
      </c>
      <c r="BA59" s="77">
        <v>0</v>
      </c>
      <c r="BB59" s="77">
        <v>0</v>
      </c>
      <c r="BC59" s="77"/>
      <c r="BD59" s="77"/>
      <c r="BE59" s="77"/>
      <c r="BF59" s="77"/>
      <c r="BG59" s="77"/>
      <c r="BH59" s="77"/>
      <c r="BI59" s="77"/>
      <c r="BJ59" s="77"/>
      <c r="BK59" s="76" t="str">
        <f>REPLACE(INDEX(GroupVertices[Group],MATCH(Edges[[#This Row],[Vertex 1]],GroupVertices[Vertex],0)),1,1,"")</f>
        <v>3</v>
      </c>
      <c r="BL59" s="76" t="str">
        <f>REPLACE(INDEX(GroupVertices[Group],MATCH(Edges[[#This Row],[Vertex 2]],GroupVertices[Vertex],0)),1,1,"")</f>
        <v>3</v>
      </c>
    </row>
    <row r="60" spans="1:64" ht="15">
      <c r="A60" s="62" t="s">
        <v>397</v>
      </c>
      <c r="B60" s="62" t="s">
        <v>357</v>
      </c>
      <c r="C60" s="63" t="s">
        <v>273</v>
      </c>
      <c r="D60" s="64">
        <v>5</v>
      </c>
      <c r="E60" s="65" t="s">
        <v>132</v>
      </c>
      <c r="F60" s="66">
        <v>16</v>
      </c>
      <c r="G60" s="63"/>
      <c r="H60" s="67"/>
      <c r="I60" s="68"/>
      <c r="J60" s="68"/>
      <c r="K60" s="34" t="s">
        <v>65</v>
      </c>
      <c r="L60" s="75">
        <v>60</v>
      </c>
      <c r="M60" s="75"/>
      <c r="N60" s="70"/>
      <c r="O60" s="77" t="s">
        <v>195</v>
      </c>
      <c r="P60" s="79">
        <v>43825.74219907408</v>
      </c>
      <c r="Q60" s="77" t="s">
        <v>428</v>
      </c>
      <c r="R60" s="82" t="s">
        <v>435</v>
      </c>
      <c r="S60" s="77" t="s">
        <v>330</v>
      </c>
      <c r="T60" s="77"/>
      <c r="U60" s="79">
        <v>43825.74219907408</v>
      </c>
      <c r="V60" s="82" t="s">
        <v>466</v>
      </c>
      <c r="W60" s="77"/>
      <c r="X60" s="77"/>
      <c r="Y60" s="80" t="s">
        <v>484</v>
      </c>
      <c r="Z60" s="80" t="s">
        <v>488</v>
      </c>
      <c r="AA60" s="108">
        <v>1</v>
      </c>
      <c r="AB60" s="48"/>
      <c r="AC60" s="49"/>
      <c r="AD60" s="48"/>
      <c r="AE60" s="49"/>
      <c r="AF60" s="48"/>
      <c r="AG60" s="49"/>
      <c r="AH60" s="48"/>
      <c r="AI60" s="49"/>
      <c r="AJ60" s="48"/>
      <c r="AK60" s="77"/>
      <c r="AL60" s="82" t="s">
        <v>448</v>
      </c>
      <c r="AM60" s="77" t="b">
        <v>0</v>
      </c>
      <c r="AN60" s="77">
        <v>1</v>
      </c>
      <c r="AO60" s="80" t="s">
        <v>490</v>
      </c>
      <c r="AP60" s="77" t="b">
        <v>0</v>
      </c>
      <c r="AQ60" s="77" t="s">
        <v>491</v>
      </c>
      <c r="AR60" s="77"/>
      <c r="AS60" s="80" t="s">
        <v>288</v>
      </c>
      <c r="AT60" s="77" t="b">
        <v>0</v>
      </c>
      <c r="AU60" s="77">
        <v>0</v>
      </c>
      <c r="AV60" s="80" t="s">
        <v>288</v>
      </c>
      <c r="AW60" s="77" t="s">
        <v>494</v>
      </c>
      <c r="AX60" s="77" t="b">
        <v>0</v>
      </c>
      <c r="AY60" s="80" t="s">
        <v>488</v>
      </c>
      <c r="AZ60" s="77" t="s">
        <v>185</v>
      </c>
      <c r="BA60" s="77">
        <v>0</v>
      </c>
      <c r="BB60" s="77">
        <v>0</v>
      </c>
      <c r="BC60" s="77"/>
      <c r="BD60" s="77"/>
      <c r="BE60" s="77"/>
      <c r="BF60" s="77"/>
      <c r="BG60" s="77"/>
      <c r="BH60" s="77"/>
      <c r="BI60" s="77"/>
      <c r="BJ60" s="77"/>
      <c r="BK60" s="76" t="str">
        <f>REPLACE(INDEX(GroupVertices[Group],MATCH(Edges[[#This Row],[Vertex 1]],GroupVertices[Vertex],0)),1,1,"")</f>
        <v>4</v>
      </c>
      <c r="BL60" s="76" t="str">
        <f>REPLACE(INDEX(GroupVertices[Group],MATCH(Edges[[#This Row],[Vertex 2]],GroupVertices[Vertex],0)),1,1,"")</f>
        <v>3</v>
      </c>
    </row>
    <row r="61" spans="1:64" ht="15">
      <c r="A61" s="62" t="s">
        <v>397</v>
      </c>
      <c r="B61" s="62" t="s">
        <v>415</v>
      </c>
      <c r="C61" s="63" t="s">
        <v>273</v>
      </c>
      <c r="D61" s="64">
        <v>5</v>
      </c>
      <c r="E61" s="65" t="s">
        <v>132</v>
      </c>
      <c r="F61" s="66">
        <v>16</v>
      </c>
      <c r="G61" s="63"/>
      <c r="H61" s="67"/>
      <c r="I61" s="68"/>
      <c r="J61" s="68"/>
      <c r="K61" s="34" t="s">
        <v>65</v>
      </c>
      <c r="L61" s="75">
        <v>61</v>
      </c>
      <c r="M61" s="75"/>
      <c r="N61" s="70"/>
      <c r="O61" s="77" t="s">
        <v>195</v>
      </c>
      <c r="P61" s="79">
        <v>43825.74219907408</v>
      </c>
      <c r="Q61" s="77" t="s">
        <v>428</v>
      </c>
      <c r="R61" s="82" t="s">
        <v>435</v>
      </c>
      <c r="S61" s="77" t="s">
        <v>330</v>
      </c>
      <c r="T61" s="77"/>
      <c r="U61" s="79">
        <v>43825.74219907408</v>
      </c>
      <c r="V61" s="82" t="s">
        <v>466</v>
      </c>
      <c r="W61" s="77"/>
      <c r="X61" s="77"/>
      <c r="Y61" s="80" t="s">
        <v>484</v>
      </c>
      <c r="Z61" s="80" t="s">
        <v>488</v>
      </c>
      <c r="AA61" s="108">
        <v>1</v>
      </c>
      <c r="AB61" s="48"/>
      <c r="AC61" s="49"/>
      <c r="AD61" s="48"/>
      <c r="AE61" s="49"/>
      <c r="AF61" s="48"/>
      <c r="AG61" s="49"/>
      <c r="AH61" s="48"/>
      <c r="AI61" s="49"/>
      <c r="AJ61" s="48"/>
      <c r="AK61" s="77"/>
      <c r="AL61" s="82" t="s">
        <v>448</v>
      </c>
      <c r="AM61" s="77" t="b">
        <v>0</v>
      </c>
      <c r="AN61" s="77">
        <v>1</v>
      </c>
      <c r="AO61" s="80" t="s">
        <v>490</v>
      </c>
      <c r="AP61" s="77" t="b">
        <v>0</v>
      </c>
      <c r="AQ61" s="77" t="s">
        <v>491</v>
      </c>
      <c r="AR61" s="77"/>
      <c r="AS61" s="80" t="s">
        <v>288</v>
      </c>
      <c r="AT61" s="77" t="b">
        <v>0</v>
      </c>
      <c r="AU61" s="77">
        <v>0</v>
      </c>
      <c r="AV61" s="80" t="s">
        <v>288</v>
      </c>
      <c r="AW61" s="77" t="s">
        <v>494</v>
      </c>
      <c r="AX61" s="77" t="b">
        <v>0</v>
      </c>
      <c r="AY61" s="80" t="s">
        <v>488</v>
      </c>
      <c r="AZ61" s="77" t="s">
        <v>185</v>
      </c>
      <c r="BA61" s="77">
        <v>0</v>
      </c>
      <c r="BB61" s="77">
        <v>0</v>
      </c>
      <c r="BC61" s="77"/>
      <c r="BD61" s="77"/>
      <c r="BE61" s="77"/>
      <c r="BF61" s="77"/>
      <c r="BG61" s="77"/>
      <c r="BH61" s="77"/>
      <c r="BI61" s="77"/>
      <c r="BJ61" s="77"/>
      <c r="BK61" s="76" t="str">
        <f>REPLACE(INDEX(GroupVertices[Group],MATCH(Edges[[#This Row],[Vertex 1]],GroupVertices[Vertex],0)),1,1,"")</f>
        <v>4</v>
      </c>
      <c r="BL61" s="76" t="str">
        <f>REPLACE(INDEX(GroupVertices[Group],MATCH(Edges[[#This Row],[Vertex 2]],GroupVertices[Vertex],0)),1,1,"")</f>
        <v>4</v>
      </c>
    </row>
    <row r="62" spans="1:64" ht="15">
      <c r="A62" s="62" t="s">
        <v>397</v>
      </c>
      <c r="B62" s="62" t="s">
        <v>416</v>
      </c>
      <c r="C62" s="63" t="s">
        <v>273</v>
      </c>
      <c r="D62" s="64">
        <v>5</v>
      </c>
      <c r="E62" s="65" t="s">
        <v>132</v>
      </c>
      <c r="F62" s="66">
        <v>16</v>
      </c>
      <c r="G62" s="63"/>
      <c r="H62" s="67"/>
      <c r="I62" s="68"/>
      <c r="J62" s="68"/>
      <c r="K62" s="34" t="s">
        <v>65</v>
      </c>
      <c r="L62" s="75">
        <v>62</v>
      </c>
      <c r="M62" s="75"/>
      <c r="N62" s="70"/>
      <c r="O62" s="77" t="s">
        <v>195</v>
      </c>
      <c r="P62" s="79">
        <v>43825.74219907408</v>
      </c>
      <c r="Q62" s="77" t="s">
        <v>428</v>
      </c>
      <c r="R62" s="82" t="s">
        <v>435</v>
      </c>
      <c r="S62" s="77" t="s">
        <v>330</v>
      </c>
      <c r="T62" s="77"/>
      <c r="U62" s="79">
        <v>43825.74219907408</v>
      </c>
      <c r="V62" s="82" t="s">
        <v>466</v>
      </c>
      <c r="W62" s="77"/>
      <c r="X62" s="77"/>
      <c r="Y62" s="80" t="s">
        <v>484</v>
      </c>
      <c r="Z62" s="80" t="s">
        <v>488</v>
      </c>
      <c r="AA62" s="108">
        <v>1</v>
      </c>
      <c r="AB62" s="48"/>
      <c r="AC62" s="49"/>
      <c r="AD62" s="48"/>
      <c r="AE62" s="49"/>
      <c r="AF62" s="48"/>
      <c r="AG62" s="49"/>
      <c r="AH62" s="48"/>
      <c r="AI62" s="49"/>
      <c r="AJ62" s="48"/>
      <c r="AK62" s="77"/>
      <c r="AL62" s="82" t="s">
        <v>448</v>
      </c>
      <c r="AM62" s="77" t="b">
        <v>0</v>
      </c>
      <c r="AN62" s="77">
        <v>1</v>
      </c>
      <c r="AO62" s="80" t="s">
        <v>490</v>
      </c>
      <c r="AP62" s="77" t="b">
        <v>0</v>
      </c>
      <c r="AQ62" s="77" t="s">
        <v>491</v>
      </c>
      <c r="AR62" s="77"/>
      <c r="AS62" s="80" t="s">
        <v>288</v>
      </c>
      <c r="AT62" s="77" t="b">
        <v>0</v>
      </c>
      <c r="AU62" s="77">
        <v>0</v>
      </c>
      <c r="AV62" s="80" t="s">
        <v>288</v>
      </c>
      <c r="AW62" s="77" t="s">
        <v>494</v>
      </c>
      <c r="AX62" s="77" t="b">
        <v>0</v>
      </c>
      <c r="AY62" s="80" t="s">
        <v>488</v>
      </c>
      <c r="AZ62" s="77" t="s">
        <v>185</v>
      </c>
      <c r="BA62" s="77">
        <v>0</v>
      </c>
      <c r="BB62" s="77">
        <v>0</v>
      </c>
      <c r="BC62" s="77"/>
      <c r="BD62" s="77"/>
      <c r="BE62" s="77"/>
      <c r="BF62" s="77"/>
      <c r="BG62" s="77"/>
      <c r="BH62" s="77"/>
      <c r="BI62" s="77"/>
      <c r="BJ62" s="77"/>
      <c r="BK62" s="76" t="str">
        <f>REPLACE(INDEX(GroupVertices[Group],MATCH(Edges[[#This Row],[Vertex 1]],GroupVertices[Vertex],0)),1,1,"")</f>
        <v>4</v>
      </c>
      <c r="BL62" s="76" t="str">
        <f>REPLACE(INDEX(GroupVertices[Group],MATCH(Edges[[#This Row],[Vertex 2]],GroupVertices[Vertex],0)),1,1,"")</f>
        <v>4</v>
      </c>
    </row>
    <row r="63" spans="1:64" ht="15">
      <c r="A63" s="62" t="s">
        <v>397</v>
      </c>
      <c r="B63" s="62" t="s">
        <v>354</v>
      </c>
      <c r="C63" s="63" t="s">
        <v>273</v>
      </c>
      <c r="D63" s="64">
        <v>5</v>
      </c>
      <c r="E63" s="65" t="s">
        <v>132</v>
      </c>
      <c r="F63" s="66">
        <v>16</v>
      </c>
      <c r="G63" s="63"/>
      <c r="H63" s="67"/>
      <c r="I63" s="68"/>
      <c r="J63" s="68"/>
      <c r="K63" s="34" t="s">
        <v>65</v>
      </c>
      <c r="L63" s="75">
        <v>63</v>
      </c>
      <c r="M63" s="75"/>
      <c r="N63" s="70"/>
      <c r="O63" s="77" t="s">
        <v>195</v>
      </c>
      <c r="P63" s="79">
        <v>43825.74219907408</v>
      </c>
      <c r="Q63" s="77" t="s">
        <v>428</v>
      </c>
      <c r="R63" s="82" t="s">
        <v>435</v>
      </c>
      <c r="S63" s="77" t="s">
        <v>330</v>
      </c>
      <c r="T63" s="77"/>
      <c r="U63" s="79">
        <v>43825.74219907408</v>
      </c>
      <c r="V63" s="82" t="s">
        <v>466</v>
      </c>
      <c r="W63" s="77"/>
      <c r="X63" s="77"/>
      <c r="Y63" s="80" t="s">
        <v>484</v>
      </c>
      <c r="Z63" s="80" t="s">
        <v>488</v>
      </c>
      <c r="AA63" s="108">
        <v>1</v>
      </c>
      <c r="AB63" s="48"/>
      <c r="AC63" s="49"/>
      <c r="AD63" s="48"/>
      <c r="AE63" s="49"/>
      <c r="AF63" s="48"/>
      <c r="AG63" s="49"/>
      <c r="AH63" s="48"/>
      <c r="AI63" s="49"/>
      <c r="AJ63" s="48"/>
      <c r="AK63" s="77"/>
      <c r="AL63" s="82" t="s">
        <v>448</v>
      </c>
      <c r="AM63" s="77" t="b">
        <v>0</v>
      </c>
      <c r="AN63" s="77">
        <v>1</v>
      </c>
      <c r="AO63" s="80" t="s">
        <v>490</v>
      </c>
      <c r="AP63" s="77" t="b">
        <v>0</v>
      </c>
      <c r="AQ63" s="77" t="s">
        <v>491</v>
      </c>
      <c r="AR63" s="77"/>
      <c r="AS63" s="80" t="s">
        <v>288</v>
      </c>
      <c r="AT63" s="77" t="b">
        <v>0</v>
      </c>
      <c r="AU63" s="77">
        <v>0</v>
      </c>
      <c r="AV63" s="80" t="s">
        <v>288</v>
      </c>
      <c r="AW63" s="77" t="s">
        <v>494</v>
      </c>
      <c r="AX63" s="77" t="b">
        <v>0</v>
      </c>
      <c r="AY63" s="80" t="s">
        <v>488</v>
      </c>
      <c r="AZ63" s="77" t="s">
        <v>185</v>
      </c>
      <c r="BA63" s="77">
        <v>0</v>
      </c>
      <c r="BB63" s="77">
        <v>0</v>
      </c>
      <c r="BC63" s="77"/>
      <c r="BD63" s="77"/>
      <c r="BE63" s="77"/>
      <c r="BF63" s="77"/>
      <c r="BG63" s="77"/>
      <c r="BH63" s="77"/>
      <c r="BI63" s="77"/>
      <c r="BJ63" s="77"/>
      <c r="BK63" s="76" t="str">
        <f>REPLACE(INDEX(GroupVertices[Group],MATCH(Edges[[#This Row],[Vertex 1]],GroupVertices[Vertex],0)),1,1,"")</f>
        <v>4</v>
      </c>
      <c r="BL63" s="76" t="str">
        <f>REPLACE(INDEX(GroupVertices[Group],MATCH(Edges[[#This Row],[Vertex 2]],GroupVertices[Vertex],0)),1,1,"")</f>
        <v>4</v>
      </c>
    </row>
    <row r="64" spans="1:64" ht="15">
      <c r="A64" s="62" t="s">
        <v>355</v>
      </c>
      <c r="B64" s="62" t="s">
        <v>328</v>
      </c>
      <c r="C64" s="63" t="s">
        <v>808</v>
      </c>
      <c r="D64" s="64">
        <v>5</v>
      </c>
      <c r="E64" s="65" t="s">
        <v>136</v>
      </c>
      <c r="F64" s="66">
        <v>11</v>
      </c>
      <c r="G64" s="63"/>
      <c r="H64" s="67"/>
      <c r="I64" s="68"/>
      <c r="J64" s="68"/>
      <c r="K64" s="34" t="s">
        <v>66</v>
      </c>
      <c r="L64" s="75">
        <v>64</v>
      </c>
      <c r="M64" s="75"/>
      <c r="N64" s="70"/>
      <c r="O64" s="77" t="s">
        <v>195</v>
      </c>
      <c r="P64" s="79">
        <v>43819.659895833334</v>
      </c>
      <c r="Q64" s="77" t="s">
        <v>418</v>
      </c>
      <c r="R64" s="77"/>
      <c r="S64" s="77"/>
      <c r="T64" s="77" t="s">
        <v>438</v>
      </c>
      <c r="U64" s="79">
        <v>43819.659895833334</v>
      </c>
      <c r="V64" s="82" t="s">
        <v>456</v>
      </c>
      <c r="W64" s="77"/>
      <c r="X64" s="77"/>
      <c r="Y64" s="80" t="s">
        <v>474</v>
      </c>
      <c r="Z64" s="77"/>
      <c r="AA64" s="108">
        <v>2</v>
      </c>
      <c r="AB64" s="48">
        <v>0</v>
      </c>
      <c r="AC64" s="49">
        <v>0</v>
      </c>
      <c r="AD64" s="48">
        <v>0</v>
      </c>
      <c r="AE64" s="49">
        <v>0</v>
      </c>
      <c r="AF64" s="48">
        <v>0</v>
      </c>
      <c r="AG64" s="49">
        <v>0</v>
      </c>
      <c r="AH64" s="48">
        <v>11</v>
      </c>
      <c r="AI64" s="49">
        <v>100</v>
      </c>
      <c r="AJ64" s="48">
        <v>11</v>
      </c>
      <c r="AK64" s="82" t="s">
        <v>441</v>
      </c>
      <c r="AL64" s="82" t="s">
        <v>441</v>
      </c>
      <c r="AM64" s="77" t="b">
        <v>0</v>
      </c>
      <c r="AN64" s="77">
        <v>0</v>
      </c>
      <c r="AO64" s="80" t="s">
        <v>288</v>
      </c>
      <c r="AP64" s="77" t="b">
        <v>0</v>
      </c>
      <c r="AQ64" s="77" t="s">
        <v>290</v>
      </c>
      <c r="AR64" s="77"/>
      <c r="AS64" s="80" t="s">
        <v>288</v>
      </c>
      <c r="AT64" s="77" t="b">
        <v>0</v>
      </c>
      <c r="AU64" s="77">
        <v>3</v>
      </c>
      <c r="AV64" s="80" t="s">
        <v>477</v>
      </c>
      <c r="AW64" s="77" t="s">
        <v>493</v>
      </c>
      <c r="AX64" s="77" t="b">
        <v>0</v>
      </c>
      <c r="AY64" s="80" t="s">
        <v>477</v>
      </c>
      <c r="AZ64" s="77" t="s">
        <v>185</v>
      </c>
      <c r="BA64" s="77">
        <v>0</v>
      </c>
      <c r="BB64" s="77">
        <v>0</v>
      </c>
      <c r="BC64" s="77"/>
      <c r="BD64" s="77"/>
      <c r="BE64" s="77"/>
      <c r="BF64" s="77"/>
      <c r="BG64" s="77"/>
      <c r="BH64" s="77"/>
      <c r="BI64" s="77"/>
      <c r="BJ64" s="77"/>
      <c r="BK64" s="76" t="str">
        <f>REPLACE(INDEX(GroupVertices[Group],MATCH(Edges[[#This Row],[Vertex 1]],GroupVertices[Vertex],0)),1,1,"")</f>
        <v>3</v>
      </c>
      <c r="BL64" s="76" t="str">
        <f>REPLACE(INDEX(GroupVertices[Group],MATCH(Edges[[#This Row],[Vertex 2]],GroupVertices[Vertex],0)),1,1,"")</f>
        <v>3</v>
      </c>
    </row>
    <row r="65" spans="1:64" ht="15">
      <c r="A65" s="62" t="s">
        <v>355</v>
      </c>
      <c r="B65" s="62" t="s">
        <v>328</v>
      </c>
      <c r="C65" s="63" t="s">
        <v>808</v>
      </c>
      <c r="D65" s="64">
        <v>5</v>
      </c>
      <c r="E65" s="65" t="s">
        <v>136</v>
      </c>
      <c r="F65" s="66">
        <v>11</v>
      </c>
      <c r="G65" s="63"/>
      <c r="H65" s="67"/>
      <c r="I65" s="68"/>
      <c r="J65" s="68"/>
      <c r="K65" s="34" t="s">
        <v>66</v>
      </c>
      <c r="L65" s="75">
        <v>65</v>
      </c>
      <c r="M65" s="75"/>
      <c r="N65" s="70"/>
      <c r="O65" s="77" t="s">
        <v>195</v>
      </c>
      <c r="P65" s="79">
        <v>43819.70443287037</v>
      </c>
      <c r="Q65" s="77" t="s">
        <v>425</v>
      </c>
      <c r="R65" s="77"/>
      <c r="S65" s="77"/>
      <c r="T65" s="77"/>
      <c r="U65" s="79">
        <v>43819.70443287037</v>
      </c>
      <c r="V65" s="82" t="s">
        <v>467</v>
      </c>
      <c r="W65" s="77"/>
      <c r="X65" s="77"/>
      <c r="Y65" s="80" t="s">
        <v>485</v>
      </c>
      <c r="Z65" s="77"/>
      <c r="AA65" s="108">
        <v>2</v>
      </c>
      <c r="AB65" s="48">
        <v>0</v>
      </c>
      <c r="AC65" s="49">
        <v>0</v>
      </c>
      <c r="AD65" s="48">
        <v>0</v>
      </c>
      <c r="AE65" s="49">
        <v>0</v>
      </c>
      <c r="AF65" s="48">
        <v>0</v>
      </c>
      <c r="AG65" s="49">
        <v>0</v>
      </c>
      <c r="AH65" s="48">
        <v>22</v>
      </c>
      <c r="AI65" s="49">
        <v>100</v>
      </c>
      <c r="AJ65" s="48">
        <v>22</v>
      </c>
      <c r="AK65" s="77"/>
      <c r="AL65" s="82" t="s">
        <v>449</v>
      </c>
      <c r="AM65" s="77" t="b">
        <v>0</v>
      </c>
      <c r="AN65" s="77">
        <v>0</v>
      </c>
      <c r="AO65" s="80" t="s">
        <v>288</v>
      </c>
      <c r="AP65" s="77" t="b">
        <v>0</v>
      </c>
      <c r="AQ65" s="77" t="s">
        <v>290</v>
      </c>
      <c r="AR65" s="77"/>
      <c r="AS65" s="80" t="s">
        <v>288</v>
      </c>
      <c r="AT65" s="77" t="b">
        <v>0</v>
      </c>
      <c r="AU65" s="77">
        <v>3</v>
      </c>
      <c r="AV65" s="80" t="s">
        <v>486</v>
      </c>
      <c r="AW65" s="77" t="s">
        <v>494</v>
      </c>
      <c r="AX65" s="77" t="b">
        <v>0</v>
      </c>
      <c r="AY65" s="80" t="s">
        <v>486</v>
      </c>
      <c r="AZ65" s="77" t="s">
        <v>185</v>
      </c>
      <c r="BA65" s="77">
        <v>0</v>
      </c>
      <c r="BB65" s="77">
        <v>0</v>
      </c>
      <c r="BC65" s="77"/>
      <c r="BD65" s="77"/>
      <c r="BE65" s="77"/>
      <c r="BF65" s="77"/>
      <c r="BG65" s="77"/>
      <c r="BH65" s="77"/>
      <c r="BI65" s="77"/>
      <c r="BJ65" s="77"/>
      <c r="BK65" s="76" t="str">
        <f>REPLACE(INDEX(GroupVertices[Group],MATCH(Edges[[#This Row],[Vertex 1]],GroupVertices[Vertex],0)),1,1,"")</f>
        <v>3</v>
      </c>
      <c r="BL65" s="76" t="str">
        <f>REPLACE(INDEX(GroupVertices[Group],MATCH(Edges[[#This Row],[Vertex 2]],GroupVertices[Vertex],0)),1,1,"")</f>
        <v>3</v>
      </c>
    </row>
    <row r="66" spans="1:64" ht="15">
      <c r="A66" s="62" t="s">
        <v>328</v>
      </c>
      <c r="B66" s="62" t="s">
        <v>329</v>
      </c>
      <c r="C66" s="63" t="s">
        <v>808</v>
      </c>
      <c r="D66" s="64">
        <v>5</v>
      </c>
      <c r="E66" s="65" t="s">
        <v>136</v>
      </c>
      <c r="F66" s="66">
        <v>11</v>
      </c>
      <c r="G66" s="63"/>
      <c r="H66" s="67"/>
      <c r="I66" s="68"/>
      <c r="J66" s="68"/>
      <c r="K66" s="34" t="s">
        <v>65</v>
      </c>
      <c r="L66" s="75">
        <v>66</v>
      </c>
      <c r="M66" s="75"/>
      <c r="N66" s="70"/>
      <c r="O66" s="77" t="s">
        <v>195</v>
      </c>
      <c r="P66" s="79">
        <v>43819.65944444444</v>
      </c>
      <c r="Q66" s="77" t="s">
        <v>423</v>
      </c>
      <c r="R66" s="77"/>
      <c r="S66" s="77"/>
      <c r="T66" s="77" t="s">
        <v>438</v>
      </c>
      <c r="U66" s="79">
        <v>43819.65944444444</v>
      </c>
      <c r="V66" s="82" t="s">
        <v>459</v>
      </c>
      <c r="W66" s="77"/>
      <c r="X66" s="77"/>
      <c r="Y66" s="80" t="s">
        <v>477</v>
      </c>
      <c r="Z66" s="77"/>
      <c r="AA66" s="108">
        <v>2</v>
      </c>
      <c r="AB66" s="48"/>
      <c r="AC66" s="49"/>
      <c r="AD66" s="48"/>
      <c r="AE66" s="49"/>
      <c r="AF66" s="48"/>
      <c r="AG66" s="49"/>
      <c r="AH66" s="48"/>
      <c r="AI66" s="49"/>
      <c r="AJ66" s="48"/>
      <c r="AK66" s="82" t="s">
        <v>441</v>
      </c>
      <c r="AL66" s="82" t="s">
        <v>441</v>
      </c>
      <c r="AM66" s="77" t="b">
        <v>0</v>
      </c>
      <c r="AN66" s="77">
        <v>8</v>
      </c>
      <c r="AO66" s="80" t="s">
        <v>288</v>
      </c>
      <c r="AP66" s="77" t="b">
        <v>0</v>
      </c>
      <c r="AQ66" s="77" t="s">
        <v>290</v>
      </c>
      <c r="AR66" s="77"/>
      <c r="AS66" s="80" t="s">
        <v>288</v>
      </c>
      <c r="AT66" s="77" t="b">
        <v>0</v>
      </c>
      <c r="AU66" s="77">
        <v>3</v>
      </c>
      <c r="AV66" s="80" t="s">
        <v>288</v>
      </c>
      <c r="AW66" s="77" t="s">
        <v>493</v>
      </c>
      <c r="AX66" s="77" t="b">
        <v>0</v>
      </c>
      <c r="AY66" s="80" t="s">
        <v>477</v>
      </c>
      <c r="AZ66" s="77" t="s">
        <v>185</v>
      </c>
      <c r="BA66" s="77">
        <v>0</v>
      </c>
      <c r="BB66" s="77">
        <v>0</v>
      </c>
      <c r="BC66" s="77"/>
      <c r="BD66" s="77"/>
      <c r="BE66" s="77"/>
      <c r="BF66" s="77"/>
      <c r="BG66" s="77"/>
      <c r="BH66" s="77"/>
      <c r="BI66" s="77"/>
      <c r="BJ66" s="77"/>
      <c r="BK66" s="76" t="str">
        <f>REPLACE(INDEX(GroupVertices[Group],MATCH(Edges[[#This Row],[Vertex 1]],GroupVertices[Vertex],0)),1,1,"")</f>
        <v>3</v>
      </c>
      <c r="BL66" s="76" t="str">
        <f>REPLACE(INDEX(GroupVertices[Group],MATCH(Edges[[#This Row],[Vertex 2]],GroupVertices[Vertex],0)),1,1,"")</f>
        <v>3</v>
      </c>
    </row>
    <row r="67" spans="1:64" ht="15">
      <c r="A67" s="62" t="s">
        <v>328</v>
      </c>
      <c r="B67" s="62" t="s">
        <v>355</v>
      </c>
      <c r="C67" s="63" t="s">
        <v>291</v>
      </c>
      <c r="D67" s="64">
        <v>5</v>
      </c>
      <c r="E67" s="65" t="s">
        <v>136</v>
      </c>
      <c r="F67" s="66">
        <v>6</v>
      </c>
      <c r="G67" s="63"/>
      <c r="H67" s="67"/>
      <c r="I67" s="68"/>
      <c r="J67" s="68"/>
      <c r="K67" s="34" t="s">
        <v>66</v>
      </c>
      <c r="L67" s="75">
        <v>67</v>
      </c>
      <c r="M67" s="75"/>
      <c r="N67" s="70"/>
      <c r="O67" s="77" t="s">
        <v>195</v>
      </c>
      <c r="P67" s="79">
        <v>43819.65944444444</v>
      </c>
      <c r="Q67" s="77" t="s">
        <v>423</v>
      </c>
      <c r="R67" s="77"/>
      <c r="S67" s="77"/>
      <c r="T67" s="77" t="s">
        <v>438</v>
      </c>
      <c r="U67" s="79">
        <v>43819.65944444444</v>
      </c>
      <c r="V67" s="82" t="s">
        <v>459</v>
      </c>
      <c r="W67" s="77"/>
      <c r="X67" s="77"/>
      <c r="Y67" s="80" t="s">
        <v>477</v>
      </c>
      <c r="Z67" s="77"/>
      <c r="AA67" s="108">
        <v>3</v>
      </c>
      <c r="AB67" s="48">
        <v>0</v>
      </c>
      <c r="AC67" s="49">
        <v>0</v>
      </c>
      <c r="AD67" s="48">
        <v>0</v>
      </c>
      <c r="AE67" s="49">
        <v>0</v>
      </c>
      <c r="AF67" s="48">
        <v>0</v>
      </c>
      <c r="AG67" s="49">
        <v>0</v>
      </c>
      <c r="AH67" s="48">
        <v>9</v>
      </c>
      <c r="AI67" s="49">
        <v>100</v>
      </c>
      <c r="AJ67" s="48">
        <v>9</v>
      </c>
      <c r="AK67" s="82" t="s">
        <v>441</v>
      </c>
      <c r="AL67" s="82" t="s">
        <v>441</v>
      </c>
      <c r="AM67" s="77" t="b">
        <v>0</v>
      </c>
      <c r="AN67" s="77">
        <v>8</v>
      </c>
      <c r="AO67" s="80" t="s">
        <v>288</v>
      </c>
      <c r="AP67" s="77" t="b">
        <v>0</v>
      </c>
      <c r="AQ67" s="77" t="s">
        <v>290</v>
      </c>
      <c r="AR67" s="77"/>
      <c r="AS67" s="80" t="s">
        <v>288</v>
      </c>
      <c r="AT67" s="77" t="b">
        <v>0</v>
      </c>
      <c r="AU67" s="77">
        <v>3</v>
      </c>
      <c r="AV67" s="80" t="s">
        <v>288</v>
      </c>
      <c r="AW67" s="77" t="s">
        <v>493</v>
      </c>
      <c r="AX67" s="77" t="b">
        <v>0</v>
      </c>
      <c r="AY67" s="80" t="s">
        <v>477</v>
      </c>
      <c r="AZ67" s="77" t="s">
        <v>185</v>
      </c>
      <c r="BA67" s="77">
        <v>0</v>
      </c>
      <c r="BB67" s="77">
        <v>0</v>
      </c>
      <c r="BC67" s="77"/>
      <c r="BD67" s="77"/>
      <c r="BE67" s="77"/>
      <c r="BF67" s="77"/>
      <c r="BG67" s="77"/>
      <c r="BH67" s="77"/>
      <c r="BI67" s="77"/>
      <c r="BJ67" s="77"/>
      <c r="BK67" s="76" t="str">
        <f>REPLACE(INDEX(GroupVertices[Group],MATCH(Edges[[#This Row],[Vertex 1]],GroupVertices[Vertex],0)),1,1,"")</f>
        <v>3</v>
      </c>
      <c r="BL67" s="76" t="str">
        <f>REPLACE(INDEX(GroupVertices[Group],MATCH(Edges[[#This Row],[Vertex 2]],GroupVertices[Vertex],0)),1,1,"")</f>
        <v>3</v>
      </c>
    </row>
    <row r="68" spans="1:64" ht="15">
      <c r="A68" s="62" t="s">
        <v>328</v>
      </c>
      <c r="B68" s="62" t="s">
        <v>355</v>
      </c>
      <c r="C68" s="63" t="s">
        <v>291</v>
      </c>
      <c r="D68" s="64">
        <v>5</v>
      </c>
      <c r="E68" s="65" t="s">
        <v>136</v>
      </c>
      <c r="F68" s="66">
        <v>6</v>
      </c>
      <c r="G68" s="63"/>
      <c r="H68" s="67"/>
      <c r="I68" s="68"/>
      <c r="J68" s="68"/>
      <c r="K68" s="34" t="s">
        <v>66</v>
      </c>
      <c r="L68" s="75">
        <v>68</v>
      </c>
      <c r="M68" s="75"/>
      <c r="N68" s="70"/>
      <c r="O68" s="77" t="s">
        <v>195</v>
      </c>
      <c r="P68" s="79">
        <v>43819.698599537034</v>
      </c>
      <c r="Q68" s="77" t="s">
        <v>429</v>
      </c>
      <c r="R68" s="82" t="s">
        <v>436</v>
      </c>
      <c r="S68" s="77" t="s">
        <v>289</v>
      </c>
      <c r="T68" s="77"/>
      <c r="U68" s="79">
        <v>43819.698599537034</v>
      </c>
      <c r="V68" s="82" t="s">
        <v>468</v>
      </c>
      <c r="W68" s="77"/>
      <c r="X68" s="77"/>
      <c r="Y68" s="80" t="s">
        <v>486</v>
      </c>
      <c r="Z68" s="77"/>
      <c r="AA68" s="108">
        <v>3</v>
      </c>
      <c r="AB68" s="48">
        <v>0</v>
      </c>
      <c r="AC68" s="49">
        <v>0</v>
      </c>
      <c r="AD68" s="48">
        <v>0</v>
      </c>
      <c r="AE68" s="49">
        <v>0</v>
      </c>
      <c r="AF68" s="48">
        <v>0</v>
      </c>
      <c r="AG68" s="49">
        <v>0</v>
      </c>
      <c r="AH68" s="48">
        <v>20</v>
      </c>
      <c r="AI68" s="49">
        <v>100</v>
      </c>
      <c r="AJ68" s="48">
        <v>20</v>
      </c>
      <c r="AK68" s="77"/>
      <c r="AL68" s="82" t="s">
        <v>450</v>
      </c>
      <c r="AM68" s="77" t="b">
        <v>0</v>
      </c>
      <c r="AN68" s="77">
        <v>6</v>
      </c>
      <c r="AO68" s="80" t="s">
        <v>288</v>
      </c>
      <c r="AP68" s="77" t="b">
        <v>0</v>
      </c>
      <c r="AQ68" s="77" t="s">
        <v>290</v>
      </c>
      <c r="AR68" s="77"/>
      <c r="AS68" s="80" t="s">
        <v>288</v>
      </c>
      <c r="AT68" s="77" t="b">
        <v>0</v>
      </c>
      <c r="AU68" s="77">
        <v>3</v>
      </c>
      <c r="AV68" s="80" t="s">
        <v>288</v>
      </c>
      <c r="AW68" s="77" t="s">
        <v>496</v>
      </c>
      <c r="AX68" s="77" t="b">
        <v>1</v>
      </c>
      <c r="AY68" s="80" t="s">
        <v>486</v>
      </c>
      <c r="AZ68" s="77" t="s">
        <v>185</v>
      </c>
      <c r="BA68" s="77">
        <v>0</v>
      </c>
      <c r="BB68" s="77">
        <v>0</v>
      </c>
      <c r="BC68" s="77"/>
      <c r="BD68" s="77"/>
      <c r="BE68" s="77"/>
      <c r="BF68" s="77"/>
      <c r="BG68" s="77"/>
      <c r="BH68" s="77"/>
      <c r="BI68" s="77"/>
      <c r="BJ68" s="77"/>
      <c r="BK68" s="76" t="str">
        <f>REPLACE(INDEX(GroupVertices[Group],MATCH(Edges[[#This Row],[Vertex 1]],GroupVertices[Vertex],0)),1,1,"")</f>
        <v>3</v>
      </c>
      <c r="BL68" s="76" t="str">
        <f>REPLACE(INDEX(GroupVertices[Group],MATCH(Edges[[#This Row],[Vertex 2]],GroupVertices[Vertex],0)),1,1,"")</f>
        <v>3</v>
      </c>
    </row>
    <row r="69" spans="1:64" ht="15">
      <c r="A69" s="62" t="s">
        <v>328</v>
      </c>
      <c r="B69" s="62" t="s">
        <v>329</v>
      </c>
      <c r="C69" s="63" t="s">
        <v>808</v>
      </c>
      <c r="D69" s="64">
        <v>5</v>
      </c>
      <c r="E69" s="65" t="s">
        <v>136</v>
      </c>
      <c r="F69" s="66">
        <v>11</v>
      </c>
      <c r="G69" s="63"/>
      <c r="H69" s="67"/>
      <c r="I69" s="68"/>
      <c r="J69" s="68"/>
      <c r="K69" s="34" t="s">
        <v>65</v>
      </c>
      <c r="L69" s="75">
        <v>69</v>
      </c>
      <c r="M69" s="75"/>
      <c r="N69" s="70"/>
      <c r="O69" s="77" t="s">
        <v>195</v>
      </c>
      <c r="P69" s="79">
        <v>43819.96784722222</v>
      </c>
      <c r="Q69" s="77" t="s">
        <v>422</v>
      </c>
      <c r="R69" s="77"/>
      <c r="S69" s="77"/>
      <c r="T69" s="77"/>
      <c r="U69" s="79">
        <v>43819.96784722222</v>
      </c>
      <c r="V69" s="82" t="s">
        <v>460</v>
      </c>
      <c r="W69" s="77"/>
      <c r="X69" s="77"/>
      <c r="Y69" s="80" t="s">
        <v>478</v>
      </c>
      <c r="Z69" s="77"/>
      <c r="AA69" s="108">
        <v>2</v>
      </c>
      <c r="AB69" s="48"/>
      <c r="AC69" s="49"/>
      <c r="AD69" s="48"/>
      <c r="AE69" s="49"/>
      <c r="AF69" s="48"/>
      <c r="AG69" s="49"/>
      <c r="AH69" s="48"/>
      <c r="AI69" s="49"/>
      <c r="AJ69" s="48"/>
      <c r="AK69" s="82" t="s">
        <v>442</v>
      </c>
      <c r="AL69" s="82" t="s">
        <v>442</v>
      </c>
      <c r="AM69" s="77" t="b">
        <v>0</v>
      </c>
      <c r="AN69" s="77">
        <v>0</v>
      </c>
      <c r="AO69" s="80" t="s">
        <v>288</v>
      </c>
      <c r="AP69" s="77" t="b">
        <v>0</v>
      </c>
      <c r="AQ69" s="77" t="s">
        <v>290</v>
      </c>
      <c r="AR69" s="77"/>
      <c r="AS69" s="80" t="s">
        <v>288</v>
      </c>
      <c r="AT69" s="77" t="b">
        <v>0</v>
      </c>
      <c r="AU69" s="77">
        <v>2</v>
      </c>
      <c r="AV69" s="80" t="s">
        <v>473</v>
      </c>
      <c r="AW69" s="77" t="s">
        <v>493</v>
      </c>
      <c r="AX69" s="77" t="b">
        <v>0</v>
      </c>
      <c r="AY69" s="80" t="s">
        <v>473</v>
      </c>
      <c r="AZ69" s="77" t="s">
        <v>185</v>
      </c>
      <c r="BA69" s="77">
        <v>0</v>
      </c>
      <c r="BB69" s="77">
        <v>0</v>
      </c>
      <c r="BC69" s="77"/>
      <c r="BD69" s="77"/>
      <c r="BE69" s="77"/>
      <c r="BF69" s="77"/>
      <c r="BG69" s="77"/>
      <c r="BH69" s="77"/>
      <c r="BI69" s="77"/>
      <c r="BJ69" s="77"/>
      <c r="BK69" s="76" t="str">
        <f>REPLACE(INDEX(GroupVertices[Group],MATCH(Edges[[#This Row],[Vertex 1]],GroupVertices[Vertex],0)),1,1,"")</f>
        <v>3</v>
      </c>
      <c r="BL69" s="76" t="str">
        <f>REPLACE(INDEX(GroupVertices[Group],MATCH(Edges[[#This Row],[Vertex 2]],GroupVertices[Vertex],0)),1,1,"")</f>
        <v>3</v>
      </c>
    </row>
    <row r="70" spans="1:64" ht="15">
      <c r="A70" s="62" t="s">
        <v>328</v>
      </c>
      <c r="B70" s="62" t="s">
        <v>355</v>
      </c>
      <c r="C70" s="63" t="s">
        <v>291</v>
      </c>
      <c r="D70" s="64">
        <v>5</v>
      </c>
      <c r="E70" s="65" t="s">
        <v>136</v>
      </c>
      <c r="F70" s="66">
        <v>6</v>
      </c>
      <c r="G70" s="63"/>
      <c r="H70" s="67"/>
      <c r="I70" s="68"/>
      <c r="J70" s="68"/>
      <c r="K70" s="34" t="s">
        <v>66</v>
      </c>
      <c r="L70" s="75">
        <v>70</v>
      </c>
      <c r="M70" s="75"/>
      <c r="N70" s="70"/>
      <c r="O70" s="77" t="s">
        <v>195</v>
      </c>
      <c r="P70" s="79">
        <v>43819.96784722222</v>
      </c>
      <c r="Q70" s="77" t="s">
        <v>422</v>
      </c>
      <c r="R70" s="77"/>
      <c r="S70" s="77"/>
      <c r="T70" s="77"/>
      <c r="U70" s="79">
        <v>43819.96784722222</v>
      </c>
      <c r="V70" s="82" t="s">
        <v>460</v>
      </c>
      <c r="W70" s="77"/>
      <c r="X70" s="77"/>
      <c r="Y70" s="80" t="s">
        <v>478</v>
      </c>
      <c r="Z70" s="77"/>
      <c r="AA70" s="108">
        <v>3</v>
      </c>
      <c r="AB70" s="48">
        <v>0</v>
      </c>
      <c r="AC70" s="49">
        <v>0</v>
      </c>
      <c r="AD70" s="48">
        <v>0</v>
      </c>
      <c r="AE70" s="49">
        <v>0</v>
      </c>
      <c r="AF70" s="48">
        <v>0</v>
      </c>
      <c r="AG70" s="49">
        <v>0</v>
      </c>
      <c r="AH70" s="48">
        <v>10</v>
      </c>
      <c r="AI70" s="49">
        <v>100</v>
      </c>
      <c r="AJ70" s="48">
        <v>10</v>
      </c>
      <c r="AK70" s="82" t="s">
        <v>442</v>
      </c>
      <c r="AL70" s="82" t="s">
        <v>442</v>
      </c>
      <c r="AM70" s="77" t="b">
        <v>0</v>
      </c>
      <c r="AN70" s="77">
        <v>0</v>
      </c>
      <c r="AO70" s="80" t="s">
        <v>288</v>
      </c>
      <c r="AP70" s="77" t="b">
        <v>0</v>
      </c>
      <c r="AQ70" s="77" t="s">
        <v>290</v>
      </c>
      <c r="AR70" s="77"/>
      <c r="AS70" s="80" t="s">
        <v>288</v>
      </c>
      <c r="AT70" s="77" t="b">
        <v>0</v>
      </c>
      <c r="AU70" s="77">
        <v>2</v>
      </c>
      <c r="AV70" s="80" t="s">
        <v>473</v>
      </c>
      <c r="AW70" s="77" t="s">
        <v>493</v>
      </c>
      <c r="AX70" s="77" t="b">
        <v>0</v>
      </c>
      <c r="AY70" s="80" t="s">
        <v>473</v>
      </c>
      <c r="AZ70" s="77" t="s">
        <v>185</v>
      </c>
      <c r="BA70" s="77">
        <v>0</v>
      </c>
      <c r="BB70" s="77">
        <v>0</v>
      </c>
      <c r="BC70" s="77"/>
      <c r="BD70" s="77"/>
      <c r="BE70" s="77"/>
      <c r="BF70" s="77"/>
      <c r="BG70" s="77"/>
      <c r="BH70" s="77"/>
      <c r="BI70" s="77"/>
      <c r="BJ70" s="77"/>
      <c r="BK70" s="76" t="str">
        <f>REPLACE(INDEX(GroupVertices[Group],MATCH(Edges[[#This Row],[Vertex 1]],GroupVertices[Vertex],0)),1,1,"")</f>
        <v>3</v>
      </c>
      <c r="BL70" s="76" t="str">
        <f>REPLACE(INDEX(GroupVertices[Group],MATCH(Edges[[#This Row],[Vertex 2]],GroupVertices[Vertex],0)),1,1,"")</f>
        <v>3</v>
      </c>
    </row>
    <row r="71" spans="1:64" ht="15">
      <c r="A71" s="62" t="s">
        <v>397</v>
      </c>
      <c r="B71" s="62" t="s">
        <v>328</v>
      </c>
      <c r="C71" s="63" t="s">
        <v>273</v>
      </c>
      <c r="D71" s="64">
        <v>5</v>
      </c>
      <c r="E71" s="65" t="s">
        <v>132</v>
      </c>
      <c r="F71" s="66">
        <v>16</v>
      </c>
      <c r="G71" s="63"/>
      <c r="H71" s="67"/>
      <c r="I71" s="68"/>
      <c r="J71" s="68"/>
      <c r="K71" s="34" t="s">
        <v>65</v>
      </c>
      <c r="L71" s="75">
        <v>71</v>
      </c>
      <c r="M71" s="75"/>
      <c r="N71" s="70"/>
      <c r="O71" s="77" t="s">
        <v>195</v>
      </c>
      <c r="P71" s="79">
        <v>43825.74219907408</v>
      </c>
      <c r="Q71" s="77" t="s">
        <v>428</v>
      </c>
      <c r="R71" s="82" t="s">
        <v>435</v>
      </c>
      <c r="S71" s="77" t="s">
        <v>330</v>
      </c>
      <c r="T71" s="77"/>
      <c r="U71" s="79">
        <v>43825.74219907408</v>
      </c>
      <c r="V71" s="82" t="s">
        <v>466</v>
      </c>
      <c r="W71" s="77"/>
      <c r="X71" s="77"/>
      <c r="Y71" s="80" t="s">
        <v>484</v>
      </c>
      <c r="Z71" s="80" t="s">
        <v>488</v>
      </c>
      <c r="AA71" s="108">
        <v>1</v>
      </c>
      <c r="AB71" s="48"/>
      <c r="AC71" s="49"/>
      <c r="AD71" s="48"/>
      <c r="AE71" s="49"/>
      <c r="AF71" s="48"/>
      <c r="AG71" s="49"/>
      <c r="AH71" s="48"/>
      <c r="AI71" s="49"/>
      <c r="AJ71" s="48"/>
      <c r="AK71" s="77"/>
      <c r="AL71" s="82" t="s">
        <v>448</v>
      </c>
      <c r="AM71" s="77" t="b">
        <v>0</v>
      </c>
      <c r="AN71" s="77">
        <v>1</v>
      </c>
      <c r="AO71" s="80" t="s">
        <v>490</v>
      </c>
      <c r="AP71" s="77" t="b">
        <v>0</v>
      </c>
      <c r="AQ71" s="77" t="s">
        <v>491</v>
      </c>
      <c r="AR71" s="77"/>
      <c r="AS71" s="80" t="s">
        <v>288</v>
      </c>
      <c r="AT71" s="77" t="b">
        <v>0</v>
      </c>
      <c r="AU71" s="77">
        <v>0</v>
      </c>
      <c r="AV71" s="80" t="s">
        <v>288</v>
      </c>
      <c r="AW71" s="77" t="s">
        <v>494</v>
      </c>
      <c r="AX71" s="77" t="b">
        <v>0</v>
      </c>
      <c r="AY71" s="80" t="s">
        <v>488</v>
      </c>
      <c r="AZ71" s="77" t="s">
        <v>185</v>
      </c>
      <c r="BA71" s="77">
        <v>0</v>
      </c>
      <c r="BB71" s="77">
        <v>0</v>
      </c>
      <c r="BC71" s="77"/>
      <c r="BD71" s="77"/>
      <c r="BE71" s="77"/>
      <c r="BF71" s="77"/>
      <c r="BG71" s="77"/>
      <c r="BH71" s="77"/>
      <c r="BI71" s="77"/>
      <c r="BJ71" s="77"/>
      <c r="BK71" s="76" t="str">
        <f>REPLACE(INDEX(GroupVertices[Group],MATCH(Edges[[#This Row],[Vertex 1]],GroupVertices[Vertex],0)),1,1,"")</f>
        <v>4</v>
      </c>
      <c r="BL71" s="76" t="str">
        <f>REPLACE(INDEX(GroupVertices[Group],MATCH(Edges[[#This Row],[Vertex 2]],GroupVertices[Vertex],0)),1,1,"")</f>
        <v>3</v>
      </c>
    </row>
    <row r="72" spans="1:64" ht="15">
      <c r="A72" s="62" t="s">
        <v>355</v>
      </c>
      <c r="B72" s="62" t="s">
        <v>329</v>
      </c>
      <c r="C72" s="63" t="s">
        <v>808</v>
      </c>
      <c r="D72" s="64">
        <v>5</v>
      </c>
      <c r="E72" s="65" t="s">
        <v>136</v>
      </c>
      <c r="F72" s="66">
        <v>11</v>
      </c>
      <c r="G72" s="63"/>
      <c r="H72" s="67"/>
      <c r="I72" s="68"/>
      <c r="J72" s="68"/>
      <c r="K72" s="34" t="s">
        <v>65</v>
      </c>
      <c r="L72" s="75">
        <v>72</v>
      </c>
      <c r="M72" s="75"/>
      <c r="N72" s="70"/>
      <c r="O72" s="77" t="s">
        <v>195</v>
      </c>
      <c r="P72" s="79">
        <v>43819.96439814815</v>
      </c>
      <c r="Q72" s="77" t="s">
        <v>421</v>
      </c>
      <c r="R72" s="77"/>
      <c r="S72" s="77"/>
      <c r="T72" s="77"/>
      <c r="U72" s="79">
        <v>43819.96439814815</v>
      </c>
      <c r="V72" s="82" t="s">
        <v>455</v>
      </c>
      <c r="W72" s="77"/>
      <c r="X72" s="77"/>
      <c r="Y72" s="80" t="s">
        <v>473</v>
      </c>
      <c r="Z72" s="77"/>
      <c r="AA72" s="108">
        <v>2</v>
      </c>
      <c r="AB72" s="48"/>
      <c r="AC72" s="49"/>
      <c r="AD72" s="48"/>
      <c r="AE72" s="49"/>
      <c r="AF72" s="48"/>
      <c r="AG72" s="49"/>
      <c r="AH72" s="48"/>
      <c r="AI72" s="49"/>
      <c r="AJ72" s="48"/>
      <c r="AK72" s="82" t="s">
        <v>442</v>
      </c>
      <c r="AL72" s="82" t="s">
        <v>442</v>
      </c>
      <c r="AM72" s="77" t="b">
        <v>0</v>
      </c>
      <c r="AN72" s="77">
        <v>6</v>
      </c>
      <c r="AO72" s="80" t="s">
        <v>288</v>
      </c>
      <c r="AP72" s="77" t="b">
        <v>0</v>
      </c>
      <c r="AQ72" s="77" t="s">
        <v>290</v>
      </c>
      <c r="AR72" s="77"/>
      <c r="AS72" s="80" t="s">
        <v>288</v>
      </c>
      <c r="AT72" s="77" t="b">
        <v>0</v>
      </c>
      <c r="AU72" s="77">
        <v>2</v>
      </c>
      <c r="AV72" s="80" t="s">
        <v>288</v>
      </c>
      <c r="AW72" s="77" t="s">
        <v>494</v>
      </c>
      <c r="AX72" s="77" t="b">
        <v>0</v>
      </c>
      <c r="AY72" s="80" t="s">
        <v>473</v>
      </c>
      <c r="AZ72" s="77" t="s">
        <v>498</v>
      </c>
      <c r="BA72" s="77">
        <v>0</v>
      </c>
      <c r="BB72" s="77">
        <v>0</v>
      </c>
      <c r="BC72" s="77"/>
      <c r="BD72" s="77"/>
      <c r="BE72" s="77"/>
      <c r="BF72" s="77"/>
      <c r="BG72" s="77"/>
      <c r="BH72" s="77"/>
      <c r="BI72" s="77"/>
      <c r="BJ72" s="77"/>
      <c r="BK72" s="76" t="str">
        <f>REPLACE(INDEX(GroupVertices[Group],MATCH(Edges[[#This Row],[Vertex 1]],GroupVertices[Vertex],0)),1,1,"")</f>
        <v>3</v>
      </c>
      <c r="BL72" s="76" t="str">
        <f>REPLACE(INDEX(GroupVertices[Group],MATCH(Edges[[#This Row],[Vertex 2]],GroupVertices[Vertex],0)),1,1,"")</f>
        <v>3</v>
      </c>
    </row>
    <row r="73" spans="1:64" ht="15">
      <c r="A73" s="62" t="s">
        <v>355</v>
      </c>
      <c r="B73" s="62" t="s">
        <v>329</v>
      </c>
      <c r="C73" s="63" t="s">
        <v>808</v>
      </c>
      <c r="D73" s="64">
        <v>5</v>
      </c>
      <c r="E73" s="65" t="s">
        <v>136</v>
      </c>
      <c r="F73" s="66">
        <v>11</v>
      </c>
      <c r="G73" s="63"/>
      <c r="H73" s="67"/>
      <c r="I73" s="68"/>
      <c r="J73" s="68"/>
      <c r="K73" s="34" t="s">
        <v>65</v>
      </c>
      <c r="L73" s="75">
        <v>73</v>
      </c>
      <c r="M73" s="75"/>
      <c r="N73" s="70"/>
      <c r="O73" s="77" t="s">
        <v>195</v>
      </c>
      <c r="P73" s="79">
        <v>43819.659895833334</v>
      </c>
      <c r="Q73" s="77" t="s">
        <v>418</v>
      </c>
      <c r="R73" s="77"/>
      <c r="S73" s="77"/>
      <c r="T73" s="77" t="s">
        <v>438</v>
      </c>
      <c r="U73" s="79">
        <v>43819.659895833334</v>
      </c>
      <c r="V73" s="82" t="s">
        <v>456</v>
      </c>
      <c r="W73" s="77"/>
      <c r="X73" s="77"/>
      <c r="Y73" s="80" t="s">
        <v>474</v>
      </c>
      <c r="Z73" s="77"/>
      <c r="AA73" s="108">
        <v>2</v>
      </c>
      <c r="AB73" s="48"/>
      <c r="AC73" s="49"/>
      <c r="AD73" s="48"/>
      <c r="AE73" s="49"/>
      <c r="AF73" s="48"/>
      <c r="AG73" s="49"/>
      <c r="AH73" s="48"/>
      <c r="AI73" s="49"/>
      <c r="AJ73" s="48"/>
      <c r="AK73" s="82" t="s">
        <v>441</v>
      </c>
      <c r="AL73" s="82" t="s">
        <v>441</v>
      </c>
      <c r="AM73" s="77" t="b">
        <v>0</v>
      </c>
      <c r="AN73" s="77">
        <v>0</v>
      </c>
      <c r="AO73" s="80" t="s">
        <v>288</v>
      </c>
      <c r="AP73" s="77" t="b">
        <v>0</v>
      </c>
      <c r="AQ73" s="77" t="s">
        <v>290</v>
      </c>
      <c r="AR73" s="77"/>
      <c r="AS73" s="80" t="s">
        <v>288</v>
      </c>
      <c r="AT73" s="77" t="b">
        <v>0</v>
      </c>
      <c r="AU73" s="77">
        <v>3</v>
      </c>
      <c r="AV73" s="80" t="s">
        <v>477</v>
      </c>
      <c r="AW73" s="77" t="s">
        <v>493</v>
      </c>
      <c r="AX73" s="77" t="b">
        <v>0</v>
      </c>
      <c r="AY73" s="80" t="s">
        <v>477</v>
      </c>
      <c r="AZ73" s="77" t="s">
        <v>185</v>
      </c>
      <c r="BA73" s="77">
        <v>0</v>
      </c>
      <c r="BB73" s="77">
        <v>0</v>
      </c>
      <c r="BC73" s="77"/>
      <c r="BD73" s="77"/>
      <c r="BE73" s="77"/>
      <c r="BF73" s="77"/>
      <c r="BG73" s="77"/>
      <c r="BH73" s="77"/>
      <c r="BI73" s="77"/>
      <c r="BJ73" s="77"/>
      <c r="BK73" s="76" t="str">
        <f>REPLACE(INDEX(GroupVertices[Group],MATCH(Edges[[#This Row],[Vertex 1]],GroupVertices[Vertex],0)),1,1,"")</f>
        <v>3</v>
      </c>
      <c r="BL73" s="76" t="str">
        <f>REPLACE(INDEX(GroupVertices[Group],MATCH(Edges[[#This Row],[Vertex 2]],GroupVertices[Vertex],0)),1,1,"")</f>
        <v>3</v>
      </c>
    </row>
    <row r="74" spans="1:64" ht="15">
      <c r="A74" s="62" t="s">
        <v>397</v>
      </c>
      <c r="B74" s="62" t="s">
        <v>329</v>
      </c>
      <c r="C74" s="63" t="s">
        <v>273</v>
      </c>
      <c r="D74" s="64">
        <v>5</v>
      </c>
      <c r="E74" s="65" t="s">
        <v>132</v>
      </c>
      <c r="F74" s="66">
        <v>16</v>
      </c>
      <c r="G74" s="63"/>
      <c r="H74" s="67"/>
      <c r="I74" s="68"/>
      <c r="J74" s="68"/>
      <c r="K74" s="34" t="s">
        <v>65</v>
      </c>
      <c r="L74" s="75">
        <v>74</v>
      </c>
      <c r="M74" s="75"/>
      <c r="N74" s="70"/>
      <c r="O74" s="77" t="s">
        <v>195</v>
      </c>
      <c r="P74" s="79">
        <v>43825.74219907408</v>
      </c>
      <c r="Q74" s="77" t="s">
        <v>428</v>
      </c>
      <c r="R74" s="82" t="s">
        <v>435</v>
      </c>
      <c r="S74" s="77" t="s">
        <v>330</v>
      </c>
      <c r="T74" s="77"/>
      <c r="U74" s="79">
        <v>43825.74219907408</v>
      </c>
      <c r="V74" s="82" t="s">
        <v>466</v>
      </c>
      <c r="W74" s="77"/>
      <c r="X74" s="77"/>
      <c r="Y74" s="80" t="s">
        <v>484</v>
      </c>
      <c r="Z74" s="80" t="s">
        <v>488</v>
      </c>
      <c r="AA74" s="108">
        <v>1</v>
      </c>
      <c r="AB74" s="48"/>
      <c r="AC74" s="49"/>
      <c r="AD74" s="48"/>
      <c r="AE74" s="49"/>
      <c r="AF74" s="48"/>
      <c r="AG74" s="49"/>
      <c r="AH74" s="48"/>
      <c r="AI74" s="49"/>
      <c r="AJ74" s="48"/>
      <c r="AK74" s="77"/>
      <c r="AL74" s="82" t="s">
        <v>448</v>
      </c>
      <c r="AM74" s="77" t="b">
        <v>0</v>
      </c>
      <c r="AN74" s="77">
        <v>1</v>
      </c>
      <c r="AO74" s="80" t="s">
        <v>490</v>
      </c>
      <c r="AP74" s="77" t="b">
        <v>0</v>
      </c>
      <c r="AQ74" s="77" t="s">
        <v>491</v>
      </c>
      <c r="AR74" s="77"/>
      <c r="AS74" s="80" t="s">
        <v>288</v>
      </c>
      <c r="AT74" s="77" t="b">
        <v>0</v>
      </c>
      <c r="AU74" s="77">
        <v>0</v>
      </c>
      <c r="AV74" s="80" t="s">
        <v>288</v>
      </c>
      <c r="AW74" s="77" t="s">
        <v>494</v>
      </c>
      <c r="AX74" s="77" t="b">
        <v>0</v>
      </c>
      <c r="AY74" s="80" t="s">
        <v>488</v>
      </c>
      <c r="AZ74" s="77" t="s">
        <v>185</v>
      </c>
      <c r="BA74" s="77">
        <v>0</v>
      </c>
      <c r="BB74" s="77">
        <v>0</v>
      </c>
      <c r="BC74" s="77"/>
      <c r="BD74" s="77"/>
      <c r="BE74" s="77"/>
      <c r="BF74" s="77"/>
      <c r="BG74" s="77"/>
      <c r="BH74" s="77"/>
      <c r="BI74" s="77"/>
      <c r="BJ74" s="77"/>
      <c r="BK74" s="76" t="str">
        <f>REPLACE(INDEX(GroupVertices[Group],MATCH(Edges[[#This Row],[Vertex 1]],GroupVertices[Vertex],0)),1,1,"")</f>
        <v>4</v>
      </c>
      <c r="BL74" s="76" t="str">
        <f>REPLACE(INDEX(GroupVertices[Group],MATCH(Edges[[#This Row],[Vertex 2]],GroupVertices[Vertex],0)),1,1,"")</f>
        <v>3</v>
      </c>
    </row>
    <row r="75" spans="1:64" ht="15">
      <c r="A75" s="62" t="s">
        <v>397</v>
      </c>
      <c r="B75" s="62" t="s">
        <v>417</v>
      </c>
      <c r="C75" s="63" t="s">
        <v>273</v>
      </c>
      <c r="D75" s="64">
        <v>5</v>
      </c>
      <c r="E75" s="65" t="s">
        <v>132</v>
      </c>
      <c r="F75" s="66">
        <v>16</v>
      </c>
      <c r="G75" s="63"/>
      <c r="H75" s="67"/>
      <c r="I75" s="68"/>
      <c r="J75" s="68"/>
      <c r="K75" s="34" t="s">
        <v>65</v>
      </c>
      <c r="L75" s="75">
        <v>75</v>
      </c>
      <c r="M75" s="75"/>
      <c r="N75" s="70"/>
      <c r="O75" s="77" t="s">
        <v>195</v>
      </c>
      <c r="P75" s="79">
        <v>43825.74219907408</v>
      </c>
      <c r="Q75" s="77" t="s">
        <v>428</v>
      </c>
      <c r="R75" s="82" t="s">
        <v>435</v>
      </c>
      <c r="S75" s="77" t="s">
        <v>330</v>
      </c>
      <c r="T75" s="77"/>
      <c r="U75" s="79">
        <v>43825.74219907408</v>
      </c>
      <c r="V75" s="82" t="s">
        <v>466</v>
      </c>
      <c r="W75" s="77"/>
      <c r="X75" s="77"/>
      <c r="Y75" s="80" t="s">
        <v>484</v>
      </c>
      <c r="Z75" s="80" t="s">
        <v>488</v>
      </c>
      <c r="AA75" s="108">
        <v>1</v>
      </c>
      <c r="AB75" s="48">
        <v>0</v>
      </c>
      <c r="AC75" s="49">
        <v>0</v>
      </c>
      <c r="AD75" s="48">
        <v>0</v>
      </c>
      <c r="AE75" s="49">
        <v>0</v>
      </c>
      <c r="AF75" s="48">
        <v>0</v>
      </c>
      <c r="AG75" s="49">
        <v>0</v>
      </c>
      <c r="AH75" s="48">
        <v>8</v>
      </c>
      <c r="AI75" s="49">
        <v>100</v>
      </c>
      <c r="AJ75" s="48">
        <v>8</v>
      </c>
      <c r="AK75" s="77"/>
      <c r="AL75" s="82" t="s">
        <v>448</v>
      </c>
      <c r="AM75" s="77" t="b">
        <v>0</v>
      </c>
      <c r="AN75" s="77">
        <v>1</v>
      </c>
      <c r="AO75" s="80" t="s">
        <v>490</v>
      </c>
      <c r="AP75" s="77" t="b">
        <v>0</v>
      </c>
      <c r="AQ75" s="77" t="s">
        <v>491</v>
      </c>
      <c r="AR75" s="77"/>
      <c r="AS75" s="80" t="s">
        <v>288</v>
      </c>
      <c r="AT75" s="77" t="b">
        <v>0</v>
      </c>
      <c r="AU75" s="77">
        <v>0</v>
      </c>
      <c r="AV75" s="80" t="s">
        <v>288</v>
      </c>
      <c r="AW75" s="77" t="s">
        <v>494</v>
      </c>
      <c r="AX75" s="77" t="b">
        <v>0</v>
      </c>
      <c r="AY75" s="80" t="s">
        <v>488</v>
      </c>
      <c r="AZ75" s="77" t="s">
        <v>185</v>
      </c>
      <c r="BA75" s="77">
        <v>0</v>
      </c>
      <c r="BB75" s="77">
        <v>0</v>
      </c>
      <c r="BC75" s="77"/>
      <c r="BD75" s="77"/>
      <c r="BE75" s="77"/>
      <c r="BF75" s="77"/>
      <c r="BG75" s="77"/>
      <c r="BH75" s="77"/>
      <c r="BI75" s="77"/>
      <c r="BJ75" s="77"/>
      <c r="BK75" s="76" t="str">
        <f>REPLACE(INDEX(GroupVertices[Group],MATCH(Edges[[#This Row],[Vertex 1]],GroupVertices[Vertex],0)),1,1,"")</f>
        <v>4</v>
      </c>
      <c r="BL75" s="76" t="str">
        <f>REPLACE(INDEX(GroupVertices[Group],MATCH(Edges[[#This Row],[Vertex 2]],GroupVertices[Vertex],0)),1,1,"")</f>
        <v>4</v>
      </c>
    </row>
    <row r="76" spans="1:64" ht="15">
      <c r="A76" s="62" t="s">
        <v>397</v>
      </c>
      <c r="B76" s="62" t="s">
        <v>355</v>
      </c>
      <c r="C76" s="63" t="s">
        <v>273</v>
      </c>
      <c r="D76" s="64">
        <v>5</v>
      </c>
      <c r="E76" s="65" t="s">
        <v>132</v>
      </c>
      <c r="F76" s="66">
        <v>16</v>
      </c>
      <c r="G76" s="63"/>
      <c r="H76" s="67"/>
      <c r="I76" s="68"/>
      <c r="J76" s="68"/>
      <c r="K76" s="34" t="s">
        <v>65</v>
      </c>
      <c r="L76" s="75">
        <v>76</v>
      </c>
      <c r="M76" s="75"/>
      <c r="N76" s="70"/>
      <c r="O76" s="77" t="s">
        <v>287</v>
      </c>
      <c r="P76" s="79">
        <v>43825.74219907408</v>
      </c>
      <c r="Q76" s="77" t="s">
        <v>428</v>
      </c>
      <c r="R76" s="82" t="s">
        <v>435</v>
      </c>
      <c r="S76" s="77" t="s">
        <v>330</v>
      </c>
      <c r="T76" s="77"/>
      <c r="U76" s="79">
        <v>43825.74219907408</v>
      </c>
      <c r="V76" s="82" t="s">
        <v>466</v>
      </c>
      <c r="W76" s="77"/>
      <c r="X76" s="77"/>
      <c r="Y76" s="80" t="s">
        <v>484</v>
      </c>
      <c r="Z76" s="80" t="s">
        <v>488</v>
      </c>
      <c r="AA76" s="108">
        <v>1</v>
      </c>
      <c r="AB76" s="48"/>
      <c r="AC76" s="49"/>
      <c r="AD76" s="48"/>
      <c r="AE76" s="49"/>
      <c r="AF76" s="48"/>
      <c r="AG76" s="49"/>
      <c r="AH76" s="48"/>
      <c r="AI76" s="49"/>
      <c r="AJ76" s="48"/>
      <c r="AK76" s="77"/>
      <c r="AL76" s="82" t="s">
        <v>448</v>
      </c>
      <c r="AM76" s="77" t="b">
        <v>0</v>
      </c>
      <c r="AN76" s="77">
        <v>1</v>
      </c>
      <c r="AO76" s="80" t="s">
        <v>490</v>
      </c>
      <c r="AP76" s="77" t="b">
        <v>0</v>
      </c>
      <c r="AQ76" s="77" t="s">
        <v>491</v>
      </c>
      <c r="AR76" s="77"/>
      <c r="AS76" s="80" t="s">
        <v>288</v>
      </c>
      <c r="AT76" s="77" t="b">
        <v>0</v>
      </c>
      <c r="AU76" s="77">
        <v>0</v>
      </c>
      <c r="AV76" s="80" t="s">
        <v>288</v>
      </c>
      <c r="AW76" s="77" t="s">
        <v>494</v>
      </c>
      <c r="AX76" s="77" t="b">
        <v>0</v>
      </c>
      <c r="AY76" s="80" t="s">
        <v>488</v>
      </c>
      <c r="AZ76" s="77" t="s">
        <v>185</v>
      </c>
      <c r="BA76" s="77">
        <v>0</v>
      </c>
      <c r="BB76" s="77">
        <v>0</v>
      </c>
      <c r="BC76" s="77"/>
      <c r="BD76" s="77"/>
      <c r="BE76" s="77"/>
      <c r="BF76" s="77"/>
      <c r="BG76" s="77"/>
      <c r="BH76" s="77"/>
      <c r="BI76" s="77"/>
      <c r="BJ76" s="77"/>
      <c r="BK76" s="76" t="str">
        <f>REPLACE(INDEX(GroupVertices[Group],MATCH(Edges[[#This Row],[Vertex 1]],GroupVertices[Vertex],0)),1,1,"")</f>
        <v>4</v>
      </c>
      <c r="BL76" s="76" t="str">
        <f>REPLACE(INDEX(GroupVertices[Group],MATCH(Edges[[#This Row],[Vertex 2]],GroupVertices[Vertex],0)),1,1,"")</f>
        <v>3</v>
      </c>
    </row>
    <row r="77" spans="1:64" ht="15">
      <c r="A77" s="84" t="s">
        <v>398</v>
      </c>
      <c r="B77" s="84" t="s">
        <v>355</v>
      </c>
      <c r="C77" s="117" t="s">
        <v>273</v>
      </c>
      <c r="D77" s="118">
        <v>5</v>
      </c>
      <c r="E77" s="119" t="s">
        <v>132</v>
      </c>
      <c r="F77" s="120">
        <v>16</v>
      </c>
      <c r="G77" s="117"/>
      <c r="H77" s="121"/>
      <c r="I77" s="122"/>
      <c r="J77" s="122"/>
      <c r="K77" s="34" t="s">
        <v>65</v>
      </c>
      <c r="L77" s="123">
        <v>77</v>
      </c>
      <c r="M77" s="123"/>
      <c r="N77" s="124"/>
      <c r="O77" s="125" t="s">
        <v>195</v>
      </c>
      <c r="P77" s="126">
        <v>43826.70862268518</v>
      </c>
      <c r="Q77" s="125" t="s">
        <v>430</v>
      </c>
      <c r="R77" s="127" t="s">
        <v>437</v>
      </c>
      <c r="S77" s="125" t="s">
        <v>289</v>
      </c>
      <c r="T77" s="125"/>
      <c r="U77" s="126">
        <v>43826.70862268518</v>
      </c>
      <c r="V77" s="127" t="s">
        <v>469</v>
      </c>
      <c r="W77" s="125"/>
      <c r="X77" s="125"/>
      <c r="Y77" s="128" t="s">
        <v>487</v>
      </c>
      <c r="Z77" s="125"/>
      <c r="AA77" s="108">
        <v>1</v>
      </c>
      <c r="AB77" s="48">
        <v>0</v>
      </c>
      <c r="AC77" s="49">
        <v>0</v>
      </c>
      <c r="AD77" s="48">
        <v>0</v>
      </c>
      <c r="AE77" s="49">
        <v>0</v>
      </c>
      <c r="AF77" s="48">
        <v>0</v>
      </c>
      <c r="AG77" s="49">
        <v>0</v>
      </c>
      <c r="AH77" s="48">
        <v>21</v>
      </c>
      <c r="AI77" s="49">
        <v>100</v>
      </c>
      <c r="AJ77" s="48">
        <v>21</v>
      </c>
      <c r="AK77" s="125"/>
      <c r="AL77" s="127" t="s">
        <v>451</v>
      </c>
      <c r="AM77" s="125" t="b">
        <v>0</v>
      </c>
      <c r="AN77" s="125">
        <v>0</v>
      </c>
      <c r="AO77" s="128" t="s">
        <v>288</v>
      </c>
      <c r="AP77" s="125" t="b">
        <v>0</v>
      </c>
      <c r="AQ77" s="125" t="s">
        <v>290</v>
      </c>
      <c r="AR77" s="125"/>
      <c r="AS77" s="128" t="s">
        <v>288</v>
      </c>
      <c r="AT77" s="125" t="b">
        <v>0</v>
      </c>
      <c r="AU77" s="125">
        <v>0</v>
      </c>
      <c r="AV77" s="128" t="s">
        <v>288</v>
      </c>
      <c r="AW77" s="125" t="s">
        <v>497</v>
      </c>
      <c r="AX77" s="125" t="b">
        <v>1</v>
      </c>
      <c r="AY77" s="128" t="s">
        <v>487</v>
      </c>
      <c r="AZ77" s="125" t="s">
        <v>185</v>
      </c>
      <c r="BA77" s="125">
        <v>0</v>
      </c>
      <c r="BB77" s="125">
        <v>0</v>
      </c>
      <c r="BC77" s="125"/>
      <c r="BD77" s="125"/>
      <c r="BE77" s="125"/>
      <c r="BF77" s="125"/>
      <c r="BG77" s="125"/>
      <c r="BH77" s="125"/>
      <c r="BI77" s="125"/>
      <c r="BJ77" s="125"/>
      <c r="BK77" s="76" t="str">
        <f>REPLACE(INDEX(GroupVertices[Group],MATCH(Edges[[#This Row],[Vertex 1]],GroupVertices[Vertex],0)),1,1,"")</f>
        <v>3</v>
      </c>
      <c r="BL77" s="76" t="str">
        <f>REPLACE(INDEX(GroupVertices[Group],MATCH(Edges[[#This Row],[Vertex 2]],GroupVertices[Vertex],0)),1,1,"")</f>
        <v>3</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hyperlinks>
    <hyperlink ref="R8" r:id="rId1" display="https://twitter.com/i/web/status/1207913562984857601"/>
    <hyperlink ref="R9" r:id="rId2" display="https://twitter.com/i/web/status/1207913562984857601"/>
    <hyperlink ref="R10" r:id="rId3" display="https://twitter.com/i/web/status/1207913562984857601"/>
    <hyperlink ref="R11" r:id="rId4" display="https://twitter.com/i/web/status/1207913562984857601"/>
    <hyperlink ref="R12" r:id="rId5" display="https://twitter.com/i/web/status/1207913562984857601"/>
    <hyperlink ref="R13" r:id="rId6" display="https://twitter.com/i/web/status/1207913562984857601"/>
    <hyperlink ref="R14" r:id="rId7" display="https://twitter.com/i/web/status/1208148888957411333"/>
    <hyperlink ref="R15" r:id="rId8" display="https://twitter.com/i/web/status/1208148888957411333"/>
    <hyperlink ref="R16" r:id="rId9" display="https://twitter.com/i/web/status/1208148888957411333"/>
    <hyperlink ref="R23" r:id="rId10" display="https://twitter.com/i/web/status/1208341164337717248"/>
    <hyperlink ref="R24" r:id="rId11" display="https://twitter.com/i/web/status/1208341164337717248"/>
    <hyperlink ref="R25" r:id="rId12" display="https://twitter.com/i/web/status/1208341164337717248"/>
    <hyperlink ref="R26" r:id="rId13" display="https://twitter.com/i/web/status/1208341164337717248"/>
    <hyperlink ref="R27" r:id="rId14" display="https://twitter.com/i/web/status/1208341164337717248"/>
    <hyperlink ref="R28" r:id="rId15" display="https://twitter.com/i/web/status/1208341164337717248"/>
    <hyperlink ref="R29" r:id="rId16" display="https://twitter.com/i/web/status/1208341164337717248"/>
    <hyperlink ref="R30" r:id="rId17" display="https://twitter.com/i/web/status/1208341164337717248"/>
    <hyperlink ref="R31" r:id="rId18" display="https://twitter.com/i/web/status/1208341164337717248"/>
    <hyperlink ref="R35" r:id="rId19" display="https://twitter.com/i/web/status/1208277194839089154"/>
    <hyperlink ref="R37" r:id="rId20" display="https://twitter.com/i/web/status/1208277194839089154"/>
    <hyperlink ref="R39" r:id="rId21" display="https://twitter.com/i/web/status/1208277194839089154"/>
    <hyperlink ref="R41" r:id="rId22" display="https://twitter.com/i/web/status/1208277194839089154"/>
    <hyperlink ref="R43" r:id="rId23" display="https://twitter.com/i/web/status/1208277194839089154"/>
    <hyperlink ref="R47" r:id="rId24" display="https://twitter.com/i/web/status/1208277194839089154"/>
    <hyperlink ref="R48" r:id="rId25" display="https://twitter.com/i/web/status/1208277194839089154"/>
    <hyperlink ref="R60" r:id="rId26" display="https://www.youtube.com/watch?v=fZNnIIxjkT0&amp;feature=youtu.be"/>
    <hyperlink ref="R61" r:id="rId27" display="https://www.youtube.com/watch?v=fZNnIIxjkT0&amp;feature=youtu.be"/>
    <hyperlink ref="R62" r:id="rId28" display="https://www.youtube.com/watch?v=fZNnIIxjkT0&amp;feature=youtu.be"/>
    <hyperlink ref="R63" r:id="rId29" display="https://www.youtube.com/watch?v=fZNnIIxjkT0&amp;feature=youtu.be"/>
    <hyperlink ref="R68" r:id="rId30" display="https://twitter.com/i/web/status/1208066025520058368"/>
    <hyperlink ref="R71" r:id="rId31" display="https://www.youtube.com/watch?v=fZNnIIxjkT0&amp;feature=youtu.be"/>
    <hyperlink ref="R74" r:id="rId32" display="https://www.youtube.com/watch?v=fZNnIIxjkT0&amp;feature=youtu.be"/>
    <hyperlink ref="R75" r:id="rId33" display="https://www.youtube.com/watch?v=fZNnIIxjkT0&amp;feature=youtu.be"/>
    <hyperlink ref="R76" r:id="rId34" display="https://www.youtube.com/watch?v=fZNnIIxjkT0&amp;feature=youtu.be"/>
    <hyperlink ref="R77" r:id="rId35" display="https://twitter.com/i/web/status/1210606369402970114"/>
    <hyperlink ref="AK3" r:id="rId36" display="https://pbs.twimg.com/media/EMPcvCTXsAAJcoA.jpg"/>
    <hyperlink ref="AK4" r:id="rId37" display="https://pbs.twimg.com/media/EMPcvCTXsAAJcoA.jpg"/>
    <hyperlink ref="AK5" r:id="rId38" display="https://pbs.twimg.com/media/EMPcvCTXsAAJcoA.jpg"/>
    <hyperlink ref="AK6" r:id="rId39" display="https://pbs.twimg.com/media/EMPcvCTXsAAJcoA.jpg"/>
    <hyperlink ref="AK7" r:id="rId40" display="https://pbs.twimg.com/media/EMPcvCTXsAAJcoA.jpg"/>
    <hyperlink ref="AK17" r:id="rId41" display="https://pbs.twimg.com/media/EMRBPaNXkAEd7se.jpg"/>
    <hyperlink ref="AK18" r:id="rId42" display="https://pbs.twimg.com/media/EMPcvCTXsAAJcoA.jpg"/>
    <hyperlink ref="AK19" r:id="rId43" display="https://pbs.twimg.com/media/EMPcvCTXsAAJcoA.jpg"/>
    <hyperlink ref="AK20" r:id="rId44" display="https://pbs.twimg.com/media/EMRBPaNXkAEd7se.jpg"/>
    <hyperlink ref="AK21" r:id="rId45" display="https://pbs.twimg.com/media/EMPcvCTXsAAJcoA.jpg"/>
    <hyperlink ref="AK22" r:id="rId46" display="https://pbs.twimg.com/media/EMRBPaNXkAEd7se.jpg"/>
    <hyperlink ref="AK51" r:id="rId47" display="https://pbs.twimg.com/media/EMRBPaNXkAEd7se.jpg"/>
    <hyperlink ref="AK52" r:id="rId48" display="https://pbs.twimg.com/media/EMPcvCTXsAAJcoA.jpg"/>
    <hyperlink ref="AK53" r:id="rId49" display="https://pbs.twimg.com/media/EMPcvCTXsAAJcoA.jpg"/>
    <hyperlink ref="AK54" r:id="rId50" display="https://pbs.twimg.com/media/EMPcvCTXsAAJcoA.jpg"/>
    <hyperlink ref="AK55" r:id="rId51" display="https://pbs.twimg.com/media/EMPcvCTXsAAJcoA.jpg"/>
    <hyperlink ref="AK56" r:id="rId52" display="https://pbs.twimg.com/media/EMRBPaNXkAEd7se.jpg"/>
    <hyperlink ref="AK57" r:id="rId53" display="https://pbs.twimg.com/media/EMRBPaNXkAEd7se.jpg"/>
    <hyperlink ref="AK58" r:id="rId54" display="https://pbs.twimg.com/media/EMPcvCTXsAAJcoA.jpg"/>
    <hyperlink ref="AK59" r:id="rId55" display="https://pbs.twimg.com/media/EMRBPaNXkAEd7se.jpg"/>
    <hyperlink ref="AK64" r:id="rId56" display="https://pbs.twimg.com/media/EMPcvCTXsAAJcoA.jpg"/>
    <hyperlink ref="AK66" r:id="rId57" display="https://pbs.twimg.com/media/EMPcvCTXsAAJcoA.jpg"/>
    <hyperlink ref="AK67" r:id="rId58" display="https://pbs.twimg.com/media/EMPcvCTXsAAJcoA.jpg"/>
    <hyperlink ref="AK69" r:id="rId59" display="https://pbs.twimg.com/media/EMRBPaNXkAEd7se.jpg"/>
    <hyperlink ref="AK70" r:id="rId60" display="https://pbs.twimg.com/media/EMRBPaNXkAEd7se.jpg"/>
    <hyperlink ref="AK72" r:id="rId61" display="https://pbs.twimg.com/media/EMRBPaNXkAEd7se.jpg"/>
    <hyperlink ref="AK73" r:id="rId62" display="https://pbs.twimg.com/media/EMPcvCTXsAAJcoA.jpg"/>
    <hyperlink ref="AL3" r:id="rId63" display="https://pbs.twimg.com/media/EMPcvCTXsAAJcoA.jpg"/>
    <hyperlink ref="AL4" r:id="rId64" display="https://pbs.twimg.com/media/EMPcvCTXsAAJcoA.jpg"/>
    <hyperlink ref="AL5" r:id="rId65" display="https://pbs.twimg.com/media/EMPcvCTXsAAJcoA.jpg"/>
    <hyperlink ref="AL6" r:id="rId66" display="https://pbs.twimg.com/media/EMPcvCTXsAAJcoA.jpg"/>
    <hyperlink ref="AL7" r:id="rId67" display="https://pbs.twimg.com/media/EMPcvCTXsAAJcoA.jpg"/>
    <hyperlink ref="AL8" r:id="rId68" display="http://pbs.twimg.com/profile_images/875946540715659264/FDOf-UKL_normal.jpg"/>
    <hyperlink ref="AL9" r:id="rId69" display="http://pbs.twimg.com/profile_images/875946540715659264/FDOf-UKL_normal.jpg"/>
    <hyperlink ref="AL10" r:id="rId70" display="http://pbs.twimg.com/profile_images/875946540715659264/FDOf-UKL_normal.jpg"/>
    <hyperlink ref="AL11" r:id="rId71" display="http://pbs.twimg.com/profile_images/875946540715659264/FDOf-UKL_normal.jpg"/>
    <hyperlink ref="AL12" r:id="rId72" display="http://pbs.twimg.com/profile_images/875946540715659264/FDOf-UKL_normal.jpg"/>
    <hyperlink ref="AL13" r:id="rId73" display="http://pbs.twimg.com/profile_images/875946540715659264/FDOf-UKL_normal.jpg"/>
    <hyperlink ref="AL14" r:id="rId74" display="http://pbs.twimg.com/profile_images/875946540715659264/FDOf-UKL_normal.jpg"/>
    <hyperlink ref="AL15" r:id="rId75" display="http://pbs.twimg.com/profile_images/875946540715659264/FDOf-UKL_normal.jpg"/>
    <hyperlink ref="AL16" r:id="rId76" display="http://pbs.twimg.com/profile_images/875946540715659264/FDOf-UKL_normal.jpg"/>
    <hyperlink ref="AL17" r:id="rId77" display="https://pbs.twimg.com/media/EMRBPaNXkAEd7se.jpg"/>
    <hyperlink ref="AL18" r:id="rId78" display="https://pbs.twimg.com/media/EMPcvCTXsAAJcoA.jpg"/>
    <hyperlink ref="AL19" r:id="rId79" display="https://pbs.twimg.com/media/EMPcvCTXsAAJcoA.jpg"/>
    <hyperlink ref="AL20" r:id="rId80" display="https://pbs.twimg.com/media/EMRBPaNXkAEd7se.jpg"/>
    <hyperlink ref="AL21" r:id="rId81" display="https://pbs.twimg.com/media/EMPcvCTXsAAJcoA.jpg"/>
    <hyperlink ref="AL22" r:id="rId82" display="https://pbs.twimg.com/media/EMRBPaNXkAEd7se.jpg"/>
    <hyperlink ref="AL23" r:id="rId83" display="http://pbs.twimg.com/profile_images/1168494672911593478/pgUGrDgj_normal.jpg"/>
    <hyperlink ref="AL24" r:id="rId84" display="http://pbs.twimg.com/profile_images/1168494672911593478/pgUGrDgj_normal.jpg"/>
    <hyperlink ref="AL25" r:id="rId85" display="http://pbs.twimg.com/profile_images/1168494672911593478/pgUGrDgj_normal.jpg"/>
    <hyperlink ref="AL26" r:id="rId86" display="http://pbs.twimg.com/profile_images/1168494672911593478/pgUGrDgj_normal.jpg"/>
    <hyperlink ref="AL27" r:id="rId87" display="http://pbs.twimg.com/profile_images/1168494672911593478/pgUGrDgj_normal.jpg"/>
    <hyperlink ref="AL28" r:id="rId88" display="http://pbs.twimg.com/profile_images/1168494672911593478/pgUGrDgj_normal.jpg"/>
    <hyperlink ref="AL29" r:id="rId89" display="http://pbs.twimg.com/profile_images/1168494672911593478/pgUGrDgj_normal.jpg"/>
    <hyperlink ref="AL30" r:id="rId90" display="http://pbs.twimg.com/profile_images/1168494672911593478/pgUGrDgj_normal.jpg"/>
    <hyperlink ref="AL31" r:id="rId91" display="http://pbs.twimg.com/profile_images/1168494672911593478/pgUGrDgj_normal.jpg"/>
    <hyperlink ref="AL32" r:id="rId92" display="http://pbs.twimg.com/profile_images/2761713408/6329c1d5a241ca23457c0db374bee56b_normal.jpeg"/>
    <hyperlink ref="AL33" r:id="rId93" display="http://pbs.twimg.com/profile_images/2761713408/6329c1d5a241ca23457c0db374bee56b_normal.jpeg"/>
    <hyperlink ref="AL34" r:id="rId94" display="http://pbs.twimg.com/profile_images/992053872322629634/3QBCD-OO_normal.jpg"/>
    <hyperlink ref="AL35" r:id="rId95" display="http://pbs.twimg.com/profile_images/1085776914285903873/D2BnQ3vv_normal.jpg"/>
    <hyperlink ref="AL36" r:id="rId96" display="http://pbs.twimg.com/profile_images/992053872322629634/3QBCD-OO_normal.jpg"/>
    <hyperlink ref="AL37" r:id="rId97" display="http://pbs.twimg.com/profile_images/1085776914285903873/D2BnQ3vv_normal.jpg"/>
    <hyperlink ref="AL38" r:id="rId98" display="http://pbs.twimg.com/profile_images/992053872322629634/3QBCD-OO_normal.jpg"/>
    <hyperlink ref="AL39" r:id="rId99" display="http://pbs.twimg.com/profile_images/1085776914285903873/D2BnQ3vv_normal.jpg"/>
    <hyperlink ref="AL40" r:id="rId100" display="http://pbs.twimg.com/profile_images/992053872322629634/3QBCD-OO_normal.jpg"/>
    <hyperlink ref="AL41" r:id="rId101" display="http://pbs.twimg.com/profile_images/1085776914285903873/D2BnQ3vv_normal.jpg"/>
    <hyperlink ref="AL42" r:id="rId102" display="http://pbs.twimg.com/profile_images/992053872322629634/3QBCD-OO_normal.jpg"/>
    <hyperlink ref="AL43" r:id="rId103" display="http://pbs.twimg.com/profile_images/1085776914285903873/D2BnQ3vv_normal.jpg"/>
    <hyperlink ref="AL44" r:id="rId104" display="http://pbs.twimg.com/profile_images/992053872322629634/3QBCD-OO_normal.jpg"/>
    <hyperlink ref="AL45" r:id="rId105" display="http://pbs.twimg.com/profile_images/1085776914285903873/D2BnQ3vv_normal.jpg"/>
    <hyperlink ref="AL46" r:id="rId106" display="http://pbs.twimg.com/profile_images/1085776914285903873/D2BnQ3vv_normal.jpg"/>
    <hyperlink ref="AL47" r:id="rId107" display="http://pbs.twimg.com/profile_images/1085776914285903873/D2BnQ3vv_normal.jpg"/>
    <hyperlink ref="AL48" r:id="rId108" display="http://pbs.twimg.com/profile_images/1085776914285903873/D2BnQ3vv_normal.jpg"/>
    <hyperlink ref="AL49" r:id="rId109" display="http://pbs.twimg.com/profile_images/992053872322629634/3QBCD-OO_normal.jpg"/>
    <hyperlink ref="AL50" r:id="rId110" display="http://pbs.twimg.com/profile_images/992053872322629634/3QBCD-OO_normal.jpg"/>
    <hyperlink ref="AL51" r:id="rId111" display="https://pbs.twimg.com/media/EMRBPaNXkAEd7se.jpg"/>
    <hyperlink ref="AL52" r:id="rId112" display="https://pbs.twimg.com/media/EMPcvCTXsAAJcoA.jpg"/>
    <hyperlink ref="AL53" r:id="rId113" display="https://pbs.twimg.com/media/EMPcvCTXsAAJcoA.jpg"/>
    <hyperlink ref="AL54" r:id="rId114" display="https://pbs.twimg.com/media/EMPcvCTXsAAJcoA.jpg"/>
    <hyperlink ref="AL55" r:id="rId115" display="https://pbs.twimg.com/media/EMPcvCTXsAAJcoA.jpg"/>
    <hyperlink ref="AL56" r:id="rId116" display="https://pbs.twimg.com/media/EMRBPaNXkAEd7se.jpg"/>
    <hyperlink ref="AL57" r:id="rId117" display="https://pbs.twimg.com/media/EMRBPaNXkAEd7se.jpg"/>
    <hyperlink ref="AL58" r:id="rId118" display="https://pbs.twimg.com/media/EMPcvCTXsAAJcoA.jpg"/>
    <hyperlink ref="AL59" r:id="rId119" display="https://pbs.twimg.com/media/EMRBPaNXkAEd7se.jpg"/>
    <hyperlink ref="AL60" r:id="rId120" display="http://pbs.twimg.com/profile_images/1139245520986103808/Bdt1fEg-_normal.png"/>
    <hyperlink ref="AL61" r:id="rId121" display="http://pbs.twimg.com/profile_images/1139245520986103808/Bdt1fEg-_normal.png"/>
    <hyperlink ref="AL62" r:id="rId122" display="http://pbs.twimg.com/profile_images/1139245520986103808/Bdt1fEg-_normal.png"/>
    <hyperlink ref="AL63" r:id="rId123" display="http://pbs.twimg.com/profile_images/1139245520986103808/Bdt1fEg-_normal.png"/>
    <hyperlink ref="AL64" r:id="rId124" display="https://pbs.twimg.com/media/EMPcvCTXsAAJcoA.jpg"/>
    <hyperlink ref="AL65" r:id="rId125" display="http://pbs.twimg.com/profile_images/1061744570344517633/fKDfFqhQ_normal.jpg"/>
    <hyperlink ref="AL66" r:id="rId126" display="https://pbs.twimg.com/media/EMPcvCTXsAAJcoA.jpg"/>
    <hyperlink ref="AL67" r:id="rId127" display="https://pbs.twimg.com/media/EMPcvCTXsAAJcoA.jpg"/>
    <hyperlink ref="AL68" r:id="rId128" display="http://pbs.twimg.com/profile_images/912667889395798022/pMoB2qc8_normal.jpg"/>
    <hyperlink ref="AL69" r:id="rId129" display="https://pbs.twimg.com/media/EMRBPaNXkAEd7se.jpg"/>
    <hyperlink ref="AL70" r:id="rId130" display="https://pbs.twimg.com/media/EMRBPaNXkAEd7se.jpg"/>
    <hyperlink ref="AL71" r:id="rId131" display="http://pbs.twimg.com/profile_images/1139245520986103808/Bdt1fEg-_normal.png"/>
    <hyperlink ref="AL72" r:id="rId132" display="https://pbs.twimg.com/media/EMRBPaNXkAEd7se.jpg"/>
    <hyperlink ref="AL73" r:id="rId133" display="https://pbs.twimg.com/media/EMPcvCTXsAAJcoA.jpg"/>
    <hyperlink ref="AL74" r:id="rId134" display="http://pbs.twimg.com/profile_images/1139245520986103808/Bdt1fEg-_normal.png"/>
    <hyperlink ref="AL75" r:id="rId135" display="http://pbs.twimg.com/profile_images/1139245520986103808/Bdt1fEg-_normal.png"/>
    <hyperlink ref="AL76" r:id="rId136" display="http://pbs.twimg.com/profile_images/1139245520986103808/Bdt1fEg-_normal.png"/>
    <hyperlink ref="AL77" r:id="rId137" display="http://pbs.twimg.com/profile_images/1096103463707074560/xa1nSZKX_normal.png"/>
    <hyperlink ref="V3" r:id="rId138" display="https://twitter.com/#!/2020omaha/status/1208052093904404486"/>
    <hyperlink ref="V4" r:id="rId139" display="https://twitter.com/#!/2020omaha/status/1208052093904404486"/>
    <hyperlink ref="V5" r:id="rId140" display="https://twitter.com/#!/2020omaha/status/1208052093904404486"/>
    <hyperlink ref="V6" r:id="rId141" display="https://twitter.com/#!/2020omaha/status/1208052093904404486"/>
    <hyperlink ref="V7" r:id="rId142" display="https://twitter.com/#!/2020omaha/status/1208052093904404486"/>
    <hyperlink ref="V8" r:id="rId143" display="https://twitter.com/#!/thartman2u/status/1207913562984857601"/>
    <hyperlink ref="V9" r:id="rId144" display="https://twitter.com/#!/thartman2u/status/1207913562984857601"/>
    <hyperlink ref="V10" r:id="rId145" display="https://twitter.com/#!/thartman2u/status/1207913562984857601"/>
    <hyperlink ref="V11" r:id="rId146" display="https://twitter.com/#!/thartman2u/status/1207913562984857601"/>
    <hyperlink ref="V12" r:id="rId147" display="https://twitter.com/#!/thartman2u/status/1207913562984857601"/>
    <hyperlink ref="V13" r:id="rId148" display="https://twitter.com/#!/thartman2u/status/1207913562984857601"/>
    <hyperlink ref="V14" r:id="rId149" display="https://twitter.com/#!/thartman2u/status/1208148888957411333"/>
    <hyperlink ref="V15" r:id="rId150" display="https://twitter.com/#!/thartman2u/status/1208148888957411333"/>
    <hyperlink ref="V16" r:id="rId151" display="https://twitter.com/#!/thartman2u/status/1208148888957411333"/>
    <hyperlink ref="V17" r:id="rId152" display="https://twitter.com/#!/unosml/status/1208162346360852481"/>
    <hyperlink ref="V18" r:id="rId153" display="https://twitter.com/#!/unosml/status/1208051998148485126"/>
    <hyperlink ref="V19" r:id="rId154" display="https://twitter.com/#!/communo/status/1208051955198832640"/>
    <hyperlink ref="V20" r:id="rId155" display="https://twitter.com/#!/communo/status/1208163300019707904"/>
    <hyperlink ref="V21" r:id="rId156" display="https://twitter.com/#!/jeremyhl/status/1208051833203245060"/>
    <hyperlink ref="V22" r:id="rId157" display="https://twitter.com/#!/jeremyhl/status/1208163596267655170"/>
    <hyperlink ref="V23" r:id="rId158" display="https://twitter.com/#!/mariambocari/status/1208341164337717248"/>
    <hyperlink ref="V24" r:id="rId159" display="https://twitter.com/#!/mariambocari/status/1208341164337717248"/>
    <hyperlink ref="V25" r:id="rId160" display="https://twitter.com/#!/mariambocari/status/1208341164337717248"/>
    <hyperlink ref="V26" r:id="rId161" display="https://twitter.com/#!/mariambocari/status/1208341164337717248"/>
    <hyperlink ref="V27" r:id="rId162" display="https://twitter.com/#!/mariambocari/status/1208341164337717248"/>
    <hyperlink ref="V28" r:id="rId163" display="https://twitter.com/#!/mariambocari/status/1208341164337717248"/>
    <hyperlink ref="V29" r:id="rId164" display="https://twitter.com/#!/mariambocari/status/1208341164337717248"/>
    <hyperlink ref="V30" r:id="rId165" display="https://twitter.com/#!/mariambocari/status/1208341164337717248"/>
    <hyperlink ref="V31" r:id="rId166" display="https://twitter.com/#!/mariambocari/status/1208341164337717248"/>
    <hyperlink ref="V32" r:id="rId167" display="https://twitter.com/#!/larissagrace/status/1208404111554760705"/>
    <hyperlink ref="V33" r:id="rId168" display="https://twitter.com/#!/larissagrace/status/1208404111554760705"/>
    <hyperlink ref="V34" r:id="rId169" display="https://twitter.com/#!/stephen_lay/status/1208502446726795264"/>
    <hyperlink ref="V35" r:id="rId170" display="https://twitter.com/#!/ccooke6685/status/1208277194839089154"/>
    <hyperlink ref="V36" r:id="rId171" display="https://twitter.com/#!/stephen_lay/status/1208502446726795264"/>
    <hyperlink ref="V37" r:id="rId172" display="https://twitter.com/#!/ccooke6685/status/1208277194839089154"/>
    <hyperlink ref="V38" r:id="rId173" display="https://twitter.com/#!/stephen_lay/status/1208502446726795264"/>
    <hyperlink ref="V39" r:id="rId174" display="https://twitter.com/#!/ccooke6685/status/1208277194839089154"/>
    <hyperlink ref="V40" r:id="rId175" display="https://twitter.com/#!/stephen_lay/status/1208502446726795264"/>
    <hyperlink ref="V41" r:id="rId176" display="https://twitter.com/#!/ccooke6685/status/1208277194839089154"/>
    <hyperlink ref="V42" r:id="rId177" display="https://twitter.com/#!/stephen_lay/status/1208502446726795264"/>
    <hyperlink ref="V43" r:id="rId178" display="https://twitter.com/#!/ccooke6685/status/1208277194839089154"/>
    <hyperlink ref="V44" r:id="rId179" display="https://twitter.com/#!/stephen_lay/status/1208502446726795264"/>
    <hyperlink ref="V45" r:id="rId180" display="https://twitter.com/#!/ccooke6685/status/1208124733448953857"/>
    <hyperlink ref="V46" r:id="rId181" display="https://twitter.com/#!/ccooke6685/status/1208124733448953857"/>
    <hyperlink ref="V47" r:id="rId182" display="https://twitter.com/#!/ccooke6685/status/1208277194839089154"/>
    <hyperlink ref="V48" r:id="rId183" display="https://twitter.com/#!/ccooke6685/status/1208277194839089154"/>
    <hyperlink ref="V49" r:id="rId184" display="https://twitter.com/#!/stephen_lay/status/1208502446726795264"/>
    <hyperlink ref="V50" r:id="rId185" display="https://twitter.com/#!/stephen_lay/status/1208502446726795264"/>
    <hyperlink ref="V51" r:id="rId186" display="https://twitter.com/#!/unosml/status/1208162346360852481"/>
    <hyperlink ref="V52" r:id="rId187" display="https://twitter.com/#!/unosml/status/1208051998148485126"/>
    <hyperlink ref="V53" r:id="rId188" display="https://twitter.com/#!/communo/status/1208051955198832640"/>
    <hyperlink ref="V54" r:id="rId189" display="https://twitter.com/#!/communo/status/1208051955198832640"/>
    <hyperlink ref="V55" r:id="rId190" display="https://twitter.com/#!/communo/status/1208051955198832640"/>
    <hyperlink ref="V56" r:id="rId191" display="https://twitter.com/#!/communo/status/1208163300019707904"/>
    <hyperlink ref="V57" r:id="rId192" display="https://twitter.com/#!/communo/status/1208163300019707904"/>
    <hyperlink ref="V58" r:id="rId193" display="https://twitter.com/#!/jeremyhl/status/1208051833203245060"/>
    <hyperlink ref="V59" r:id="rId194" display="https://twitter.com/#!/jeremyhl/status/1208163596267655170"/>
    <hyperlink ref="V60" r:id="rId195" display="https://twitter.com/#!/rajanikant3465/status/1210256149754236929"/>
    <hyperlink ref="V61" r:id="rId196" display="https://twitter.com/#!/rajanikant3465/status/1210256149754236929"/>
    <hyperlink ref="V62" r:id="rId197" display="https://twitter.com/#!/rajanikant3465/status/1210256149754236929"/>
    <hyperlink ref="V63" r:id="rId198" display="https://twitter.com/#!/rajanikant3465/status/1210256149754236929"/>
    <hyperlink ref="V64" r:id="rId199" display="https://twitter.com/#!/unosml/status/1208051998148485126"/>
    <hyperlink ref="V65" r:id="rId200" display="https://twitter.com/#!/unosml/status/1208068137373118464"/>
    <hyperlink ref="V66" r:id="rId201" display="https://twitter.com/#!/jeremyhl/status/1208051833203245060"/>
    <hyperlink ref="V67" r:id="rId202" display="https://twitter.com/#!/jeremyhl/status/1208051833203245060"/>
    <hyperlink ref="V68" r:id="rId203" display="https://twitter.com/#!/jeremyhl/status/1208066025520058368"/>
    <hyperlink ref="V69" r:id="rId204" display="https://twitter.com/#!/jeremyhl/status/1208163596267655170"/>
    <hyperlink ref="V70" r:id="rId205" display="https://twitter.com/#!/jeremyhl/status/1208163596267655170"/>
    <hyperlink ref="V71" r:id="rId206" display="https://twitter.com/#!/rajanikant3465/status/1210256149754236929"/>
    <hyperlink ref="V72" r:id="rId207" display="https://twitter.com/#!/unosml/status/1208162346360852481"/>
    <hyperlink ref="V73" r:id="rId208" display="https://twitter.com/#!/unosml/status/1208051998148485126"/>
    <hyperlink ref="V74" r:id="rId209" display="https://twitter.com/#!/rajanikant3465/status/1210256149754236929"/>
    <hyperlink ref="V75" r:id="rId210" display="https://twitter.com/#!/rajanikant3465/status/1210256149754236929"/>
    <hyperlink ref="V76" r:id="rId211" display="https://twitter.com/#!/rajanikant3465/status/1210256149754236929"/>
    <hyperlink ref="V77" r:id="rId212" display="https://twitter.com/#!/unomahacpar/status/1210606369402970114"/>
  </hyperlinks>
  <printOptions/>
  <pageMargins left="0.7" right="0.7" top="0.75" bottom="0.75" header="0.3" footer="0.3"/>
  <pageSetup horizontalDpi="600" verticalDpi="600" orientation="portrait" r:id="rId216"/>
  <legacyDrawing r:id="rId214"/>
  <tableParts>
    <tablePart r:id="rId2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259">
      <selection activeCell="A285" sqref="A285"/>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224</v>
      </c>
      <c r="B1" s="13" t="s">
        <v>225</v>
      </c>
      <c r="C1" s="13" t="s">
        <v>222</v>
      </c>
      <c r="D1" s="13" t="s">
        <v>223</v>
      </c>
      <c r="E1" s="13" t="s">
        <v>226</v>
      </c>
      <c r="F1" s="13" t="s">
        <v>144</v>
      </c>
      <c r="G1" s="13" t="s">
        <v>311</v>
      </c>
      <c r="H1" s="13" t="s">
        <v>312</v>
      </c>
      <c r="I1" s="13" t="s">
        <v>313</v>
      </c>
      <c r="J1" s="13" t="s">
        <v>314</v>
      </c>
      <c r="K1" s="13" t="s">
        <v>315</v>
      </c>
      <c r="L1" s="13" t="s">
        <v>316</v>
      </c>
    </row>
    <row r="2" spans="1:12" ht="15">
      <c r="A2" s="83" t="s">
        <v>732</v>
      </c>
      <c r="B2" s="83" t="s">
        <v>735</v>
      </c>
      <c r="C2" s="83">
        <v>7</v>
      </c>
      <c r="D2" s="111">
        <v>0.015191646855149971</v>
      </c>
      <c r="E2" s="111">
        <v>1.3878980703778971</v>
      </c>
      <c r="F2" s="83" t="s">
        <v>277</v>
      </c>
      <c r="G2" s="83" t="b">
        <v>0</v>
      </c>
      <c r="H2" s="83" t="b">
        <v>0</v>
      </c>
      <c r="I2" s="83" t="b">
        <v>0</v>
      </c>
      <c r="J2" s="83" t="b">
        <v>0</v>
      </c>
      <c r="K2" s="83" t="b">
        <v>0</v>
      </c>
      <c r="L2" s="83" t="b">
        <v>0</v>
      </c>
    </row>
    <row r="3" spans="1:12" ht="15">
      <c r="A3" s="83" t="s">
        <v>736</v>
      </c>
      <c r="B3" s="83" t="s">
        <v>307</v>
      </c>
      <c r="C3" s="83">
        <v>5</v>
      </c>
      <c r="D3" s="111">
        <v>0.014716997374795959</v>
      </c>
      <c r="E3" s="111">
        <v>1.534026106056135</v>
      </c>
      <c r="F3" s="83" t="s">
        <v>277</v>
      </c>
      <c r="G3" s="83" t="b">
        <v>0</v>
      </c>
      <c r="H3" s="83" t="b">
        <v>0</v>
      </c>
      <c r="I3" s="83" t="b">
        <v>0</v>
      </c>
      <c r="J3" s="83" t="b">
        <v>0</v>
      </c>
      <c r="K3" s="83" t="b">
        <v>0</v>
      </c>
      <c r="L3" s="83" t="b">
        <v>0</v>
      </c>
    </row>
    <row r="4" spans="1:12" ht="15">
      <c r="A4" s="83" t="s">
        <v>307</v>
      </c>
      <c r="B4" s="83" t="s">
        <v>366</v>
      </c>
      <c r="C4" s="83">
        <v>5</v>
      </c>
      <c r="D4" s="111">
        <v>0.014716997374795959</v>
      </c>
      <c r="E4" s="111">
        <v>1.534026106056135</v>
      </c>
      <c r="F4" s="83" t="s">
        <v>277</v>
      </c>
      <c r="G4" s="83" t="b">
        <v>0</v>
      </c>
      <c r="H4" s="83" t="b">
        <v>0</v>
      </c>
      <c r="I4" s="83" t="b">
        <v>0</v>
      </c>
      <c r="J4" s="83" t="b">
        <v>0</v>
      </c>
      <c r="K4" s="83" t="b">
        <v>0</v>
      </c>
      <c r="L4" s="83" t="b">
        <v>0</v>
      </c>
    </row>
    <row r="5" spans="1:12" ht="15">
      <c r="A5" s="83" t="s">
        <v>366</v>
      </c>
      <c r="B5" s="83" t="s">
        <v>799</v>
      </c>
      <c r="C5" s="83">
        <v>5</v>
      </c>
      <c r="D5" s="111">
        <v>0.014716997374795959</v>
      </c>
      <c r="E5" s="111">
        <v>1.534026106056135</v>
      </c>
      <c r="F5" s="83" t="s">
        <v>277</v>
      </c>
      <c r="G5" s="83" t="b">
        <v>0</v>
      </c>
      <c r="H5" s="83" t="b">
        <v>0</v>
      </c>
      <c r="I5" s="83" t="b">
        <v>0</v>
      </c>
      <c r="J5" s="83" t="b">
        <v>0</v>
      </c>
      <c r="K5" s="83" t="b">
        <v>0</v>
      </c>
      <c r="L5" s="83" t="b">
        <v>0</v>
      </c>
    </row>
    <row r="6" spans="1:12" ht="15">
      <c r="A6" s="83" t="s">
        <v>799</v>
      </c>
      <c r="B6" s="83" t="s">
        <v>355</v>
      </c>
      <c r="C6" s="83">
        <v>5</v>
      </c>
      <c r="D6" s="111">
        <v>0.014716997374795959</v>
      </c>
      <c r="E6" s="111">
        <v>1.153814864344529</v>
      </c>
      <c r="F6" s="83" t="s">
        <v>277</v>
      </c>
      <c r="G6" s="83" t="b">
        <v>0</v>
      </c>
      <c r="H6" s="83" t="b">
        <v>0</v>
      </c>
      <c r="I6" s="83" t="b">
        <v>0</v>
      </c>
      <c r="J6" s="83" t="b">
        <v>0</v>
      </c>
      <c r="K6" s="83" t="b">
        <v>0</v>
      </c>
      <c r="L6" s="83" t="b">
        <v>0</v>
      </c>
    </row>
    <row r="7" spans="1:12" ht="15">
      <c r="A7" s="83" t="s">
        <v>735</v>
      </c>
      <c r="B7" s="83" t="s">
        <v>736</v>
      </c>
      <c r="C7" s="83">
        <v>4</v>
      </c>
      <c r="D7" s="111">
        <v>0.01382460346614484</v>
      </c>
      <c r="E7" s="111">
        <v>1.534026106056135</v>
      </c>
      <c r="F7" s="83" t="s">
        <v>277</v>
      </c>
      <c r="G7" s="83" t="b">
        <v>0</v>
      </c>
      <c r="H7" s="83" t="b">
        <v>0</v>
      </c>
      <c r="I7" s="83" t="b">
        <v>0</v>
      </c>
      <c r="J7" s="83" t="b">
        <v>0</v>
      </c>
      <c r="K7" s="83" t="b">
        <v>0</v>
      </c>
      <c r="L7" s="83" t="b">
        <v>0</v>
      </c>
    </row>
    <row r="8" spans="1:12" ht="15">
      <c r="A8" s="83" t="s">
        <v>355</v>
      </c>
      <c r="B8" s="83" t="s">
        <v>800</v>
      </c>
      <c r="C8" s="83">
        <v>4</v>
      </c>
      <c r="D8" s="111">
        <v>0.01382460346614484</v>
      </c>
      <c r="E8" s="111">
        <v>1.0569048513364727</v>
      </c>
      <c r="F8" s="83" t="s">
        <v>277</v>
      </c>
      <c r="G8" s="83" t="b">
        <v>0</v>
      </c>
      <c r="H8" s="83" t="b">
        <v>0</v>
      </c>
      <c r="I8" s="83" t="b">
        <v>0</v>
      </c>
      <c r="J8" s="83" t="b">
        <v>0</v>
      </c>
      <c r="K8" s="83" t="b">
        <v>0</v>
      </c>
      <c r="L8" s="83" t="b">
        <v>0</v>
      </c>
    </row>
    <row r="9" spans="1:12" ht="15">
      <c r="A9" s="83" t="s">
        <v>800</v>
      </c>
      <c r="B9" s="83" t="s">
        <v>801</v>
      </c>
      <c r="C9" s="83">
        <v>4</v>
      </c>
      <c r="D9" s="111">
        <v>0.01382460346614484</v>
      </c>
      <c r="E9" s="111">
        <v>1.6309361190641916</v>
      </c>
      <c r="F9" s="83" t="s">
        <v>277</v>
      </c>
      <c r="G9" s="83" t="b">
        <v>0</v>
      </c>
      <c r="H9" s="83" t="b">
        <v>0</v>
      </c>
      <c r="I9" s="83" t="b">
        <v>0</v>
      </c>
      <c r="J9" s="83" t="b">
        <v>0</v>
      </c>
      <c r="K9" s="83" t="b">
        <v>0</v>
      </c>
      <c r="L9" s="83" t="b">
        <v>0</v>
      </c>
    </row>
    <row r="10" spans="1:12" ht="15">
      <c r="A10" s="83" t="s">
        <v>801</v>
      </c>
      <c r="B10" s="83" t="s">
        <v>802</v>
      </c>
      <c r="C10" s="83">
        <v>4</v>
      </c>
      <c r="D10" s="111">
        <v>0.01382460346614484</v>
      </c>
      <c r="E10" s="111">
        <v>1.6309361190641916</v>
      </c>
      <c r="F10" s="83" t="s">
        <v>277</v>
      </c>
      <c r="G10" s="83" t="b">
        <v>0</v>
      </c>
      <c r="H10" s="83" t="b">
        <v>0</v>
      </c>
      <c r="I10" s="83" t="b">
        <v>0</v>
      </c>
      <c r="J10" s="83" t="b">
        <v>0</v>
      </c>
      <c r="K10" s="83" t="b">
        <v>0</v>
      </c>
      <c r="L10" s="83" t="b">
        <v>0</v>
      </c>
    </row>
    <row r="11" spans="1:12" ht="15">
      <c r="A11" s="83" t="s">
        <v>802</v>
      </c>
      <c r="B11" s="83" t="s">
        <v>353</v>
      </c>
      <c r="C11" s="83">
        <v>4</v>
      </c>
      <c r="D11" s="111">
        <v>0.01382460346614484</v>
      </c>
      <c r="E11" s="111">
        <v>1.6309361190641916</v>
      </c>
      <c r="F11" s="83" t="s">
        <v>277</v>
      </c>
      <c r="G11" s="83" t="b">
        <v>0</v>
      </c>
      <c r="H11" s="83" t="b">
        <v>0</v>
      </c>
      <c r="I11" s="83" t="b">
        <v>0</v>
      </c>
      <c r="J11" s="83" t="b">
        <v>0</v>
      </c>
      <c r="K11" s="83" t="b">
        <v>0</v>
      </c>
      <c r="L11" s="83" t="b">
        <v>0</v>
      </c>
    </row>
    <row r="12" spans="1:12" ht="15">
      <c r="A12" s="83" t="s">
        <v>353</v>
      </c>
      <c r="B12" s="83" t="s">
        <v>803</v>
      </c>
      <c r="C12" s="83">
        <v>4</v>
      </c>
      <c r="D12" s="111">
        <v>0.01382460346614484</v>
      </c>
      <c r="E12" s="111">
        <v>1.6309361190641916</v>
      </c>
      <c r="F12" s="83" t="s">
        <v>277</v>
      </c>
      <c r="G12" s="83" t="b">
        <v>0</v>
      </c>
      <c r="H12" s="83" t="b">
        <v>0</v>
      </c>
      <c r="I12" s="83" t="b">
        <v>0</v>
      </c>
      <c r="J12" s="83" t="b">
        <v>0</v>
      </c>
      <c r="K12" s="83" t="b">
        <v>0</v>
      </c>
      <c r="L12" s="83" t="b">
        <v>0</v>
      </c>
    </row>
    <row r="13" spans="1:12" ht="15">
      <c r="A13" s="83" t="s">
        <v>803</v>
      </c>
      <c r="B13" s="83" t="s">
        <v>804</v>
      </c>
      <c r="C13" s="83">
        <v>4</v>
      </c>
      <c r="D13" s="111">
        <v>0.01382460346614484</v>
      </c>
      <c r="E13" s="111">
        <v>1.6309361190641916</v>
      </c>
      <c r="F13" s="83" t="s">
        <v>277</v>
      </c>
      <c r="G13" s="83" t="b">
        <v>0</v>
      </c>
      <c r="H13" s="83" t="b">
        <v>0</v>
      </c>
      <c r="I13" s="83" t="b">
        <v>0</v>
      </c>
      <c r="J13" s="83" t="b">
        <v>0</v>
      </c>
      <c r="K13" s="83" t="b">
        <v>0</v>
      </c>
      <c r="L13" s="83" t="b">
        <v>0</v>
      </c>
    </row>
    <row r="14" spans="1:12" ht="15">
      <c r="A14" s="83" t="s">
        <v>733</v>
      </c>
      <c r="B14" s="83" t="s">
        <v>734</v>
      </c>
      <c r="C14" s="83">
        <v>4</v>
      </c>
      <c r="D14" s="111">
        <v>0.01382460346614484</v>
      </c>
      <c r="E14" s="111">
        <v>1.1448600216916025</v>
      </c>
      <c r="F14" s="83" t="s">
        <v>277</v>
      </c>
      <c r="G14" s="83" t="b">
        <v>0</v>
      </c>
      <c r="H14" s="83" t="b">
        <v>0</v>
      </c>
      <c r="I14" s="83" t="b">
        <v>0</v>
      </c>
      <c r="J14" s="83" t="b">
        <v>0</v>
      </c>
      <c r="K14" s="83" t="b">
        <v>0</v>
      </c>
      <c r="L14" s="83" t="b">
        <v>0</v>
      </c>
    </row>
    <row r="15" spans="1:12" ht="15">
      <c r="A15" s="83" t="s">
        <v>734</v>
      </c>
      <c r="B15" s="83" t="s">
        <v>438</v>
      </c>
      <c r="C15" s="83">
        <v>4</v>
      </c>
      <c r="D15" s="111">
        <v>0.01382460346614484</v>
      </c>
      <c r="E15" s="111">
        <v>1.3878980703778971</v>
      </c>
      <c r="F15" s="83" t="s">
        <v>277</v>
      </c>
      <c r="G15" s="83" t="b">
        <v>0</v>
      </c>
      <c r="H15" s="83" t="b">
        <v>0</v>
      </c>
      <c r="I15" s="83" t="b">
        <v>0</v>
      </c>
      <c r="J15" s="83" t="b">
        <v>0</v>
      </c>
      <c r="K15" s="83" t="b">
        <v>0</v>
      </c>
      <c r="L15" s="83" t="b">
        <v>0</v>
      </c>
    </row>
    <row r="16" spans="1:12" ht="15">
      <c r="A16" s="83" t="s">
        <v>438</v>
      </c>
      <c r="B16" s="83" t="s">
        <v>357</v>
      </c>
      <c r="C16" s="83">
        <v>4</v>
      </c>
      <c r="D16" s="111">
        <v>0.01382460346614484</v>
      </c>
      <c r="E16" s="111">
        <v>1.3299061234002103</v>
      </c>
      <c r="F16" s="83" t="s">
        <v>277</v>
      </c>
      <c r="G16" s="83" t="b">
        <v>0</v>
      </c>
      <c r="H16" s="83" t="b">
        <v>0</v>
      </c>
      <c r="I16" s="83" t="b">
        <v>0</v>
      </c>
      <c r="J16" s="83" t="b">
        <v>0</v>
      </c>
      <c r="K16" s="83" t="b">
        <v>0</v>
      </c>
      <c r="L16" s="83" t="b">
        <v>0</v>
      </c>
    </row>
    <row r="17" spans="1:12" ht="15">
      <c r="A17" s="83" t="s">
        <v>357</v>
      </c>
      <c r="B17" s="83" t="s">
        <v>355</v>
      </c>
      <c r="C17" s="83">
        <v>4</v>
      </c>
      <c r="D17" s="111">
        <v>0.01382460346614484</v>
      </c>
      <c r="E17" s="111">
        <v>0.9107768156582345</v>
      </c>
      <c r="F17" s="83" t="s">
        <v>277</v>
      </c>
      <c r="G17" s="83" t="b">
        <v>0</v>
      </c>
      <c r="H17" s="83" t="b">
        <v>0</v>
      </c>
      <c r="I17" s="83" t="b">
        <v>0</v>
      </c>
      <c r="J17" s="83" t="b">
        <v>0</v>
      </c>
      <c r="K17" s="83" t="b">
        <v>0</v>
      </c>
      <c r="L17" s="83" t="b">
        <v>0</v>
      </c>
    </row>
    <row r="18" spans="1:12" ht="15">
      <c r="A18" s="83" t="s">
        <v>355</v>
      </c>
      <c r="B18" s="83" t="s">
        <v>329</v>
      </c>
      <c r="C18" s="83">
        <v>4</v>
      </c>
      <c r="D18" s="111">
        <v>0.01382460346614484</v>
      </c>
      <c r="E18" s="111">
        <v>0.7558748556724915</v>
      </c>
      <c r="F18" s="83" t="s">
        <v>277</v>
      </c>
      <c r="G18" s="83" t="b">
        <v>0</v>
      </c>
      <c r="H18" s="83" t="b">
        <v>0</v>
      </c>
      <c r="I18" s="83" t="b">
        <v>0</v>
      </c>
      <c r="J18" s="83" t="b">
        <v>0</v>
      </c>
      <c r="K18" s="83" t="b">
        <v>0</v>
      </c>
      <c r="L18" s="83" t="b">
        <v>0</v>
      </c>
    </row>
    <row r="19" spans="1:12" ht="15">
      <c r="A19" s="83" t="s">
        <v>329</v>
      </c>
      <c r="B19" s="83" t="s">
        <v>805</v>
      </c>
      <c r="C19" s="83">
        <v>4</v>
      </c>
      <c r="D19" s="111">
        <v>0.01382460346614484</v>
      </c>
      <c r="E19" s="111">
        <v>1.3299061234002103</v>
      </c>
      <c r="F19" s="83" t="s">
        <v>277</v>
      </c>
      <c r="G19" s="83" t="b">
        <v>0</v>
      </c>
      <c r="H19" s="83" t="b">
        <v>0</v>
      </c>
      <c r="I19" s="83" t="b">
        <v>0</v>
      </c>
      <c r="J19" s="83" t="b">
        <v>0</v>
      </c>
      <c r="K19" s="83" t="b">
        <v>0</v>
      </c>
      <c r="L19" s="83" t="b">
        <v>0</v>
      </c>
    </row>
    <row r="20" spans="1:12" ht="15">
      <c r="A20" s="83" t="s">
        <v>805</v>
      </c>
      <c r="B20" s="83" t="s">
        <v>399</v>
      </c>
      <c r="C20" s="83">
        <v>4</v>
      </c>
      <c r="D20" s="111">
        <v>0.01382460346614484</v>
      </c>
      <c r="E20" s="111">
        <v>1.3878980703778971</v>
      </c>
      <c r="F20" s="83" t="s">
        <v>277</v>
      </c>
      <c r="G20" s="83" t="b">
        <v>0</v>
      </c>
      <c r="H20" s="83" t="b">
        <v>0</v>
      </c>
      <c r="I20" s="83" t="b">
        <v>0</v>
      </c>
      <c r="J20" s="83" t="b">
        <v>0</v>
      </c>
      <c r="K20" s="83" t="b">
        <v>0</v>
      </c>
      <c r="L20" s="83" t="b">
        <v>0</v>
      </c>
    </row>
    <row r="21" spans="1:12" ht="15">
      <c r="A21" s="83" t="s">
        <v>328</v>
      </c>
      <c r="B21" s="83" t="s">
        <v>732</v>
      </c>
      <c r="C21" s="83">
        <v>3</v>
      </c>
      <c r="D21" s="111">
        <v>0.012351607148946724</v>
      </c>
      <c r="E21" s="111">
        <v>1.0868680747139159</v>
      </c>
      <c r="F21" s="83" t="s">
        <v>277</v>
      </c>
      <c r="G21" s="83" t="b">
        <v>0</v>
      </c>
      <c r="H21" s="83" t="b">
        <v>0</v>
      </c>
      <c r="I21" s="83" t="b">
        <v>0</v>
      </c>
      <c r="J21" s="83" t="b">
        <v>0</v>
      </c>
      <c r="K21" s="83" t="b">
        <v>0</v>
      </c>
      <c r="L21" s="83" t="b">
        <v>0</v>
      </c>
    </row>
    <row r="22" spans="1:12" ht="15">
      <c r="A22" s="83" t="s">
        <v>804</v>
      </c>
      <c r="B22" s="83" t="s">
        <v>806</v>
      </c>
      <c r="C22" s="83">
        <v>3</v>
      </c>
      <c r="D22" s="111">
        <v>0.012351607148946724</v>
      </c>
      <c r="E22" s="111">
        <v>1.6309361190641913</v>
      </c>
      <c r="F22" s="83" t="s">
        <v>277</v>
      </c>
      <c r="G22" s="83" t="b">
        <v>0</v>
      </c>
      <c r="H22" s="83" t="b">
        <v>0</v>
      </c>
      <c r="I22" s="83" t="b">
        <v>0</v>
      </c>
      <c r="J22" s="83" t="b">
        <v>0</v>
      </c>
      <c r="K22" s="83" t="b">
        <v>0</v>
      </c>
      <c r="L22" s="83" t="b">
        <v>0</v>
      </c>
    </row>
    <row r="23" spans="1:12" ht="15">
      <c r="A23" s="83" t="s">
        <v>414</v>
      </c>
      <c r="B23" s="83" t="s">
        <v>413</v>
      </c>
      <c r="C23" s="83">
        <v>3</v>
      </c>
      <c r="D23" s="111">
        <v>0.012351607148946724</v>
      </c>
      <c r="E23" s="111">
        <v>1.7558748556724915</v>
      </c>
      <c r="F23" s="83" t="s">
        <v>277</v>
      </c>
      <c r="G23" s="83" t="b">
        <v>0</v>
      </c>
      <c r="H23" s="83" t="b">
        <v>0</v>
      </c>
      <c r="I23" s="83" t="b">
        <v>0</v>
      </c>
      <c r="J23" s="83" t="b">
        <v>0</v>
      </c>
      <c r="K23" s="83" t="b">
        <v>0</v>
      </c>
      <c r="L23" s="83" t="b">
        <v>0</v>
      </c>
    </row>
    <row r="24" spans="1:12" ht="15">
      <c r="A24" s="83" t="s">
        <v>413</v>
      </c>
      <c r="B24" s="83" t="s">
        <v>412</v>
      </c>
      <c r="C24" s="83">
        <v>3</v>
      </c>
      <c r="D24" s="111">
        <v>0.012351607148946724</v>
      </c>
      <c r="E24" s="111">
        <v>1.7558748556724915</v>
      </c>
      <c r="F24" s="83" t="s">
        <v>277</v>
      </c>
      <c r="G24" s="83" t="b">
        <v>0</v>
      </c>
      <c r="H24" s="83" t="b">
        <v>0</v>
      </c>
      <c r="I24" s="83" t="b">
        <v>0</v>
      </c>
      <c r="J24" s="83" t="b">
        <v>0</v>
      </c>
      <c r="K24" s="83" t="b">
        <v>0</v>
      </c>
      <c r="L24" s="83" t="b">
        <v>0</v>
      </c>
    </row>
    <row r="25" spans="1:12" ht="15">
      <c r="A25" s="83" t="s">
        <v>412</v>
      </c>
      <c r="B25" s="83" t="s">
        <v>355</v>
      </c>
      <c r="C25" s="83">
        <v>3</v>
      </c>
      <c r="D25" s="111">
        <v>0.012351607148946724</v>
      </c>
      <c r="E25" s="111">
        <v>1.153814864344529</v>
      </c>
      <c r="F25" s="83" t="s">
        <v>277</v>
      </c>
      <c r="G25" s="83" t="b">
        <v>0</v>
      </c>
      <c r="H25" s="83" t="b">
        <v>0</v>
      </c>
      <c r="I25" s="83" t="b">
        <v>0</v>
      </c>
      <c r="J25" s="83" t="b">
        <v>0</v>
      </c>
      <c r="K25" s="83" t="b">
        <v>0</v>
      </c>
      <c r="L25" s="83" t="b">
        <v>0</v>
      </c>
    </row>
    <row r="26" spans="1:12" ht="15">
      <c r="A26" s="83" t="s">
        <v>355</v>
      </c>
      <c r="B26" s="83" t="s">
        <v>411</v>
      </c>
      <c r="C26" s="83">
        <v>3</v>
      </c>
      <c r="D26" s="111">
        <v>0.012351607148946724</v>
      </c>
      <c r="E26" s="111">
        <v>1.0569048513364727</v>
      </c>
      <c r="F26" s="83" t="s">
        <v>277</v>
      </c>
      <c r="G26" s="83" t="b">
        <v>0</v>
      </c>
      <c r="H26" s="83" t="b">
        <v>0</v>
      </c>
      <c r="I26" s="83" t="b">
        <v>0</v>
      </c>
      <c r="J26" s="83" t="b">
        <v>0</v>
      </c>
      <c r="K26" s="83" t="b">
        <v>0</v>
      </c>
      <c r="L26" s="83" t="b">
        <v>0</v>
      </c>
    </row>
    <row r="27" spans="1:12" ht="15">
      <c r="A27" s="83" t="s">
        <v>411</v>
      </c>
      <c r="B27" s="83" t="s">
        <v>396</v>
      </c>
      <c r="C27" s="83">
        <v>3</v>
      </c>
      <c r="D27" s="111">
        <v>0.012351607148946724</v>
      </c>
      <c r="E27" s="111">
        <v>1.7558748556724915</v>
      </c>
      <c r="F27" s="83" t="s">
        <v>277</v>
      </c>
      <c r="G27" s="83" t="b">
        <v>0</v>
      </c>
      <c r="H27" s="83" t="b">
        <v>0</v>
      </c>
      <c r="I27" s="83" t="b">
        <v>0</v>
      </c>
      <c r="J27" s="83" t="b">
        <v>0</v>
      </c>
      <c r="K27" s="83" t="b">
        <v>0</v>
      </c>
      <c r="L27" s="83" t="b">
        <v>0</v>
      </c>
    </row>
    <row r="28" spans="1:12" ht="15">
      <c r="A28" s="83" t="s">
        <v>396</v>
      </c>
      <c r="B28" s="83" t="s">
        <v>410</v>
      </c>
      <c r="C28" s="83">
        <v>3</v>
      </c>
      <c r="D28" s="111">
        <v>0.012351607148946724</v>
      </c>
      <c r="E28" s="111">
        <v>1.7558748556724915</v>
      </c>
      <c r="F28" s="83" t="s">
        <v>277</v>
      </c>
      <c r="G28" s="83" t="b">
        <v>0</v>
      </c>
      <c r="H28" s="83" t="b">
        <v>0</v>
      </c>
      <c r="I28" s="83" t="b">
        <v>0</v>
      </c>
      <c r="J28" s="83" t="b">
        <v>0</v>
      </c>
      <c r="K28" s="83" t="b">
        <v>0</v>
      </c>
      <c r="L28" s="83" t="b">
        <v>0</v>
      </c>
    </row>
    <row r="29" spans="1:12" ht="15">
      <c r="A29" s="83" t="s">
        <v>733</v>
      </c>
      <c r="B29" s="83" t="s">
        <v>357</v>
      </c>
      <c r="C29" s="83">
        <v>3</v>
      </c>
      <c r="D29" s="111">
        <v>0.012351607148946724</v>
      </c>
      <c r="E29" s="111">
        <v>0.9619293381056159</v>
      </c>
      <c r="F29" s="83" t="s">
        <v>277</v>
      </c>
      <c r="G29" s="83" t="b">
        <v>0</v>
      </c>
      <c r="H29" s="83" t="b">
        <v>0</v>
      </c>
      <c r="I29" s="83" t="b">
        <v>0</v>
      </c>
      <c r="J29" s="83" t="b">
        <v>0</v>
      </c>
      <c r="K29" s="83" t="b">
        <v>0</v>
      </c>
      <c r="L29" s="83" t="b">
        <v>0</v>
      </c>
    </row>
    <row r="30" spans="1:12" ht="15">
      <c r="A30" s="83" t="s">
        <v>357</v>
      </c>
      <c r="B30" s="83" t="s">
        <v>329</v>
      </c>
      <c r="C30" s="83">
        <v>3</v>
      </c>
      <c r="D30" s="111">
        <v>0.012351607148946724</v>
      </c>
      <c r="E30" s="111">
        <v>0.9619293381056159</v>
      </c>
      <c r="F30" s="83" t="s">
        <v>277</v>
      </c>
      <c r="G30" s="83" t="b">
        <v>0</v>
      </c>
      <c r="H30" s="83" t="b">
        <v>0</v>
      </c>
      <c r="I30" s="83" t="b">
        <v>0</v>
      </c>
      <c r="J30" s="83" t="b">
        <v>0</v>
      </c>
      <c r="K30" s="83" t="b">
        <v>0</v>
      </c>
      <c r="L30" s="83" t="b">
        <v>0</v>
      </c>
    </row>
    <row r="31" spans="1:12" ht="15">
      <c r="A31" s="83" t="s">
        <v>329</v>
      </c>
      <c r="B31" s="83" t="s">
        <v>734</v>
      </c>
      <c r="C31" s="83">
        <v>3</v>
      </c>
      <c r="D31" s="111">
        <v>0.012351607148946724</v>
      </c>
      <c r="E31" s="111">
        <v>0.9619293381056159</v>
      </c>
      <c r="F31" s="83" t="s">
        <v>277</v>
      </c>
      <c r="G31" s="83" t="b">
        <v>0</v>
      </c>
      <c r="H31" s="83" t="b">
        <v>0</v>
      </c>
      <c r="I31" s="83" t="b">
        <v>0</v>
      </c>
      <c r="J31" s="83" t="b">
        <v>0</v>
      </c>
      <c r="K31" s="83" t="b">
        <v>0</v>
      </c>
      <c r="L31" s="83" t="b">
        <v>0</v>
      </c>
    </row>
    <row r="32" spans="1:12" ht="15">
      <c r="A32" s="83" t="s">
        <v>734</v>
      </c>
      <c r="B32" s="83" t="s">
        <v>807</v>
      </c>
      <c r="C32" s="83">
        <v>3</v>
      </c>
      <c r="D32" s="111">
        <v>0.012351607148946724</v>
      </c>
      <c r="E32" s="111">
        <v>1.3878980703778971</v>
      </c>
      <c r="F32" s="83" t="s">
        <v>277</v>
      </c>
      <c r="G32" s="83" t="b">
        <v>0</v>
      </c>
      <c r="H32" s="83" t="b">
        <v>0</v>
      </c>
      <c r="I32" s="83" t="b">
        <v>0</v>
      </c>
      <c r="J32" s="83" t="b">
        <v>0</v>
      </c>
      <c r="K32" s="83" t="b">
        <v>0</v>
      </c>
      <c r="L32" s="83" t="b">
        <v>0</v>
      </c>
    </row>
    <row r="33" spans="1:12" ht="15">
      <c r="A33" s="83" t="s">
        <v>807</v>
      </c>
      <c r="B33" s="83" t="s">
        <v>399</v>
      </c>
      <c r="C33" s="83">
        <v>3</v>
      </c>
      <c r="D33" s="111">
        <v>0.012351607148946724</v>
      </c>
      <c r="E33" s="111">
        <v>1.3878980703778971</v>
      </c>
      <c r="F33" s="83" t="s">
        <v>277</v>
      </c>
      <c r="G33" s="83" t="b">
        <v>0</v>
      </c>
      <c r="H33" s="83" t="b">
        <v>0</v>
      </c>
      <c r="I33" s="83" t="b">
        <v>0</v>
      </c>
      <c r="J33" s="83" t="b">
        <v>0</v>
      </c>
      <c r="K33" s="83" t="b">
        <v>0</v>
      </c>
      <c r="L33" s="83" t="b">
        <v>0</v>
      </c>
    </row>
    <row r="34" spans="1:12" ht="15">
      <c r="A34" s="83" t="s">
        <v>399</v>
      </c>
      <c r="B34" s="83" t="s">
        <v>732</v>
      </c>
      <c r="C34" s="83">
        <v>3</v>
      </c>
      <c r="D34" s="111">
        <v>0.012351607148946724</v>
      </c>
      <c r="E34" s="111">
        <v>1.4548448600085102</v>
      </c>
      <c r="F34" s="83" t="s">
        <v>277</v>
      </c>
      <c r="G34" s="83" t="b">
        <v>0</v>
      </c>
      <c r="H34" s="83" t="b">
        <v>0</v>
      </c>
      <c r="I34" s="83" t="b">
        <v>0</v>
      </c>
      <c r="J34" s="83" t="b">
        <v>0</v>
      </c>
      <c r="K34" s="83" t="b">
        <v>0</v>
      </c>
      <c r="L34" s="83" t="b">
        <v>0</v>
      </c>
    </row>
    <row r="35" spans="1:12" ht="15">
      <c r="A35" s="83" t="s">
        <v>328</v>
      </c>
      <c r="B35" s="83" t="s">
        <v>733</v>
      </c>
      <c r="C35" s="83">
        <v>3</v>
      </c>
      <c r="D35" s="111">
        <v>0.012351607148946724</v>
      </c>
      <c r="E35" s="111">
        <v>1.1660493207615406</v>
      </c>
      <c r="F35" s="83" t="s">
        <v>277</v>
      </c>
      <c r="G35" s="83" t="b">
        <v>0</v>
      </c>
      <c r="H35" s="83" t="b">
        <v>0</v>
      </c>
      <c r="I35" s="83" t="b">
        <v>0</v>
      </c>
      <c r="J35" s="83" t="b">
        <v>0</v>
      </c>
      <c r="K35" s="83" t="b">
        <v>0</v>
      </c>
      <c r="L35" s="83" t="b">
        <v>0</v>
      </c>
    </row>
    <row r="36" spans="1:12" ht="15">
      <c r="A36" s="83" t="s">
        <v>358</v>
      </c>
      <c r="B36" s="83" t="s">
        <v>414</v>
      </c>
      <c r="C36" s="83">
        <v>2</v>
      </c>
      <c r="D36" s="111">
        <v>0.010097804332691267</v>
      </c>
      <c r="E36" s="111">
        <v>1.7558748556724915</v>
      </c>
      <c r="F36" s="83" t="s">
        <v>277</v>
      </c>
      <c r="G36" s="83" t="b">
        <v>0</v>
      </c>
      <c r="H36" s="83" t="b">
        <v>0</v>
      </c>
      <c r="I36" s="83" t="b">
        <v>0</v>
      </c>
      <c r="J36" s="83" t="b">
        <v>0</v>
      </c>
      <c r="K36" s="83" t="b">
        <v>0</v>
      </c>
      <c r="L36" s="83" t="b">
        <v>0</v>
      </c>
    </row>
    <row r="37" spans="1:12" ht="15">
      <c r="A37" s="83" t="s">
        <v>410</v>
      </c>
      <c r="B37" s="83" t="s">
        <v>409</v>
      </c>
      <c r="C37" s="83">
        <v>2</v>
      </c>
      <c r="D37" s="111">
        <v>0.010097804332691267</v>
      </c>
      <c r="E37" s="111">
        <v>1.9319661147281728</v>
      </c>
      <c r="F37" s="83" t="s">
        <v>277</v>
      </c>
      <c r="G37" s="83" t="b">
        <v>0</v>
      </c>
      <c r="H37" s="83" t="b">
        <v>0</v>
      </c>
      <c r="I37" s="83" t="b">
        <v>0</v>
      </c>
      <c r="J37" s="83" t="b">
        <v>0</v>
      </c>
      <c r="K37" s="83" t="b">
        <v>0</v>
      </c>
      <c r="L37" s="83" t="b">
        <v>0</v>
      </c>
    </row>
    <row r="38" spans="1:12" ht="15">
      <c r="A38" s="83" t="s">
        <v>355</v>
      </c>
      <c r="B38" s="83" t="s">
        <v>733</v>
      </c>
      <c r="C38" s="83">
        <v>2</v>
      </c>
      <c r="D38" s="111">
        <v>0.010097804332691267</v>
      </c>
      <c r="E38" s="111">
        <v>0.658964842664435</v>
      </c>
      <c r="F38" s="83" t="s">
        <v>277</v>
      </c>
      <c r="G38" s="83" t="b">
        <v>0</v>
      </c>
      <c r="H38" s="83" t="b">
        <v>0</v>
      </c>
      <c r="I38" s="83" t="b">
        <v>0</v>
      </c>
      <c r="J38" s="83" t="b">
        <v>0</v>
      </c>
      <c r="K38" s="83" t="b">
        <v>0</v>
      </c>
      <c r="L38" s="83" t="b">
        <v>0</v>
      </c>
    </row>
    <row r="39" spans="1:12" ht="15">
      <c r="A39" s="83" t="s">
        <v>414</v>
      </c>
      <c r="B39" s="83" t="s">
        <v>413</v>
      </c>
      <c r="C39" s="83">
        <v>3</v>
      </c>
      <c r="D39" s="111">
        <v>0.008924195472021423</v>
      </c>
      <c r="E39" s="111">
        <v>1.1026623418971477</v>
      </c>
      <c r="F39" s="83" t="s">
        <v>212</v>
      </c>
      <c r="G39" s="83" t="b">
        <v>0</v>
      </c>
      <c r="H39" s="83" t="b">
        <v>0</v>
      </c>
      <c r="I39" s="83" t="b">
        <v>0</v>
      </c>
      <c r="J39" s="83" t="b">
        <v>0</v>
      </c>
      <c r="K39" s="83" t="b">
        <v>0</v>
      </c>
      <c r="L39" s="83" t="b">
        <v>0</v>
      </c>
    </row>
    <row r="40" spans="1:12" ht="15">
      <c r="A40" s="83" t="s">
        <v>413</v>
      </c>
      <c r="B40" s="83" t="s">
        <v>412</v>
      </c>
      <c r="C40" s="83">
        <v>3</v>
      </c>
      <c r="D40" s="111">
        <v>0.008924195472021423</v>
      </c>
      <c r="E40" s="111">
        <v>1.1026623418971477</v>
      </c>
      <c r="F40" s="83" t="s">
        <v>212</v>
      </c>
      <c r="G40" s="83" t="b">
        <v>0</v>
      </c>
      <c r="H40" s="83" t="b">
        <v>0</v>
      </c>
      <c r="I40" s="83" t="b">
        <v>0</v>
      </c>
      <c r="J40" s="83" t="b">
        <v>0</v>
      </c>
      <c r="K40" s="83" t="b">
        <v>0</v>
      </c>
      <c r="L40" s="83" t="b">
        <v>0</v>
      </c>
    </row>
    <row r="41" spans="1:12" ht="15">
      <c r="A41" s="83" t="s">
        <v>412</v>
      </c>
      <c r="B41" s="83" t="s">
        <v>355</v>
      </c>
      <c r="C41" s="83">
        <v>3</v>
      </c>
      <c r="D41" s="111">
        <v>0.008924195472021423</v>
      </c>
      <c r="E41" s="111">
        <v>0.9777236052888478</v>
      </c>
      <c r="F41" s="83" t="s">
        <v>212</v>
      </c>
      <c r="G41" s="83" t="b">
        <v>0</v>
      </c>
      <c r="H41" s="83" t="b">
        <v>0</v>
      </c>
      <c r="I41" s="83" t="b">
        <v>0</v>
      </c>
      <c r="J41" s="83" t="b">
        <v>0</v>
      </c>
      <c r="K41" s="83" t="b">
        <v>0</v>
      </c>
      <c r="L41" s="83" t="b">
        <v>0</v>
      </c>
    </row>
    <row r="42" spans="1:12" ht="15">
      <c r="A42" s="83" t="s">
        <v>355</v>
      </c>
      <c r="B42" s="83" t="s">
        <v>411</v>
      </c>
      <c r="C42" s="83">
        <v>3</v>
      </c>
      <c r="D42" s="111">
        <v>0.008924195472021423</v>
      </c>
      <c r="E42" s="111">
        <v>0.9777236052888478</v>
      </c>
      <c r="F42" s="83" t="s">
        <v>212</v>
      </c>
      <c r="G42" s="83" t="b">
        <v>0</v>
      </c>
      <c r="H42" s="83" t="b">
        <v>0</v>
      </c>
      <c r="I42" s="83" t="b">
        <v>0</v>
      </c>
      <c r="J42" s="83" t="b">
        <v>0</v>
      </c>
      <c r="K42" s="83" t="b">
        <v>0</v>
      </c>
      <c r="L42" s="83" t="b">
        <v>0</v>
      </c>
    </row>
    <row r="43" spans="1:12" ht="15">
      <c r="A43" s="83" t="s">
        <v>411</v>
      </c>
      <c r="B43" s="83" t="s">
        <v>396</v>
      </c>
      <c r="C43" s="83">
        <v>3</v>
      </c>
      <c r="D43" s="111">
        <v>0.008924195472021423</v>
      </c>
      <c r="E43" s="111">
        <v>1.1026623418971477</v>
      </c>
      <c r="F43" s="83" t="s">
        <v>212</v>
      </c>
      <c r="G43" s="83" t="b">
        <v>0</v>
      </c>
      <c r="H43" s="83" t="b">
        <v>0</v>
      </c>
      <c r="I43" s="83" t="b">
        <v>0</v>
      </c>
      <c r="J43" s="83" t="b">
        <v>0</v>
      </c>
      <c r="K43" s="83" t="b">
        <v>0</v>
      </c>
      <c r="L43" s="83" t="b">
        <v>0</v>
      </c>
    </row>
    <row r="44" spans="1:12" ht="15">
      <c r="A44" s="83" t="s">
        <v>396</v>
      </c>
      <c r="B44" s="83" t="s">
        <v>410</v>
      </c>
      <c r="C44" s="83">
        <v>3</v>
      </c>
      <c r="D44" s="111">
        <v>0.008924195472021423</v>
      </c>
      <c r="E44" s="111">
        <v>1.1026623418971477</v>
      </c>
      <c r="F44" s="83" t="s">
        <v>212</v>
      </c>
      <c r="G44" s="83" t="b">
        <v>0</v>
      </c>
      <c r="H44" s="83" t="b">
        <v>0</v>
      </c>
      <c r="I44" s="83" t="b">
        <v>0</v>
      </c>
      <c r="J44" s="83" t="b">
        <v>0</v>
      </c>
      <c r="K44" s="83" t="b">
        <v>0</v>
      </c>
      <c r="L44" s="83" t="b">
        <v>0</v>
      </c>
    </row>
    <row r="45" spans="1:12" ht="15">
      <c r="A45" s="83" t="s">
        <v>358</v>
      </c>
      <c r="B45" s="83" t="s">
        <v>414</v>
      </c>
      <c r="C45" s="83">
        <v>2</v>
      </c>
      <c r="D45" s="111">
        <v>0.014334761698284819</v>
      </c>
      <c r="E45" s="111">
        <v>1.1026623418971477</v>
      </c>
      <c r="F45" s="83" t="s">
        <v>212</v>
      </c>
      <c r="G45" s="83" t="b">
        <v>0</v>
      </c>
      <c r="H45" s="83" t="b">
        <v>0</v>
      </c>
      <c r="I45" s="83" t="b">
        <v>0</v>
      </c>
      <c r="J45" s="83" t="b">
        <v>0</v>
      </c>
      <c r="K45" s="83" t="b">
        <v>0</v>
      </c>
      <c r="L45" s="83" t="b">
        <v>0</v>
      </c>
    </row>
    <row r="46" spans="1:12" ht="15">
      <c r="A46" s="83" t="s">
        <v>410</v>
      </c>
      <c r="B46" s="83" t="s">
        <v>409</v>
      </c>
      <c r="C46" s="83">
        <v>2</v>
      </c>
      <c r="D46" s="111">
        <v>0.014334761698284819</v>
      </c>
      <c r="E46" s="111">
        <v>1.278753600952829</v>
      </c>
      <c r="F46" s="83" t="s">
        <v>212</v>
      </c>
      <c r="G46" s="83" t="b">
        <v>0</v>
      </c>
      <c r="H46" s="83" t="b">
        <v>0</v>
      </c>
      <c r="I46" s="83" t="b">
        <v>0</v>
      </c>
      <c r="J46" s="83" t="b">
        <v>0</v>
      </c>
      <c r="K46" s="83" t="b">
        <v>0</v>
      </c>
      <c r="L46" s="83" t="b">
        <v>0</v>
      </c>
    </row>
    <row r="47" spans="1:12" ht="15">
      <c r="A47" s="83" t="s">
        <v>732</v>
      </c>
      <c r="B47" s="83" t="s">
        <v>735</v>
      </c>
      <c r="C47" s="83">
        <v>6</v>
      </c>
      <c r="D47" s="111">
        <v>0.013615936281443865</v>
      </c>
      <c r="E47" s="111">
        <v>1.2430380486862944</v>
      </c>
      <c r="F47" s="83" t="s">
        <v>275</v>
      </c>
      <c r="G47" s="83" t="b">
        <v>0</v>
      </c>
      <c r="H47" s="83" t="b">
        <v>0</v>
      </c>
      <c r="I47" s="83" t="b">
        <v>0</v>
      </c>
      <c r="J47" s="83" t="b">
        <v>0</v>
      </c>
      <c r="K47" s="83" t="b">
        <v>0</v>
      </c>
      <c r="L47" s="83" t="b">
        <v>0</v>
      </c>
    </row>
    <row r="48" spans="1:12" ht="15">
      <c r="A48" s="83" t="s">
        <v>736</v>
      </c>
      <c r="B48" s="83" t="s">
        <v>307</v>
      </c>
      <c r="C48" s="83">
        <v>4</v>
      </c>
      <c r="D48" s="111">
        <v>0.015149403235526297</v>
      </c>
      <c r="E48" s="111">
        <v>1.4191293077419755</v>
      </c>
      <c r="F48" s="83" t="s">
        <v>275</v>
      </c>
      <c r="G48" s="83" t="b">
        <v>0</v>
      </c>
      <c r="H48" s="83" t="b">
        <v>0</v>
      </c>
      <c r="I48" s="83" t="b">
        <v>0</v>
      </c>
      <c r="J48" s="83" t="b">
        <v>0</v>
      </c>
      <c r="K48" s="83" t="b">
        <v>0</v>
      </c>
      <c r="L48" s="83" t="b">
        <v>0</v>
      </c>
    </row>
    <row r="49" spans="1:12" ht="15">
      <c r="A49" s="83" t="s">
        <v>307</v>
      </c>
      <c r="B49" s="83" t="s">
        <v>366</v>
      </c>
      <c r="C49" s="83">
        <v>4</v>
      </c>
      <c r="D49" s="111">
        <v>0.015149403235526297</v>
      </c>
      <c r="E49" s="111">
        <v>1.4191293077419755</v>
      </c>
      <c r="F49" s="83" t="s">
        <v>275</v>
      </c>
      <c r="G49" s="83" t="b">
        <v>0</v>
      </c>
      <c r="H49" s="83" t="b">
        <v>0</v>
      </c>
      <c r="I49" s="83" t="b">
        <v>0</v>
      </c>
      <c r="J49" s="83" t="b">
        <v>0</v>
      </c>
      <c r="K49" s="83" t="b">
        <v>0</v>
      </c>
      <c r="L49" s="83" t="b">
        <v>0</v>
      </c>
    </row>
    <row r="50" spans="1:12" ht="15">
      <c r="A50" s="83" t="s">
        <v>366</v>
      </c>
      <c r="B50" s="83" t="s">
        <v>799</v>
      </c>
      <c r="C50" s="83">
        <v>4</v>
      </c>
      <c r="D50" s="111">
        <v>0.015149403235526297</v>
      </c>
      <c r="E50" s="111">
        <v>1.4191293077419755</v>
      </c>
      <c r="F50" s="83" t="s">
        <v>275</v>
      </c>
      <c r="G50" s="83" t="b">
        <v>0</v>
      </c>
      <c r="H50" s="83" t="b">
        <v>0</v>
      </c>
      <c r="I50" s="83" t="b">
        <v>0</v>
      </c>
      <c r="J50" s="83" t="b">
        <v>0</v>
      </c>
      <c r="K50" s="83" t="b">
        <v>0</v>
      </c>
      <c r="L50" s="83" t="b">
        <v>0</v>
      </c>
    </row>
    <row r="51" spans="1:12" ht="15">
      <c r="A51" s="83" t="s">
        <v>799</v>
      </c>
      <c r="B51" s="83" t="s">
        <v>355</v>
      </c>
      <c r="C51" s="83">
        <v>4</v>
      </c>
      <c r="D51" s="111">
        <v>0.015149403235526297</v>
      </c>
      <c r="E51" s="111">
        <v>1.1180993120779945</v>
      </c>
      <c r="F51" s="83" t="s">
        <v>275</v>
      </c>
      <c r="G51" s="83" t="b">
        <v>0</v>
      </c>
      <c r="H51" s="83" t="b">
        <v>0</v>
      </c>
      <c r="I51" s="83" t="b">
        <v>0</v>
      </c>
      <c r="J51" s="83" t="b">
        <v>0</v>
      </c>
      <c r="K51" s="83" t="b">
        <v>0</v>
      </c>
      <c r="L51" s="83" t="b">
        <v>0</v>
      </c>
    </row>
    <row r="52" spans="1:12" ht="15">
      <c r="A52" s="83" t="s">
        <v>733</v>
      </c>
      <c r="B52" s="83" t="s">
        <v>734</v>
      </c>
      <c r="C52" s="83">
        <v>4</v>
      </c>
      <c r="D52" s="111">
        <v>0.015149403235526297</v>
      </c>
      <c r="E52" s="111">
        <v>0.9330532103693869</v>
      </c>
      <c r="F52" s="83" t="s">
        <v>275</v>
      </c>
      <c r="G52" s="83" t="b">
        <v>0</v>
      </c>
      <c r="H52" s="83" t="b">
        <v>0</v>
      </c>
      <c r="I52" s="83" t="b">
        <v>0</v>
      </c>
      <c r="J52" s="83" t="b">
        <v>0</v>
      </c>
      <c r="K52" s="83" t="b">
        <v>0</v>
      </c>
      <c r="L52" s="83" t="b">
        <v>0</v>
      </c>
    </row>
    <row r="53" spans="1:12" ht="15">
      <c r="A53" s="83" t="s">
        <v>734</v>
      </c>
      <c r="B53" s="83" t="s">
        <v>438</v>
      </c>
      <c r="C53" s="83">
        <v>4</v>
      </c>
      <c r="D53" s="111">
        <v>0.015149403235526297</v>
      </c>
      <c r="E53" s="111">
        <v>1.1760912590556813</v>
      </c>
      <c r="F53" s="83" t="s">
        <v>275</v>
      </c>
      <c r="G53" s="83" t="b">
        <v>0</v>
      </c>
      <c r="H53" s="83" t="b">
        <v>0</v>
      </c>
      <c r="I53" s="83" t="b">
        <v>0</v>
      </c>
      <c r="J53" s="83" t="b">
        <v>0</v>
      </c>
      <c r="K53" s="83" t="b">
        <v>0</v>
      </c>
      <c r="L53" s="83" t="b">
        <v>0</v>
      </c>
    </row>
    <row r="54" spans="1:12" ht="15">
      <c r="A54" s="83" t="s">
        <v>438</v>
      </c>
      <c r="B54" s="83" t="s">
        <v>357</v>
      </c>
      <c r="C54" s="83">
        <v>4</v>
      </c>
      <c r="D54" s="111">
        <v>0.015149403235526297</v>
      </c>
      <c r="E54" s="111">
        <v>1.1760912590556813</v>
      </c>
      <c r="F54" s="83" t="s">
        <v>275</v>
      </c>
      <c r="G54" s="83" t="b">
        <v>0</v>
      </c>
      <c r="H54" s="83" t="b">
        <v>0</v>
      </c>
      <c r="I54" s="83" t="b">
        <v>0</v>
      </c>
      <c r="J54" s="83" t="b">
        <v>0</v>
      </c>
      <c r="K54" s="83" t="b">
        <v>0</v>
      </c>
      <c r="L54" s="83" t="b">
        <v>0</v>
      </c>
    </row>
    <row r="55" spans="1:12" ht="15">
      <c r="A55" s="83" t="s">
        <v>357</v>
      </c>
      <c r="B55" s="83" t="s">
        <v>355</v>
      </c>
      <c r="C55" s="83">
        <v>4</v>
      </c>
      <c r="D55" s="111">
        <v>0.015149403235526297</v>
      </c>
      <c r="E55" s="111">
        <v>0.8750612633917001</v>
      </c>
      <c r="F55" s="83" t="s">
        <v>275</v>
      </c>
      <c r="G55" s="83" t="b">
        <v>0</v>
      </c>
      <c r="H55" s="83" t="b">
        <v>0</v>
      </c>
      <c r="I55" s="83" t="b">
        <v>0</v>
      </c>
      <c r="J55" s="83" t="b">
        <v>0</v>
      </c>
      <c r="K55" s="83" t="b">
        <v>0</v>
      </c>
      <c r="L55" s="83" t="b">
        <v>0</v>
      </c>
    </row>
    <row r="56" spans="1:12" ht="15">
      <c r="A56" s="83" t="s">
        <v>355</v>
      </c>
      <c r="B56" s="83" t="s">
        <v>329</v>
      </c>
      <c r="C56" s="83">
        <v>4</v>
      </c>
      <c r="D56" s="111">
        <v>0.015149403235526297</v>
      </c>
      <c r="E56" s="111">
        <v>0.7781512503836437</v>
      </c>
      <c r="F56" s="83" t="s">
        <v>275</v>
      </c>
      <c r="G56" s="83" t="b">
        <v>0</v>
      </c>
      <c r="H56" s="83" t="b">
        <v>0</v>
      </c>
      <c r="I56" s="83" t="b">
        <v>0</v>
      </c>
      <c r="J56" s="83" t="b">
        <v>0</v>
      </c>
      <c r="K56" s="83" t="b">
        <v>0</v>
      </c>
      <c r="L56" s="83" t="b">
        <v>0</v>
      </c>
    </row>
    <row r="57" spans="1:12" ht="15">
      <c r="A57" s="83" t="s">
        <v>329</v>
      </c>
      <c r="B57" s="83" t="s">
        <v>805</v>
      </c>
      <c r="C57" s="83">
        <v>4</v>
      </c>
      <c r="D57" s="111">
        <v>0.015149403235526297</v>
      </c>
      <c r="E57" s="111">
        <v>1.1760912590556813</v>
      </c>
      <c r="F57" s="83" t="s">
        <v>275</v>
      </c>
      <c r="G57" s="83" t="b">
        <v>0</v>
      </c>
      <c r="H57" s="83" t="b">
        <v>0</v>
      </c>
      <c r="I57" s="83" t="b">
        <v>0</v>
      </c>
      <c r="J57" s="83" t="b">
        <v>0</v>
      </c>
      <c r="K57" s="83" t="b">
        <v>0</v>
      </c>
      <c r="L57" s="83" t="b">
        <v>0</v>
      </c>
    </row>
    <row r="58" spans="1:12" ht="15">
      <c r="A58" s="83" t="s">
        <v>805</v>
      </c>
      <c r="B58" s="83" t="s">
        <v>399</v>
      </c>
      <c r="C58" s="83">
        <v>4</v>
      </c>
      <c r="D58" s="111">
        <v>0.015149403235526297</v>
      </c>
      <c r="E58" s="111">
        <v>1.1760912590556813</v>
      </c>
      <c r="F58" s="83" t="s">
        <v>275</v>
      </c>
      <c r="G58" s="83" t="b">
        <v>0</v>
      </c>
      <c r="H58" s="83" t="b">
        <v>0</v>
      </c>
      <c r="I58" s="83" t="b">
        <v>0</v>
      </c>
      <c r="J58" s="83" t="b">
        <v>0</v>
      </c>
      <c r="K58" s="83" t="b">
        <v>0</v>
      </c>
      <c r="L58" s="83" t="b">
        <v>0</v>
      </c>
    </row>
    <row r="59" spans="1:12" ht="15">
      <c r="A59" s="83" t="s">
        <v>735</v>
      </c>
      <c r="B59" s="83" t="s">
        <v>736</v>
      </c>
      <c r="C59" s="83">
        <v>3</v>
      </c>
      <c r="D59" s="111">
        <v>0.014593226649273169</v>
      </c>
      <c r="E59" s="111">
        <v>1.4191293077419758</v>
      </c>
      <c r="F59" s="83" t="s">
        <v>275</v>
      </c>
      <c r="G59" s="83" t="b">
        <v>0</v>
      </c>
      <c r="H59" s="83" t="b">
        <v>0</v>
      </c>
      <c r="I59" s="83" t="b">
        <v>0</v>
      </c>
      <c r="J59" s="83" t="b">
        <v>0</v>
      </c>
      <c r="K59" s="83" t="b">
        <v>0</v>
      </c>
      <c r="L59" s="83" t="b">
        <v>0</v>
      </c>
    </row>
    <row r="60" spans="1:12" ht="15">
      <c r="A60" s="83" t="s">
        <v>355</v>
      </c>
      <c r="B60" s="83" t="s">
        <v>800</v>
      </c>
      <c r="C60" s="83">
        <v>3</v>
      </c>
      <c r="D60" s="111">
        <v>0.014593226649273169</v>
      </c>
      <c r="E60" s="111">
        <v>1.021189299069938</v>
      </c>
      <c r="F60" s="83" t="s">
        <v>275</v>
      </c>
      <c r="G60" s="83" t="b">
        <v>0</v>
      </c>
      <c r="H60" s="83" t="b">
        <v>0</v>
      </c>
      <c r="I60" s="83" t="b">
        <v>0</v>
      </c>
      <c r="J60" s="83" t="b">
        <v>0</v>
      </c>
      <c r="K60" s="83" t="b">
        <v>0</v>
      </c>
      <c r="L60" s="83" t="b">
        <v>0</v>
      </c>
    </row>
    <row r="61" spans="1:12" ht="15">
      <c r="A61" s="83" t="s">
        <v>800</v>
      </c>
      <c r="B61" s="83" t="s">
        <v>801</v>
      </c>
      <c r="C61" s="83">
        <v>3</v>
      </c>
      <c r="D61" s="111">
        <v>0.014593226649273169</v>
      </c>
      <c r="E61" s="111">
        <v>1.5440680443502757</v>
      </c>
      <c r="F61" s="83" t="s">
        <v>275</v>
      </c>
      <c r="G61" s="83" t="b">
        <v>0</v>
      </c>
      <c r="H61" s="83" t="b">
        <v>0</v>
      </c>
      <c r="I61" s="83" t="b">
        <v>0</v>
      </c>
      <c r="J61" s="83" t="b">
        <v>0</v>
      </c>
      <c r="K61" s="83" t="b">
        <v>0</v>
      </c>
      <c r="L61" s="83" t="b">
        <v>0</v>
      </c>
    </row>
    <row r="62" spans="1:12" ht="15">
      <c r="A62" s="83" t="s">
        <v>801</v>
      </c>
      <c r="B62" s="83" t="s">
        <v>802</v>
      </c>
      <c r="C62" s="83">
        <v>3</v>
      </c>
      <c r="D62" s="111">
        <v>0.014593226649273169</v>
      </c>
      <c r="E62" s="111">
        <v>1.5440680443502757</v>
      </c>
      <c r="F62" s="83" t="s">
        <v>275</v>
      </c>
      <c r="G62" s="83" t="b">
        <v>0</v>
      </c>
      <c r="H62" s="83" t="b">
        <v>0</v>
      </c>
      <c r="I62" s="83" t="b">
        <v>0</v>
      </c>
      <c r="J62" s="83" t="b">
        <v>0</v>
      </c>
      <c r="K62" s="83" t="b">
        <v>0</v>
      </c>
      <c r="L62" s="83" t="b">
        <v>0</v>
      </c>
    </row>
    <row r="63" spans="1:12" ht="15">
      <c r="A63" s="83" t="s">
        <v>802</v>
      </c>
      <c r="B63" s="83" t="s">
        <v>353</v>
      </c>
      <c r="C63" s="83">
        <v>3</v>
      </c>
      <c r="D63" s="111">
        <v>0.014593226649273169</v>
      </c>
      <c r="E63" s="111">
        <v>1.5440680443502757</v>
      </c>
      <c r="F63" s="83" t="s">
        <v>275</v>
      </c>
      <c r="G63" s="83" t="b">
        <v>0</v>
      </c>
      <c r="H63" s="83" t="b">
        <v>0</v>
      </c>
      <c r="I63" s="83" t="b">
        <v>0</v>
      </c>
      <c r="J63" s="83" t="b">
        <v>0</v>
      </c>
      <c r="K63" s="83" t="b">
        <v>0</v>
      </c>
      <c r="L63" s="83" t="b">
        <v>0</v>
      </c>
    </row>
    <row r="64" spans="1:12" ht="15">
      <c r="A64" s="83" t="s">
        <v>353</v>
      </c>
      <c r="B64" s="83" t="s">
        <v>803</v>
      </c>
      <c r="C64" s="83">
        <v>3</v>
      </c>
      <c r="D64" s="111">
        <v>0.014593226649273169</v>
      </c>
      <c r="E64" s="111">
        <v>1.5440680443502757</v>
      </c>
      <c r="F64" s="83" t="s">
        <v>275</v>
      </c>
      <c r="G64" s="83" t="b">
        <v>0</v>
      </c>
      <c r="H64" s="83" t="b">
        <v>0</v>
      </c>
      <c r="I64" s="83" t="b">
        <v>0</v>
      </c>
      <c r="J64" s="83" t="b">
        <v>0</v>
      </c>
      <c r="K64" s="83" t="b">
        <v>0</v>
      </c>
      <c r="L64" s="83" t="b">
        <v>0</v>
      </c>
    </row>
    <row r="65" spans="1:12" ht="15">
      <c r="A65" s="83" t="s">
        <v>803</v>
      </c>
      <c r="B65" s="83" t="s">
        <v>804</v>
      </c>
      <c r="C65" s="83">
        <v>3</v>
      </c>
      <c r="D65" s="111">
        <v>0.014593226649273169</v>
      </c>
      <c r="E65" s="111">
        <v>1.5440680443502757</v>
      </c>
      <c r="F65" s="83" t="s">
        <v>275</v>
      </c>
      <c r="G65" s="83" t="b">
        <v>0</v>
      </c>
      <c r="H65" s="83" t="b">
        <v>0</v>
      </c>
      <c r="I65" s="83" t="b">
        <v>0</v>
      </c>
      <c r="J65" s="83" t="b">
        <v>0</v>
      </c>
      <c r="K65" s="83" t="b">
        <v>0</v>
      </c>
      <c r="L65" s="83" t="b">
        <v>0</v>
      </c>
    </row>
    <row r="66" spans="1:12" ht="15">
      <c r="A66" s="83" t="s">
        <v>733</v>
      </c>
      <c r="B66" s="83" t="s">
        <v>357</v>
      </c>
      <c r="C66" s="83">
        <v>3</v>
      </c>
      <c r="D66" s="111">
        <v>0.014593226649273169</v>
      </c>
      <c r="E66" s="111">
        <v>0.8081144737610868</v>
      </c>
      <c r="F66" s="83" t="s">
        <v>275</v>
      </c>
      <c r="G66" s="83" t="b">
        <v>0</v>
      </c>
      <c r="H66" s="83" t="b">
        <v>0</v>
      </c>
      <c r="I66" s="83" t="b">
        <v>0</v>
      </c>
      <c r="J66" s="83" t="b">
        <v>0</v>
      </c>
      <c r="K66" s="83" t="b">
        <v>0</v>
      </c>
      <c r="L66" s="83" t="b">
        <v>0</v>
      </c>
    </row>
    <row r="67" spans="1:12" ht="15">
      <c r="A67" s="83" t="s">
        <v>357</v>
      </c>
      <c r="B67" s="83" t="s">
        <v>329</v>
      </c>
      <c r="C67" s="83">
        <v>3</v>
      </c>
      <c r="D67" s="111">
        <v>0.014593226649273169</v>
      </c>
      <c r="E67" s="111">
        <v>0.8081144737610868</v>
      </c>
      <c r="F67" s="83" t="s">
        <v>275</v>
      </c>
      <c r="G67" s="83" t="b">
        <v>0</v>
      </c>
      <c r="H67" s="83" t="b">
        <v>0</v>
      </c>
      <c r="I67" s="83" t="b">
        <v>0</v>
      </c>
      <c r="J67" s="83" t="b">
        <v>0</v>
      </c>
      <c r="K67" s="83" t="b">
        <v>0</v>
      </c>
      <c r="L67" s="83" t="b">
        <v>0</v>
      </c>
    </row>
    <row r="68" spans="1:12" ht="15">
      <c r="A68" s="83" t="s">
        <v>329</v>
      </c>
      <c r="B68" s="83" t="s">
        <v>734</v>
      </c>
      <c r="C68" s="83">
        <v>3</v>
      </c>
      <c r="D68" s="111">
        <v>0.014593226649273169</v>
      </c>
      <c r="E68" s="111">
        <v>0.8081144737610868</v>
      </c>
      <c r="F68" s="83" t="s">
        <v>275</v>
      </c>
      <c r="G68" s="83" t="b">
        <v>0</v>
      </c>
      <c r="H68" s="83" t="b">
        <v>0</v>
      </c>
      <c r="I68" s="83" t="b">
        <v>0</v>
      </c>
      <c r="J68" s="83" t="b">
        <v>0</v>
      </c>
      <c r="K68" s="83" t="b">
        <v>0</v>
      </c>
      <c r="L68" s="83" t="b">
        <v>0</v>
      </c>
    </row>
    <row r="69" spans="1:12" ht="15">
      <c r="A69" s="83" t="s">
        <v>734</v>
      </c>
      <c r="B69" s="83" t="s">
        <v>807</v>
      </c>
      <c r="C69" s="83">
        <v>3</v>
      </c>
      <c r="D69" s="111">
        <v>0.014593226649273169</v>
      </c>
      <c r="E69" s="111">
        <v>1.1760912590556813</v>
      </c>
      <c r="F69" s="83" t="s">
        <v>275</v>
      </c>
      <c r="G69" s="83" t="b">
        <v>0</v>
      </c>
      <c r="H69" s="83" t="b">
        <v>0</v>
      </c>
      <c r="I69" s="83" t="b">
        <v>0</v>
      </c>
      <c r="J69" s="83" t="b">
        <v>0</v>
      </c>
      <c r="K69" s="83" t="b">
        <v>0</v>
      </c>
      <c r="L69" s="83" t="b">
        <v>0</v>
      </c>
    </row>
    <row r="70" spans="1:12" ht="15">
      <c r="A70" s="83" t="s">
        <v>807</v>
      </c>
      <c r="B70" s="83" t="s">
        <v>399</v>
      </c>
      <c r="C70" s="83">
        <v>3</v>
      </c>
      <c r="D70" s="111">
        <v>0.014593226649273169</v>
      </c>
      <c r="E70" s="111">
        <v>1.1760912590556813</v>
      </c>
      <c r="F70" s="83" t="s">
        <v>275</v>
      </c>
      <c r="G70" s="83" t="b">
        <v>0</v>
      </c>
      <c r="H70" s="83" t="b">
        <v>0</v>
      </c>
      <c r="I70" s="83" t="b">
        <v>0</v>
      </c>
      <c r="J70" s="83" t="b">
        <v>0</v>
      </c>
      <c r="K70" s="83" t="b">
        <v>0</v>
      </c>
      <c r="L70" s="83" t="b">
        <v>0</v>
      </c>
    </row>
    <row r="71" spans="1:12" ht="15">
      <c r="A71" s="83" t="s">
        <v>399</v>
      </c>
      <c r="B71" s="83" t="s">
        <v>732</v>
      </c>
      <c r="C71" s="83">
        <v>3</v>
      </c>
      <c r="D71" s="111">
        <v>0.014593226649273169</v>
      </c>
      <c r="E71" s="111">
        <v>1.3222192947339193</v>
      </c>
      <c r="F71" s="83" t="s">
        <v>275</v>
      </c>
      <c r="G71" s="83" t="b">
        <v>0</v>
      </c>
      <c r="H71" s="83" t="b">
        <v>0</v>
      </c>
      <c r="I71" s="83" t="b">
        <v>0</v>
      </c>
      <c r="J71" s="83" t="b">
        <v>0</v>
      </c>
      <c r="K71" s="83" t="b">
        <v>0</v>
      </c>
      <c r="L71" s="83" t="b">
        <v>0</v>
      </c>
    </row>
    <row r="72" spans="1:12" ht="15">
      <c r="A72" s="83" t="s">
        <v>328</v>
      </c>
      <c r="B72" s="83" t="s">
        <v>733</v>
      </c>
      <c r="C72" s="83">
        <v>3</v>
      </c>
      <c r="D72" s="111">
        <v>0.014593226649273169</v>
      </c>
      <c r="E72" s="111">
        <v>1.100370545117563</v>
      </c>
      <c r="F72" s="83" t="s">
        <v>275</v>
      </c>
      <c r="G72" s="83" t="b">
        <v>0</v>
      </c>
      <c r="H72" s="83" t="b">
        <v>0</v>
      </c>
      <c r="I72" s="83" t="b">
        <v>0</v>
      </c>
      <c r="J72" s="83" t="b">
        <v>0</v>
      </c>
      <c r="K72" s="83" t="b">
        <v>0</v>
      </c>
      <c r="L72" s="83" t="b">
        <v>0</v>
      </c>
    </row>
    <row r="73" spans="1:12" ht="15">
      <c r="A73" s="83" t="s">
        <v>328</v>
      </c>
      <c r="B73" s="83" t="s">
        <v>732</v>
      </c>
      <c r="C73" s="83">
        <v>2</v>
      </c>
      <c r="D73" s="111">
        <v>0.012764873956797308</v>
      </c>
      <c r="E73" s="111">
        <v>0.9242792860618818</v>
      </c>
      <c r="F73" s="83" t="s">
        <v>275</v>
      </c>
      <c r="G73" s="83" t="b">
        <v>0</v>
      </c>
      <c r="H73" s="83" t="b">
        <v>0</v>
      </c>
      <c r="I73" s="83" t="b">
        <v>0</v>
      </c>
      <c r="J73" s="83" t="b">
        <v>0</v>
      </c>
      <c r="K73" s="83" t="b">
        <v>0</v>
      </c>
      <c r="L73" s="83" t="b">
        <v>0</v>
      </c>
    </row>
    <row r="74" spans="1:12" ht="15">
      <c r="A74" s="83" t="s">
        <v>804</v>
      </c>
      <c r="B74" s="83" t="s">
        <v>806</v>
      </c>
      <c r="C74" s="83">
        <v>2</v>
      </c>
      <c r="D74" s="111">
        <v>0.012764873956797308</v>
      </c>
      <c r="E74" s="111">
        <v>1.5440680443502757</v>
      </c>
      <c r="F74" s="83" t="s">
        <v>275</v>
      </c>
      <c r="G74" s="83" t="b">
        <v>0</v>
      </c>
      <c r="H74" s="83" t="b">
        <v>0</v>
      </c>
      <c r="I74" s="83" t="b">
        <v>0</v>
      </c>
      <c r="J74" s="83" t="b">
        <v>0</v>
      </c>
      <c r="K74" s="83" t="b">
        <v>0</v>
      </c>
      <c r="L74" s="83" t="b">
        <v>0</v>
      </c>
    </row>
    <row r="75" spans="1:12" ht="15">
      <c r="A75" s="83" t="s">
        <v>355</v>
      </c>
      <c r="B75" s="83" t="s">
        <v>733</v>
      </c>
      <c r="C75" s="83">
        <v>2</v>
      </c>
      <c r="D75" s="111">
        <v>0.012764873956797308</v>
      </c>
      <c r="E75" s="111">
        <v>0.6232492903979006</v>
      </c>
      <c r="F75" s="83" t="s">
        <v>275</v>
      </c>
      <c r="G75" s="83" t="b">
        <v>0</v>
      </c>
      <c r="H75" s="83" t="b">
        <v>0</v>
      </c>
      <c r="I75" s="83" t="b">
        <v>0</v>
      </c>
      <c r="J75" s="83" t="b">
        <v>0</v>
      </c>
      <c r="K75" s="83" t="b">
        <v>0</v>
      </c>
      <c r="L75"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227</v>
      </c>
      <c r="B1" s="13" t="s">
        <v>228</v>
      </c>
      <c r="C1" s="13" t="s">
        <v>229</v>
      </c>
      <c r="D1" s="13" t="s">
        <v>231</v>
      </c>
      <c r="E1" s="13" t="s">
        <v>230</v>
      </c>
      <c r="F1" s="13" t="s">
        <v>232</v>
      </c>
      <c r="G1" s="13" t="s">
        <v>278</v>
      </c>
      <c r="H1" s="13" t="s">
        <v>279</v>
      </c>
      <c r="I1" s="13" t="s">
        <v>344</v>
      </c>
      <c r="J1" s="13" t="s">
        <v>345</v>
      </c>
    </row>
    <row r="2" spans="1:10" ht="15">
      <c r="A2" s="81" t="s">
        <v>437</v>
      </c>
      <c r="B2" s="76">
        <v>1</v>
      </c>
      <c r="C2" s="81" t="s">
        <v>432</v>
      </c>
      <c r="D2" s="76">
        <v>1</v>
      </c>
      <c r="E2" s="81" t="s">
        <v>434</v>
      </c>
      <c r="F2" s="76">
        <v>1</v>
      </c>
      <c r="G2" s="81" t="s">
        <v>437</v>
      </c>
      <c r="H2" s="76">
        <v>1</v>
      </c>
      <c r="I2" s="81" t="s">
        <v>435</v>
      </c>
      <c r="J2" s="76">
        <v>1</v>
      </c>
    </row>
    <row r="3" spans="1:10" ht="15">
      <c r="A3" s="81" t="s">
        <v>435</v>
      </c>
      <c r="B3" s="76">
        <v>1</v>
      </c>
      <c r="C3" s="81" t="s">
        <v>431</v>
      </c>
      <c r="D3" s="76">
        <v>1</v>
      </c>
      <c r="E3" s="81" t="s">
        <v>433</v>
      </c>
      <c r="F3" s="76">
        <v>1</v>
      </c>
      <c r="G3" s="81" t="s">
        <v>436</v>
      </c>
      <c r="H3" s="76">
        <v>1</v>
      </c>
      <c r="I3" s="76"/>
      <c r="J3" s="76"/>
    </row>
    <row r="4" spans="1:10" ht="15" customHeight="1">
      <c r="A4" s="81" t="s">
        <v>434</v>
      </c>
      <c r="B4" s="76">
        <v>1</v>
      </c>
      <c r="C4" s="76"/>
      <c r="D4" s="76"/>
      <c r="E4" s="76"/>
      <c r="F4" s="76"/>
      <c r="G4" s="76"/>
      <c r="H4" s="76"/>
      <c r="I4" s="76"/>
      <c r="J4" s="76"/>
    </row>
    <row r="5" spans="1:10" ht="15" customHeight="1">
      <c r="A5" s="81" t="s">
        <v>433</v>
      </c>
      <c r="B5" s="76">
        <v>1</v>
      </c>
      <c r="C5" s="76"/>
      <c r="D5" s="76"/>
      <c r="E5" s="76"/>
      <c r="F5" s="76"/>
      <c r="G5" s="76"/>
      <c r="H5" s="76"/>
      <c r="I5" s="76"/>
      <c r="J5" s="76"/>
    </row>
    <row r="6" spans="1:10" ht="15" customHeight="1">
      <c r="A6" s="81" t="s">
        <v>432</v>
      </c>
      <c r="B6" s="76">
        <v>1</v>
      </c>
      <c r="C6" s="76"/>
      <c r="D6" s="76"/>
      <c r="E6" s="76"/>
      <c r="F6" s="76"/>
      <c r="G6" s="76"/>
      <c r="H6" s="76"/>
      <c r="I6" s="76"/>
      <c r="J6" s="76"/>
    </row>
    <row r="7" spans="1:10" ht="15" customHeight="1">
      <c r="A7" s="81" t="s">
        <v>431</v>
      </c>
      <c r="B7" s="76">
        <v>1</v>
      </c>
      <c r="C7" s="76"/>
      <c r="D7" s="76"/>
      <c r="E7" s="76"/>
      <c r="F7" s="76"/>
      <c r="G7" s="76"/>
      <c r="H7" s="76"/>
      <c r="I7" s="76"/>
      <c r="J7" s="76"/>
    </row>
    <row r="8" spans="1:10" ht="15">
      <c r="A8" s="81" t="s">
        <v>436</v>
      </c>
      <c r="B8" s="76">
        <v>1</v>
      </c>
      <c r="C8" s="76"/>
      <c r="D8" s="76"/>
      <c r="E8" s="76"/>
      <c r="F8" s="76"/>
      <c r="G8" s="76"/>
      <c r="H8" s="76"/>
      <c r="I8" s="76"/>
      <c r="J8" s="76"/>
    </row>
    <row r="9" ht="15" customHeight="1"/>
    <row r="11" spans="1:10" ht="15" customHeight="1">
      <c r="A11" s="13" t="s">
        <v>234</v>
      </c>
      <c r="B11" s="13" t="s">
        <v>228</v>
      </c>
      <c r="C11" s="13" t="s">
        <v>235</v>
      </c>
      <c r="D11" s="13" t="s">
        <v>231</v>
      </c>
      <c r="E11" s="13" t="s">
        <v>236</v>
      </c>
      <c r="F11" s="13" t="s">
        <v>232</v>
      </c>
      <c r="G11" s="13" t="s">
        <v>280</v>
      </c>
      <c r="H11" s="13" t="s">
        <v>279</v>
      </c>
      <c r="I11" s="13" t="s">
        <v>346</v>
      </c>
      <c r="J11" s="13" t="s">
        <v>345</v>
      </c>
    </row>
    <row r="12" spans="1:10" ht="15" customHeight="1">
      <c r="A12" s="76" t="s">
        <v>289</v>
      </c>
      <c r="B12" s="76">
        <v>6</v>
      </c>
      <c r="C12" s="76" t="s">
        <v>289</v>
      </c>
      <c r="D12" s="76">
        <v>2</v>
      </c>
      <c r="E12" s="76" t="s">
        <v>289</v>
      </c>
      <c r="F12" s="76">
        <v>2</v>
      </c>
      <c r="G12" s="76" t="s">
        <v>289</v>
      </c>
      <c r="H12" s="76">
        <v>2</v>
      </c>
      <c r="I12" s="76" t="s">
        <v>330</v>
      </c>
      <c r="J12" s="76">
        <v>1</v>
      </c>
    </row>
    <row r="13" spans="1:10" ht="15" customHeight="1">
      <c r="A13" s="76" t="s">
        <v>330</v>
      </c>
      <c r="B13" s="76">
        <v>1</v>
      </c>
      <c r="C13" s="76"/>
      <c r="D13" s="76"/>
      <c r="E13" s="76"/>
      <c r="F13" s="76"/>
      <c r="G13" s="76"/>
      <c r="H13" s="76"/>
      <c r="I13" s="76"/>
      <c r="J13" s="76"/>
    </row>
    <row r="14" ht="15" customHeight="1"/>
    <row r="16" spans="1:10" ht="15" customHeight="1">
      <c r="A16" s="13" t="s">
        <v>238</v>
      </c>
      <c r="B16" s="13" t="s">
        <v>228</v>
      </c>
      <c r="C16" s="13" t="s">
        <v>239</v>
      </c>
      <c r="D16" s="13" t="s">
        <v>231</v>
      </c>
      <c r="E16" s="13" t="s">
        <v>240</v>
      </c>
      <c r="F16" s="13" t="s">
        <v>232</v>
      </c>
      <c r="G16" s="13" t="s">
        <v>281</v>
      </c>
      <c r="H16" s="13" t="s">
        <v>279</v>
      </c>
      <c r="I16" s="76" t="s">
        <v>347</v>
      </c>
      <c r="J16" s="76" t="s">
        <v>345</v>
      </c>
    </row>
    <row r="17" spans="1:10" ht="15" customHeight="1">
      <c r="A17" s="76" t="s">
        <v>438</v>
      </c>
      <c r="B17" s="76">
        <v>4</v>
      </c>
      <c r="C17" s="76" t="s">
        <v>723</v>
      </c>
      <c r="D17" s="76">
        <v>1</v>
      </c>
      <c r="E17" s="76" t="s">
        <v>358</v>
      </c>
      <c r="F17" s="76">
        <v>2</v>
      </c>
      <c r="G17" s="76" t="s">
        <v>438</v>
      </c>
      <c r="H17" s="76">
        <v>4</v>
      </c>
      <c r="I17" s="76"/>
      <c r="J17" s="76"/>
    </row>
    <row r="18" spans="1:10" ht="15" customHeight="1">
      <c r="A18" s="76" t="s">
        <v>358</v>
      </c>
      <c r="B18" s="76">
        <v>2</v>
      </c>
      <c r="C18" s="76" t="s">
        <v>724</v>
      </c>
      <c r="D18" s="76">
        <v>1</v>
      </c>
      <c r="E18" s="76"/>
      <c r="F18" s="76"/>
      <c r="G18" s="76"/>
      <c r="H18" s="76"/>
      <c r="I18" s="76"/>
      <c r="J18" s="76"/>
    </row>
    <row r="19" spans="1:10" ht="15" customHeight="1">
      <c r="A19" s="76" t="s">
        <v>723</v>
      </c>
      <c r="B19" s="76">
        <v>1</v>
      </c>
      <c r="C19" s="76" t="s">
        <v>725</v>
      </c>
      <c r="D19" s="76">
        <v>1</v>
      </c>
      <c r="E19" s="76"/>
      <c r="F19" s="76"/>
      <c r="G19" s="76"/>
      <c r="H19" s="76"/>
      <c r="I19" s="76"/>
      <c r="J19" s="76"/>
    </row>
    <row r="20" spans="1:10" ht="15" customHeight="1">
      <c r="A20" s="76" t="s">
        <v>724</v>
      </c>
      <c r="B20" s="76">
        <v>1</v>
      </c>
      <c r="C20" s="76" t="s">
        <v>726</v>
      </c>
      <c r="D20" s="76">
        <v>1</v>
      </c>
      <c r="E20" s="76"/>
      <c r="F20" s="76"/>
      <c r="G20" s="76"/>
      <c r="H20" s="76"/>
      <c r="I20" s="76"/>
      <c r="J20" s="76"/>
    </row>
    <row r="21" spans="1:10" ht="15" customHeight="1">
      <c r="A21" s="76" t="s">
        <v>725</v>
      </c>
      <c r="B21" s="76">
        <v>1</v>
      </c>
      <c r="C21" s="76" t="s">
        <v>727</v>
      </c>
      <c r="D21" s="76">
        <v>1</v>
      </c>
      <c r="E21" s="76"/>
      <c r="F21" s="76"/>
      <c r="G21" s="76"/>
      <c r="H21" s="76"/>
      <c r="I21" s="76"/>
      <c r="J21" s="76"/>
    </row>
    <row r="22" spans="1:10" ht="15" customHeight="1">
      <c r="A22" s="76" t="s">
        <v>726</v>
      </c>
      <c r="B22" s="76">
        <v>1</v>
      </c>
      <c r="C22" s="76" t="s">
        <v>728</v>
      </c>
      <c r="D22" s="76">
        <v>1</v>
      </c>
      <c r="E22" s="76"/>
      <c r="F22" s="76"/>
      <c r="G22" s="76"/>
      <c r="H22" s="76"/>
      <c r="I22" s="76"/>
      <c r="J22" s="76"/>
    </row>
    <row r="23" spans="1:10" ht="15" customHeight="1">
      <c r="A23" s="76" t="s">
        <v>727</v>
      </c>
      <c r="B23" s="76">
        <v>1</v>
      </c>
      <c r="C23" s="76" t="s">
        <v>729</v>
      </c>
      <c r="D23" s="76">
        <v>1</v>
      </c>
      <c r="E23" s="76"/>
      <c r="F23" s="76"/>
      <c r="G23" s="76"/>
      <c r="H23" s="76"/>
      <c r="I23" s="76"/>
      <c r="J23" s="76"/>
    </row>
    <row r="24" spans="1:10" ht="15" customHeight="1">
      <c r="A24" s="76" t="s">
        <v>728</v>
      </c>
      <c r="B24" s="76">
        <v>1</v>
      </c>
      <c r="C24" s="76" t="s">
        <v>730</v>
      </c>
      <c r="D24" s="76">
        <v>1</v>
      </c>
      <c r="E24" s="76"/>
      <c r="F24" s="76"/>
      <c r="G24" s="76"/>
      <c r="H24" s="76"/>
      <c r="I24" s="76"/>
      <c r="J24" s="76"/>
    </row>
    <row r="25" spans="1:10" ht="15" customHeight="1">
      <c r="A25" s="76" t="s">
        <v>729</v>
      </c>
      <c r="B25" s="76">
        <v>1</v>
      </c>
      <c r="C25" s="76"/>
      <c r="D25" s="76"/>
      <c r="E25" s="76"/>
      <c r="F25" s="76"/>
      <c r="G25" s="76"/>
      <c r="H25" s="76"/>
      <c r="I25" s="76"/>
      <c r="J25" s="76"/>
    </row>
    <row r="26" spans="1:10" ht="15">
      <c r="A26" s="76" t="s">
        <v>730</v>
      </c>
      <c r="B26" s="76">
        <v>1</v>
      </c>
      <c r="C26" s="76"/>
      <c r="D26" s="76"/>
      <c r="E26" s="76"/>
      <c r="F26" s="76"/>
      <c r="G26" s="76"/>
      <c r="H26" s="76"/>
      <c r="I26" s="76"/>
      <c r="J26" s="76"/>
    </row>
    <row r="27" ht="15" customHeight="1"/>
    <row r="29" spans="1:10" ht="15" customHeight="1">
      <c r="A29" s="13" t="s">
        <v>242</v>
      </c>
      <c r="B29" s="13" t="s">
        <v>228</v>
      </c>
      <c r="C29" s="76" t="s">
        <v>243</v>
      </c>
      <c r="D29" s="76" t="s">
        <v>231</v>
      </c>
      <c r="E29" s="13" t="s">
        <v>244</v>
      </c>
      <c r="F29" s="13" t="s">
        <v>232</v>
      </c>
      <c r="G29" s="13" t="s">
        <v>282</v>
      </c>
      <c r="H29" s="13" t="s">
        <v>279</v>
      </c>
      <c r="I29" s="76" t="s">
        <v>348</v>
      </c>
      <c r="J29" s="76" t="s">
        <v>345</v>
      </c>
    </row>
    <row r="30" spans="1:10" ht="15">
      <c r="A30" s="83" t="s">
        <v>302</v>
      </c>
      <c r="B30" s="83">
        <v>0</v>
      </c>
      <c r="C30" s="83"/>
      <c r="D30" s="83"/>
      <c r="E30" s="83" t="s">
        <v>355</v>
      </c>
      <c r="F30" s="83">
        <v>4</v>
      </c>
      <c r="G30" s="83" t="s">
        <v>355</v>
      </c>
      <c r="H30" s="83">
        <v>10</v>
      </c>
      <c r="I30" s="83"/>
      <c r="J30" s="83"/>
    </row>
    <row r="31" spans="1:10" ht="15" customHeight="1">
      <c r="A31" s="83" t="s">
        <v>303</v>
      </c>
      <c r="B31" s="83">
        <v>0</v>
      </c>
      <c r="C31" s="83"/>
      <c r="D31" s="83"/>
      <c r="E31" s="83" t="s">
        <v>414</v>
      </c>
      <c r="F31" s="83">
        <v>3</v>
      </c>
      <c r="G31" s="83" t="s">
        <v>733</v>
      </c>
      <c r="H31" s="83">
        <v>7</v>
      </c>
      <c r="I31" s="83"/>
      <c r="J31" s="83"/>
    </row>
    <row r="32" spans="1:10" ht="15" customHeight="1">
      <c r="A32" s="83" t="s">
        <v>304</v>
      </c>
      <c r="B32" s="83">
        <v>0</v>
      </c>
      <c r="C32" s="83"/>
      <c r="D32" s="83"/>
      <c r="E32" s="83" t="s">
        <v>413</v>
      </c>
      <c r="F32" s="83">
        <v>3</v>
      </c>
      <c r="G32" s="83" t="s">
        <v>357</v>
      </c>
      <c r="H32" s="83">
        <v>7</v>
      </c>
      <c r="I32" s="83"/>
      <c r="J32" s="83"/>
    </row>
    <row r="33" spans="1:10" ht="15" customHeight="1">
      <c r="A33" s="83" t="s">
        <v>305</v>
      </c>
      <c r="B33" s="83">
        <v>239</v>
      </c>
      <c r="C33" s="83"/>
      <c r="D33" s="83"/>
      <c r="E33" s="83" t="s">
        <v>412</v>
      </c>
      <c r="F33" s="83">
        <v>3</v>
      </c>
      <c r="G33" s="83" t="s">
        <v>329</v>
      </c>
      <c r="H33" s="83">
        <v>7</v>
      </c>
      <c r="I33" s="83"/>
      <c r="J33" s="83"/>
    </row>
    <row r="34" spans="1:10" ht="15" customHeight="1">
      <c r="A34" s="83" t="s">
        <v>306</v>
      </c>
      <c r="B34" s="83">
        <v>239</v>
      </c>
      <c r="C34" s="83"/>
      <c r="D34" s="83"/>
      <c r="E34" s="83" t="s">
        <v>411</v>
      </c>
      <c r="F34" s="83">
        <v>3</v>
      </c>
      <c r="G34" s="83" t="s">
        <v>734</v>
      </c>
      <c r="H34" s="83">
        <v>7</v>
      </c>
      <c r="I34" s="83"/>
      <c r="J34" s="83"/>
    </row>
    <row r="35" spans="1:10" ht="15" customHeight="1">
      <c r="A35" s="83" t="s">
        <v>355</v>
      </c>
      <c r="B35" s="83">
        <v>15</v>
      </c>
      <c r="C35" s="83"/>
      <c r="D35" s="83"/>
      <c r="E35" s="83" t="s">
        <v>396</v>
      </c>
      <c r="F35" s="83">
        <v>3</v>
      </c>
      <c r="G35" s="83" t="s">
        <v>399</v>
      </c>
      <c r="H35" s="83">
        <v>7</v>
      </c>
      <c r="I35" s="83"/>
      <c r="J35" s="83"/>
    </row>
    <row r="36" spans="1:10" ht="15">
      <c r="A36" s="83" t="s">
        <v>329</v>
      </c>
      <c r="B36" s="83">
        <v>8</v>
      </c>
      <c r="C36" s="83"/>
      <c r="D36" s="83"/>
      <c r="E36" s="83" t="s">
        <v>410</v>
      </c>
      <c r="F36" s="83">
        <v>3</v>
      </c>
      <c r="G36" s="83" t="s">
        <v>732</v>
      </c>
      <c r="H36" s="83">
        <v>6</v>
      </c>
      <c r="I36" s="83"/>
      <c r="J36" s="83"/>
    </row>
    <row r="37" spans="1:10" ht="15" customHeight="1">
      <c r="A37" s="83" t="s">
        <v>357</v>
      </c>
      <c r="B37" s="83">
        <v>8</v>
      </c>
      <c r="C37" s="83"/>
      <c r="D37" s="83"/>
      <c r="E37" s="83" t="s">
        <v>356</v>
      </c>
      <c r="F37" s="83">
        <v>2</v>
      </c>
      <c r="G37" s="83" t="s">
        <v>735</v>
      </c>
      <c r="H37" s="83">
        <v>6</v>
      </c>
      <c r="I37" s="83"/>
      <c r="J37" s="83"/>
    </row>
    <row r="38" spans="1:10" ht="15" customHeight="1">
      <c r="A38" s="83" t="s">
        <v>328</v>
      </c>
      <c r="B38" s="83">
        <v>7</v>
      </c>
      <c r="C38" s="83"/>
      <c r="D38" s="83"/>
      <c r="E38" s="83" t="s">
        <v>358</v>
      </c>
      <c r="F38" s="83">
        <v>2</v>
      </c>
      <c r="G38" s="83" t="s">
        <v>328</v>
      </c>
      <c r="H38" s="83">
        <v>5</v>
      </c>
      <c r="I38" s="83"/>
      <c r="J38" s="83"/>
    </row>
    <row r="39" spans="1:10" ht="15">
      <c r="A39" s="83" t="s">
        <v>732</v>
      </c>
      <c r="B39" s="83">
        <v>7</v>
      </c>
      <c r="C39" s="83"/>
      <c r="D39" s="83"/>
      <c r="E39" s="83" t="s">
        <v>409</v>
      </c>
      <c r="F39" s="83">
        <v>2</v>
      </c>
      <c r="G39" s="83" t="s">
        <v>736</v>
      </c>
      <c r="H39" s="83">
        <v>4</v>
      </c>
      <c r="I39" s="83"/>
      <c r="J39" s="83"/>
    </row>
    <row r="40" ht="15" customHeight="1"/>
    <row r="41" ht="15" customHeight="1"/>
    <row r="42" spans="1:10" ht="15" customHeight="1">
      <c r="A42" s="13" t="s">
        <v>246</v>
      </c>
      <c r="B42" s="13" t="s">
        <v>228</v>
      </c>
      <c r="C42" s="76" t="s">
        <v>247</v>
      </c>
      <c r="D42" s="76" t="s">
        <v>231</v>
      </c>
      <c r="E42" s="13" t="s">
        <v>248</v>
      </c>
      <c r="F42" s="13" t="s">
        <v>232</v>
      </c>
      <c r="G42" s="13" t="s">
        <v>283</v>
      </c>
      <c r="H42" s="13" t="s">
        <v>279</v>
      </c>
      <c r="I42" s="76" t="s">
        <v>349</v>
      </c>
      <c r="J42" s="76" t="s">
        <v>345</v>
      </c>
    </row>
    <row r="43" spans="1:10" ht="15">
      <c r="A43" s="83" t="s">
        <v>739</v>
      </c>
      <c r="B43" s="83">
        <v>7</v>
      </c>
      <c r="C43" s="83"/>
      <c r="D43" s="83"/>
      <c r="E43" s="83" t="s">
        <v>748</v>
      </c>
      <c r="F43" s="83">
        <v>3</v>
      </c>
      <c r="G43" s="83" t="s">
        <v>739</v>
      </c>
      <c r="H43" s="83">
        <v>6</v>
      </c>
      <c r="I43" s="83"/>
      <c r="J43" s="83"/>
    </row>
    <row r="44" spans="1:10" ht="15" customHeight="1">
      <c r="A44" s="83" t="s">
        <v>740</v>
      </c>
      <c r="B44" s="83">
        <v>5</v>
      </c>
      <c r="C44" s="83"/>
      <c r="D44" s="83"/>
      <c r="E44" s="83" t="s">
        <v>749</v>
      </c>
      <c r="F44" s="83">
        <v>3</v>
      </c>
      <c r="G44" s="83" t="s">
        <v>740</v>
      </c>
      <c r="H44" s="83">
        <v>4</v>
      </c>
      <c r="I44" s="83"/>
      <c r="J44" s="83"/>
    </row>
    <row r="45" spans="1:10" ht="15" customHeight="1">
      <c r="A45" s="83" t="s">
        <v>365</v>
      </c>
      <c r="B45" s="83">
        <v>5</v>
      </c>
      <c r="C45" s="83"/>
      <c r="D45" s="83"/>
      <c r="E45" s="83" t="s">
        <v>750</v>
      </c>
      <c r="F45" s="83">
        <v>3</v>
      </c>
      <c r="G45" s="83" t="s">
        <v>365</v>
      </c>
      <c r="H45" s="83">
        <v>4</v>
      </c>
      <c r="I45" s="83"/>
      <c r="J45" s="83"/>
    </row>
    <row r="46" spans="1:10" ht="15" customHeight="1">
      <c r="A46" s="83" t="s">
        <v>741</v>
      </c>
      <c r="B46" s="83">
        <v>5</v>
      </c>
      <c r="C46" s="83"/>
      <c r="D46" s="83"/>
      <c r="E46" s="83" t="s">
        <v>751</v>
      </c>
      <c r="F46" s="83">
        <v>3</v>
      </c>
      <c r="G46" s="83" t="s">
        <v>741</v>
      </c>
      <c r="H46" s="83">
        <v>4</v>
      </c>
      <c r="I46" s="83"/>
      <c r="J46" s="83"/>
    </row>
    <row r="47" spans="1:10" ht="15" customHeight="1">
      <c r="A47" s="83" t="s">
        <v>742</v>
      </c>
      <c r="B47" s="83">
        <v>5</v>
      </c>
      <c r="C47" s="83"/>
      <c r="D47" s="83"/>
      <c r="E47" s="83" t="s">
        <v>752</v>
      </c>
      <c r="F47" s="83">
        <v>3</v>
      </c>
      <c r="G47" s="83" t="s">
        <v>742</v>
      </c>
      <c r="H47" s="83">
        <v>4</v>
      </c>
      <c r="I47" s="83"/>
      <c r="J47" s="83"/>
    </row>
    <row r="48" spans="1:10" ht="15" customHeight="1">
      <c r="A48" s="83" t="s">
        <v>743</v>
      </c>
      <c r="B48" s="83">
        <v>4</v>
      </c>
      <c r="C48" s="83"/>
      <c r="D48" s="83"/>
      <c r="E48" s="83" t="s">
        <v>753</v>
      </c>
      <c r="F48" s="83">
        <v>3</v>
      </c>
      <c r="G48" s="83" t="s">
        <v>756</v>
      </c>
      <c r="H48" s="83">
        <v>4</v>
      </c>
      <c r="I48" s="83"/>
      <c r="J48" s="83"/>
    </row>
    <row r="49" spans="1:10" ht="15">
      <c r="A49" s="83" t="s">
        <v>744</v>
      </c>
      <c r="B49" s="83">
        <v>4</v>
      </c>
      <c r="C49" s="83"/>
      <c r="D49" s="83"/>
      <c r="E49" s="83" t="s">
        <v>754</v>
      </c>
      <c r="F49" s="83">
        <v>2</v>
      </c>
      <c r="G49" s="83" t="s">
        <v>757</v>
      </c>
      <c r="H49" s="83">
        <v>4</v>
      </c>
      <c r="I49" s="83"/>
      <c r="J49" s="83"/>
    </row>
    <row r="50" spans="1:10" ht="15" customHeight="1">
      <c r="A50" s="83" t="s">
        <v>745</v>
      </c>
      <c r="B50" s="83">
        <v>4</v>
      </c>
      <c r="C50" s="83"/>
      <c r="D50" s="83"/>
      <c r="E50" s="83" t="s">
        <v>755</v>
      </c>
      <c r="F50" s="83">
        <v>2</v>
      </c>
      <c r="G50" s="83" t="s">
        <v>758</v>
      </c>
      <c r="H50" s="83">
        <v>4</v>
      </c>
      <c r="I50" s="83"/>
      <c r="J50" s="83"/>
    </row>
    <row r="51" spans="1:10" ht="15">
      <c r="A51" s="83" t="s">
        <v>746</v>
      </c>
      <c r="B51" s="83">
        <v>4</v>
      </c>
      <c r="C51" s="83"/>
      <c r="D51" s="83"/>
      <c r="E51" s="83"/>
      <c r="F51" s="83"/>
      <c r="G51" s="83" t="s">
        <v>759</v>
      </c>
      <c r="H51" s="83">
        <v>4</v>
      </c>
      <c r="I51" s="83"/>
      <c r="J51" s="83"/>
    </row>
    <row r="52" spans="1:10" ht="15">
      <c r="A52" s="83" t="s">
        <v>747</v>
      </c>
      <c r="B52" s="83">
        <v>4</v>
      </c>
      <c r="C52" s="83"/>
      <c r="D52" s="83"/>
      <c r="E52" s="83"/>
      <c r="F52" s="83"/>
      <c r="G52" s="83" t="s">
        <v>760</v>
      </c>
      <c r="H52" s="83">
        <v>4</v>
      </c>
      <c r="I52" s="83"/>
      <c r="J52" s="83"/>
    </row>
    <row r="53" ht="15" customHeight="1"/>
    <row r="54" ht="15" customHeight="1"/>
    <row r="55" spans="1:10" ht="15" customHeight="1">
      <c r="A55" s="13" t="s">
        <v>250</v>
      </c>
      <c r="B55" s="13" t="s">
        <v>228</v>
      </c>
      <c r="C55" s="76" t="s">
        <v>252</v>
      </c>
      <c r="D55" s="76" t="s">
        <v>231</v>
      </c>
      <c r="E55" s="13" t="s">
        <v>253</v>
      </c>
      <c r="F55" s="13" t="s">
        <v>232</v>
      </c>
      <c r="G55" s="76" t="s">
        <v>284</v>
      </c>
      <c r="H55" s="76" t="s">
        <v>279</v>
      </c>
      <c r="I55" s="13" t="s">
        <v>350</v>
      </c>
      <c r="J55" s="13" t="s">
        <v>345</v>
      </c>
    </row>
    <row r="56" spans="1:10" ht="15">
      <c r="A56" s="76" t="s">
        <v>355</v>
      </c>
      <c r="B56" s="76">
        <v>1</v>
      </c>
      <c r="C56" s="76"/>
      <c r="D56" s="76"/>
      <c r="E56" s="76" t="s">
        <v>356</v>
      </c>
      <c r="F56" s="76">
        <v>1</v>
      </c>
      <c r="G56" s="76"/>
      <c r="H56" s="76"/>
      <c r="I56" s="76" t="s">
        <v>355</v>
      </c>
      <c r="J56" s="76">
        <v>1</v>
      </c>
    </row>
    <row r="57" spans="1:10" ht="15" customHeight="1">
      <c r="A57" s="76" t="s">
        <v>356</v>
      </c>
      <c r="B57" s="76">
        <v>1</v>
      </c>
      <c r="C57" s="76"/>
      <c r="D57" s="76"/>
      <c r="E57" s="76"/>
      <c r="F57" s="76"/>
      <c r="G57" s="76"/>
      <c r="H57" s="76"/>
      <c r="I57" s="76"/>
      <c r="J57" s="76"/>
    </row>
    <row r="60" spans="1:10" ht="15" customHeight="1">
      <c r="A60" s="13" t="s">
        <v>251</v>
      </c>
      <c r="B60" s="13" t="s">
        <v>228</v>
      </c>
      <c r="C60" s="13" t="s">
        <v>254</v>
      </c>
      <c r="D60" s="13" t="s">
        <v>231</v>
      </c>
      <c r="E60" s="13" t="s">
        <v>255</v>
      </c>
      <c r="F60" s="13" t="s">
        <v>232</v>
      </c>
      <c r="G60" s="13" t="s">
        <v>285</v>
      </c>
      <c r="H60" s="13" t="s">
        <v>279</v>
      </c>
      <c r="I60" s="13" t="s">
        <v>351</v>
      </c>
      <c r="J60" s="13" t="s">
        <v>345</v>
      </c>
    </row>
    <row r="61" spans="1:10" ht="15" customHeight="1">
      <c r="A61" s="76" t="s">
        <v>355</v>
      </c>
      <c r="B61" s="76">
        <v>14</v>
      </c>
      <c r="C61" s="76" t="s">
        <v>408</v>
      </c>
      <c r="D61" s="76">
        <v>1</v>
      </c>
      <c r="E61" s="76" t="s">
        <v>355</v>
      </c>
      <c r="F61" s="76">
        <v>4</v>
      </c>
      <c r="G61" s="76" t="s">
        <v>355</v>
      </c>
      <c r="H61" s="76">
        <v>10</v>
      </c>
      <c r="I61" s="76" t="s">
        <v>417</v>
      </c>
      <c r="J61" s="76">
        <v>1</v>
      </c>
    </row>
    <row r="62" spans="1:10" ht="15">
      <c r="A62" s="76" t="s">
        <v>329</v>
      </c>
      <c r="B62" s="76">
        <v>8</v>
      </c>
      <c r="C62" s="76" t="s">
        <v>407</v>
      </c>
      <c r="D62" s="76">
        <v>1</v>
      </c>
      <c r="E62" s="76" t="s">
        <v>414</v>
      </c>
      <c r="F62" s="76">
        <v>3</v>
      </c>
      <c r="G62" s="76" t="s">
        <v>357</v>
      </c>
      <c r="H62" s="76">
        <v>7</v>
      </c>
      <c r="I62" s="76" t="s">
        <v>329</v>
      </c>
      <c r="J62" s="76">
        <v>1</v>
      </c>
    </row>
    <row r="63" spans="1:10" ht="15" customHeight="1">
      <c r="A63" s="76" t="s">
        <v>357</v>
      </c>
      <c r="B63" s="76">
        <v>8</v>
      </c>
      <c r="C63" s="76" t="s">
        <v>406</v>
      </c>
      <c r="D63" s="76">
        <v>1</v>
      </c>
      <c r="E63" s="76" t="s">
        <v>413</v>
      </c>
      <c r="F63" s="76">
        <v>3</v>
      </c>
      <c r="G63" s="76" t="s">
        <v>329</v>
      </c>
      <c r="H63" s="76">
        <v>7</v>
      </c>
      <c r="I63" s="76" t="s">
        <v>328</v>
      </c>
      <c r="J63" s="76">
        <v>1</v>
      </c>
    </row>
    <row r="64" spans="1:10" ht="15">
      <c r="A64" s="76" t="s">
        <v>328</v>
      </c>
      <c r="B64" s="76">
        <v>7</v>
      </c>
      <c r="C64" s="76" t="s">
        <v>405</v>
      </c>
      <c r="D64" s="76">
        <v>1</v>
      </c>
      <c r="E64" s="76" t="s">
        <v>412</v>
      </c>
      <c r="F64" s="76">
        <v>3</v>
      </c>
      <c r="G64" s="76" t="s">
        <v>399</v>
      </c>
      <c r="H64" s="76">
        <v>7</v>
      </c>
      <c r="I64" s="76" t="s">
        <v>354</v>
      </c>
      <c r="J64" s="76">
        <v>1</v>
      </c>
    </row>
    <row r="65" spans="1:10" ht="15" customHeight="1">
      <c r="A65" s="76" t="s">
        <v>399</v>
      </c>
      <c r="B65" s="76">
        <v>7</v>
      </c>
      <c r="C65" s="76" t="s">
        <v>404</v>
      </c>
      <c r="D65" s="76">
        <v>1</v>
      </c>
      <c r="E65" s="76" t="s">
        <v>411</v>
      </c>
      <c r="F65" s="76">
        <v>3</v>
      </c>
      <c r="G65" s="76" t="s">
        <v>328</v>
      </c>
      <c r="H65" s="76">
        <v>5</v>
      </c>
      <c r="I65" s="76" t="s">
        <v>416</v>
      </c>
      <c r="J65" s="76">
        <v>1</v>
      </c>
    </row>
    <row r="66" spans="1:10" ht="15" customHeight="1">
      <c r="A66" s="76" t="s">
        <v>414</v>
      </c>
      <c r="B66" s="76">
        <v>3</v>
      </c>
      <c r="C66" s="76" t="s">
        <v>403</v>
      </c>
      <c r="D66" s="76">
        <v>1</v>
      </c>
      <c r="E66" s="76" t="s">
        <v>396</v>
      </c>
      <c r="F66" s="76">
        <v>3</v>
      </c>
      <c r="G66" s="76"/>
      <c r="H66" s="76"/>
      <c r="I66" s="76" t="s">
        <v>415</v>
      </c>
      <c r="J66" s="76">
        <v>1</v>
      </c>
    </row>
    <row r="67" spans="1:10" ht="15">
      <c r="A67" s="76" t="s">
        <v>413</v>
      </c>
      <c r="B67" s="76">
        <v>3</v>
      </c>
      <c r="C67" s="76" t="s">
        <v>402</v>
      </c>
      <c r="D67" s="76">
        <v>1</v>
      </c>
      <c r="E67" s="76" t="s">
        <v>410</v>
      </c>
      <c r="F67" s="76">
        <v>3</v>
      </c>
      <c r="G67" s="76"/>
      <c r="H67" s="76"/>
      <c r="I67" s="76" t="s">
        <v>357</v>
      </c>
      <c r="J67" s="76">
        <v>1</v>
      </c>
    </row>
    <row r="68" spans="1:10" ht="15">
      <c r="A68" s="76" t="s">
        <v>412</v>
      </c>
      <c r="B68" s="76">
        <v>3</v>
      </c>
      <c r="C68" s="76" t="s">
        <v>401</v>
      </c>
      <c r="D68" s="76">
        <v>1</v>
      </c>
      <c r="E68" s="76" t="s">
        <v>409</v>
      </c>
      <c r="F68" s="76">
        <v>2</v>
      </c>
      <c r="G68" s="76"/>
      <c r="H68" s="76"/>
      <c r="I68" s="76"/>
      <c r="J68" s="76"/>
    </row>
    <row r="69" spans="1:10" ht="15">
      <c r="A69" s="76" t="s">
        <v>411</v>
      </c>
      <c r="B69" s="76">
        <v>3</v>
      </c>
      <c r="C69" s="76" t="s">
        <v>400</v>
      </c>
      <c r="D69" s="76">
        <v>1</v>
      </c>
      <c r="E69" s="76" t="s">
        <v>356</v>
      </c>
      <c r="F69" s="76">
        <v>1</v>
      </c>
      <c r="G69" s="76"/>
      <c r="H69" s="76"/>
      <c r="I69" s="76"/>
      <c r="J69" s="76"/>
    </row>
    <row r="70" spans="1:10" ht="15">
      <c r="A70" s="76" t="s">
        <v>396</v>
      </c>
      <c r="B70" s="76">
        <v>3</v>
      </c>
      <c r="C70" s="76"/>
      <c r="D70" s="76"/>
      <c r="E70" s="76" t="s">
        <v>328</v>
      </c>
      <c r="F70" s="76">
        <v>1</v>
      </c>
      <c r="G70" s="76"/>
      <c r="H70" s="76"/>
      <c r="I70" s="76"/>
      <c r="J70" s="76"/>
    </row>
    <row r="73" spans="1:10" ht="15" customHeight="1">
      <c r="A73" s="13" t="s">
        <v>258</v>
      </c>
      <c r="B73" s="13" t="s">
        <v>228</v>
      </c>
      <c r="C73" s="13" t="s">
        <v>259</v>
      </c>
      <c r="D73" s="13" t="s">
        <v>231</v>
      </c>
      <c r="E73" s="13" t="s">
        <v>260</v>
      </c>
      <c r="F73" s="13" t="s">
        <v>232</v>
      </c>
      <c r="G73" s="13" t="s">
        <v>286</v>
      </c>
      <c r="H73" s="13" t="s">
        <v>279</v>
      </c>
      <c r="I73" s="13" t="s">
        <v>352</v>
      </c>
      <c r="J73" s="13" t="s">
        <v>345</v>
      </c>
    </row>
    <row r="74" spans="1:10" ht="15" customHeight="1">
      <c r="A74" s="129" t="s">
        <v>328</v>
      </c>
      <c r="B74" s="76">
        <v>162494</v>
      </c>
      <c r="C74" s="129" t="s">
        <v>393</v>
      </c>
      <c r="D74" s="76">
        <v>32336</v>
      </c>
      <c r="E74" s="129" t="s">
        <v>356</v>
      </c>
      <c r="F74" s="76">
        <v>133252</v>
      </c>
      <c r="G74" s="129" t="s">
        <v>328</v>
      </c>
      <c r="H74" s="76">
        <v>162494</v>
      </c>
      <c r="I74" s="129" t="s">
        <v>416</v>
      </c>
      <c r="J74" s="76">
        <v>39570</v>
      </c>
    </row>
    <row r="75" spans="1:10" ht="15" customHeight="1">
      <c r="A75" s="129" t="s">
        <v>356</v>
      </c>
      <c r="B75" s="76">
        <v>133252</v>
      </c>
      <c r="C75" s="129" t="s">
        <v>403</v>
      </c>
      <c r="D75" s="76">
        <v>11689</v>
      </c>
      <c r="E75" s="129" t="s">
        <v>411</v>
      </c>
      <c r="F75" s="76">
        <v>49929</v>
      </c>
      <c r="G75" s="129" t="s">
        <v>329</v>
      </c>
      <c r="H75" s="76">
        <v>22628</v>
      </c>
      <c r="I75" s="129" t="s">
        <v>417</v>
      </c>
      <c r="J75" s="76">
        <v>24784</v>
      </c>
    </row>
    <row r="76" spans="1:10" ht="15" customHeight="1">
      <c r="A76" s="129" t="s">
        <v>411</v>
      </c>
      <c r="B76" s="76">
        <v>49929</v>
      </c>
      <c r="C76" s="129" t="s">
        <v>407</v>
      </c>
      <c r="D76" s="76">
        <v>10536</v>
      </c>
      <c r="E76" s="129" t="s">
        <v>396</v>
      </c>
      <c r="F76" s="76">
        <v>34182</v>
      </c>
      <c r="G76" s="129" t="s">
        <v>355</v>
      </c>
      <c r="H76" s="76">
        <v>1346</v>
      </c>
      <c r="I76" s="129" t="s">
        <v>415</v>
      </c>
      <c r="J76" s="76">
        <v>16295</v>
      </c>
    </row>
    <row r="77" spans="1:10" ht="15">
      <c r="A77" s="129" t="s">
        <v>416</v>
      </c>
      <c r="B77" s="76">
        <v>39570</v>
      </c>
      <c r="C77" s="129" t="s">
        <v>402</v>
      </c>
      <c r="D77" s="76">
        <v>6007</v>
      </c>
      <c r="E77" s="129" t="s">
        <v>410</v>
      </c>
      <c r="F77" s="76">
        <v>18145</v>
      </c>
      <c r="G77" s="129" t="s">
        <v>399</v>
      </c>
      <c r="H77" s="76">
        <v>1329</v>
      </c>
      <c r="I77" s="129" t="s">
        <v>354</v>
      </c>
      <c r="J77" s="76">
        <v>8942</v>
      </c>
    </row>
    <row r="78" spans="1:10" ht="15">
      <c r="A78" s="129" t="s">
        <v>396</v>
      </c>
      <c r="B78" s="76">
        <v>34182</v>
      </c>
      <c r="C78" s="129" t="s">
        <v>401</v>
      </c>
      <c r="D78" s="76">
        <v>4078</v>
      </c>
      <c r="E78" s="129" t="s">
        <v>394</v>
      </c>
      <c r="F78" s="76">
        <v>12413</v>
      </c>
      <c r="G78" s="129" t="s">
        <v>398</v>
      </c>
      <c r="H78" s="76">
        <v>1121</v>
      </c>
      <c r="I78" s="129" t="s">
        <v>397</v>
      </c>
      <c r="J78" s="76">
        <v>62</v>
      </c>
    </row>
    <row r="79" spans="1:10" ht="15" customHeight="1">
      <c r="A79" s="129" t="s">
        <v>393</v>
      </c>
      <c r="B79" s="76">
        <v>32336</v>
      </c>
      <c r="C79" s="129" t="s">
        <v>404</v>
      </c>
      <c r="D79" s="76">
        <v>4011</v>
      </c>
      <c r="E79" s="129" t="s">
        <v>409</v>
      </c>
      <c r="F79" s="76">
        <v>9287</v>
      </c>
      <c r="G79" s="129" t="s">
        <v>357</v>
      </c>
      <c r="H79" s="76">
        <v>789</v>
      </c>
      <c r="I79" s="129"/>
      <c r="J79" s="76"/>
    </row>
    <row r="80" spans="1:10" ht="15">
      <c r="A80" s="129" t="s">
        <v>417</v>
      </c>
      <c r="B80" s="76">
        <v>24784</v>
      </c>
      <c r="C80" s="129" t="s">
        <v>408</v>
      </c>
      <c r="D80" s="76">
        <v>3553</v>
      </c>
      <c r="E80" s="129" t="s">
        <v>414</v>
      </c>
      <c r="F80" s="76">
        <v>8093</v>
      </c>
      <c r="G80" s="129" t="s">
        <v>395</v>
      </c>
      <c r="H80" s="76">
        <v>213</v>
      </c>
      <c r="I80" s="129"/>
      <c r="J80" s="76"/>
    </row>
    <row r="81" spans="1:10" ht="15">
      <c r="A81" s="129" t="s">
        <v>329</v>
      </c>
      <c r="B81" s="76">
        <v>22628</v>
      </c>
      <c r="C81" s="129" t="s">
        <v>400</v>
      </c>
      <c r="D81" s="76">
        <v>1731</v>
      </c>
      <c r="E81" s="129" t="s">
        <v>412</v>
      </c>
      <c r="F81" s="76">
        <v>4580</v>
      </c>
      <c r="G81" s="129" t="s">
        <v>392</v>
      </c>
      <c r="H81" s="76">
        <v>7</v>
      </c>
      <c r="I81" s="129"/>
      <c r="J81" s="76"/>
    </row>
    <row r="82" spans="1:10" ht="15">
      <c r="A82" s="129" t="s">
        <v>410</v>
      </c>
      <c r="B82" s="76">
        <v>18145</v>
      </c>
      <c r="C82" s="129" t="s">
        <v>405</v>
      </c>
      <c r="D82" s="76">
        <v>929</v>
      </c>
      <c r="E82" s="129" t="s">
        <v>413</v>
      </c>
      <c r="F82" s="76">
        <v>1310</v>
      </c>
      <c r="G82" s="129"/>
      <c r="H82" s="76"/>
      <c r="I82" s="129"/>
      <c r="J82" s="76"/>
    </row>
    <row r="83" spans="1:10" ht="15">
      <c r="A83" s="129" t="s">
        <v>415</v>
      </c>
      <c r="B83" s="76">
        <v>16295</v>
      </c>
      <c r="C83" s="129" t="s">
        <v>406</v>
      </c>
      <c r="D83" s="76">
        <v>637</v>
      </c>
      <c r="E83" s="129"/>
      <c r="F83" s="76"/>
      <c r="G83" s="129"/>
      <c r="H83" s="76"/>
      <c r="I83" s="129"/>
      <c r="J83" s="76"/>
    </row>
    <row r="86" ht="15" customHeight="1"/>
    <row r="87" ht="15" customHeight="1"/>
    <row r="88" ht="15" customHeight="1"/>
    <row r="89" ht="15" customHeight="1"/>
    <row r="92" ht="15" customHeight="1"/>
  </sheetData>
  <hyperlinks>
    <hyperlink ref="A2" r:id="rId1" display="https://twitter.com/i/web/status/1210606369402970114"/>
    <hyperlink ref="A3" r:id="rId2" display="https://www.youtube.com/watch?v=fZNnIIxjkT0&amp;feature=youtu.be"/>
    <hyperlink ref="A4" r:id="rId3" display="https://twitter.com/i/web/status/1208277194839089154"/>
    <hyperlink ref="A5" r:id="rId4" display="https://twitter.com/i/web/status/1208341164337717248"/>
    <hyperlink ref="A6" r:id="rId5" display="https://twitter.com/i/web/status/1208148888957411333"/>
    <hyperlink ref="A7" r:id="rId6" display="https://twitter.com/i/web/status/1207913562984857601"/>
    <hyperlink ref="A8" r:id="rId7" display="https://twitter.com/i/web/status/1208066025520058368"/>
    <hyperlink ref="C2" r:id="rId8" display="https://twitter.com/i/web/status/1208148888957411333"/>
    <hyperlink ref="C3" r:id="rId9" display="https://twitter.com/i/web/status/1207913562984857601"/>
    <hyperlink ref="E2" r:id="rId10" display="https://twitter.com/i/web/status/1208277194839089154"/>
    <hyperlink ref="E3" r:id="rId11" display="https://twitter.com/i/web/status/1208341164337717248"/>
    <hyperlink ref="G2" r:id="rId12" display="https://twitter.com/i/web/status/1210606369402970114"/>
    <hyperlink ref="G3" r:id="rId13" display="https://twitter.com/i/web/status/1208066025520058368"/>
    <hyperlink ref="I2" r:id="rId14" display="https://www.youtube.com/watch?v=fZNnIIxjkT0&amp;feature=youtu.be"/>
  </hyperlinks>
  <printOptions/>
  <pageMargins left="0.7" right="0.7" top="0.75" bottom="0.75" header="0.3" footer="0.3"/>
  <pageSetup orientation="portrait" paperSize="9"/>
  <tableParts>
    <tablePart r:id="rId17"/>
    <tablePart r:id="rId15"/>
    <tablePart r:id="rId16"/>
    <tablePart r:id="rId22"/>
    <tablePart r:id="rId20"/>
    <tablePart r:id="rId19"/>
    <tablePart r:id="rId18"/>
    <tablePart r:id="rId2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v>
      </c>
      <c r="B1" s="13" t="s">
        <v>34</v>
      </c>
    </row>
    <row r="2" spans="1:2" ht="15">
      <c r="A2" s="129" t="s">
        <v>355</v>
      </c>
      <c r="B2" s="76">
        <v>203.333333</v>
      </c>
    </row>
    <row r="3" spans="1:2" ht="15">
      <c r="A3" s="129" t="s">
        <v>397</v>
      </c>
      <c r="B3" s="76">
        <v>148</v>
      </c>
    </row>
    <row r="4" spans="1:2" ht="15">
      <c r="A4" s="129" t="s">
        <v>356</v>
      </c>
      <c r="B4" s="76">
        <v>76.333333</v>
      </c>
    </row>
    <row r="5" spans="1:2" ht="15">
      <c r="A5" s="129" t="s">
        <v>393</v>
      </c>
      <c r="B5" s="76">
        <v>72</v>
      </c>
    </row>
    <row r="6" spans="1:2" ht="15">
      <c r="A6" s="129" t="s">
        <v>396</v>
      </c>
      <c r="B6" s="76">
        <v>57.333333</v>
      </c>
    </row>
    <row r="7" spans="1:2" ht="15">
      <c r="A7" s="129" t="s">
        <v>394</v>
      </c>
      <c r="B7" s="76">
        <v>57.333333</v>
      </c>
    </row>
    <row r="8" spans="1:2" ht="15">
      <c r="A8" s="129" t="s">
        <v>328</v>
      </c>
      <c r="B8" s="76">
        <v>50.333333</v>
      </c>
    </row>
    <row r="9" spans="1:2" ht="15">
      <c r="A9" s="129" t="s">
        <v>357</v>
      </c>
      <c r="B9" s="76">
        <v>6.333333</v>
      </c>
    </row>
    <row r="10" spans="1:2" ht="15">
      <c r="A10" s="129" t="s">
        <v>329</v>
      </c>
      <c r="B10" s="76">
        <v>2.5</v>
      </c>
    </row>
    <row r="11" spans="1:2" ht="15">
      <c r="A11" s="129" t="s">
        <v>392</v>
      </c>
      <c r="B11" s="76">
        <v>0.5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06"/>
  <sheetViews>
    <sheetView tabSelected="1" zoomScale="85" zoomScaleNormal="85" workbookViewId="0" topLeftCell="A1">
      <pane xSplit="1" ySplit="2" topLeftCell="Z33"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1.57421875" style="3" customWidth="1"/>
    <col min="32" max="32" width="12.00390625" style="3" customWidth="1"/>
    <col min="33" max="33" width="9.7109375" style="3" customWidth="1"/>
    <col min="34" max="34" width="11.421875" style="3" customWidth="1"/>
    <col min="35" max="35" width="18.140625" style="0" customWidth="1"/>
    <col min="36" max="36" width="10.57421875" style="0" customWidth="1"/>
    <col min="37" max="37" width="10.7109375" style="0" customWidth="1"/>
    <col min="38" max="38" width="7.421875" style="0" customWidth="1"/>
    <col min="39" max="39" width="8.140625" style="0" customWidth="1"/>
    <col min="40" max="40" width="16.57421875" style="0" customWidth="1"/>
    <col min="41" max="42" width="16.140625" style="0" customWidth="1"/>
    <col min="43" max="43" width="15.140625" style="0" customWidth="1"/>
    <col min="44" max="44" width="17.28125" style="0" customWidth="1"/>
    <col min="45" max="45" width="19.57421875" style="0" customWidth="1"/>
    <col min="46" max="46" width="17.421875" style="0" customWidth="1"/>
    <col min="47" max="47" width="19.57421875" style="0" customWidth="1"/>
    <col min="48" max="48" width="17.57421875" style="0" customWidth="1"/>
    <col min="49" max="49" width="19.57421875" style="0" customWidth="1"/>
    <col min="50" max="50" width="17.28125" style="0" customWidth="1"/>
    <col min="51" max="51" width="19.57421875" style="0" customWidth="1"/>
    <col min="52" max="52" width="19.28125" style="0" customWidth="1"/>
    <col min="53" max="53" width="19.57421875" style="0" customWidth="1"/>
    <col min="54" max="54" width="9.28125" style="0" bestFit="1" customWidth="1"/>
    <col min="55" max="55" width="17.140625" style="0" bestFit="1" customWidth="1"/>
    <col min="56" max="56" width="10.7109375" style="0" bestFit="1" customWidth="1"/>
    <col min="57" max="57" width="17.421875" style="0" bestFit="1" customWidth="1"/>
    <col min="58" max="58" width="15.57421875" style="0" bestFit="1" customWidth="1"/>
    <col min="59" max="59" width="12.57421875" style="0" bestFit="1" customWidth="1"/>
    <col min="60" max="60" width="9.421875" style="0" bestFit="1" customWidth="1"/>
    <col min="61" max="61" width="27.7109375" style="0" bestFit="1" customWidth="1"/>
    <col min="62" max="62" width="11.28125" style="0" bestFit="1" customWidth="1"/>
    <col min="63" max="63" width="22.421875" style="0" bestFit="1" customWidth="1"/>
    <col min="64" max="64" width="28.140625" style="0" bestFit="1" customWidth="1"/>
    <col min="65" max="65" width="23.28125" style="0" bestFit="1" customWidth="1"/>
    <col min="66" max="66" width="29.28125" style="0" bestFit="1" customWidth="1"/>
    <col min="67" max="67" width="29.7109375" style="0" bestFit="1" customWidth="1"/>
    <col min="68" max="68" width="34.28125" style="0" bestFit="1" customWidth="1"/>
    <col min="69" max="69" width="19.00390625" style="0" bestFit="1" customWidth="1"/>
    <col min="70" max="70" width="23.00390625" style="0" bestFit="1" customWidth="1"/>
    <col min="71" max="71" width="17.28125" style="0" bestFit="1" customWidth="1"/>
    <col min="72" max="72" width="10.0039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01" t="s">
        <v>262</v>
      </c>
      <c r="AS2" s="101" t="s">
        <v>263</v>
      </c>
      <c r="AT2" s="101" t="s">
        <v>264</v>
      </c>
      <c r="AU2" s="101" t="s">
        <v>265</v>
      </c>
      <c r="AV2" s="101" t="s">
        <v>266</v>
      </c>
      <c r="AW2" s="101" t="s">
        <v>267</v>
      </c>
      <c r="AX2" s="101" t="s">
        <v>268</v>
      </c>
      <c r="AY2" s="101" t="s">
        <v>269</v>
      </c>
      <c r="AZ2" s="101" t="s">
        <v>270</v>
      </c>
      <c r="BA2" s="101" t="s">
        <v>271</v>
      </c>
      <c r="BB2" s="13" t="s">
        <v>292</v>
      </c>
      <c r="BC2" s="13" t="s">
        <v>293</v>
      </c>
      <c r="BD2" s="13" t="s">
        <v>294</v>
      </c>
      <c r="BE2" s="13" t="s">
        <v>295</v>
      </c>
      <c r="BF2" s="13" t="s">
        <v>296</v>
      </c>
      <c r="BG2" s="13" t="s">
        <v>297</v>
      </c>
      <c r="BH2" s="13" t="s">
        <v>298</v>
      </c>
      <c r="BI2" s="13" t="s">
        <v>299</v>
      </c>
      <c r="BJ2" s="13" t="s">
        <v>300</v>
      </c>
      <c r="BK2" s="101" t="s">
        <v>317</v>
      </c>
      <c r="BL2" s="101" t="s">
        <v>318</v>
      </c>
      <c r="BM2" s="101" t="s">
        <v>319</v>
      </c>
      <c r="BN2" s="101" t="s">
        <v>320</v>
      </c>
      <c r="BO2" s="101" t="s">
        <v>321</v>
      </c>
      <c r="BP2" s="101" t="s">
        <v>322</v>
      </c>
      <c r="BQ2" s="101" t="s">
        <v>323</v>
      </c>
      <c r="BR2" s="101" t="s">
        <v>324</v>
      </c>
      <c r="BS2" s="101" t="s">
        <v>326</v>
      </c>
      <c r="BT2" s="13" t="s">
        <v>716</v>
      </c>
      <c r="BU2" s="3"/>
      <c r="BV2" s="3"/>
    </row>
    <row r="3" spans="1:74" ht="41.45" customHeight="1">
      <c r="A3" s="62" t="s">
        <v>392</v>
      </c>
      <c r="B3" s="76"/>
      <c r="C3" s="63"/>
      <c r="D3" s="63" t="s">
        <v>64</v>
      </c>
      <c r="E3" s="64">
        <v>162.33000246123555</v>
      </c>
      <c r="F3" s="66">
        <v>99.99647292233081</v>
      </c>
      <c r="G3" s="85" t="s">
        <v>636</v>
      </c>
      <c r="H3" s="63"/>
      <c r="I3" s="67" t="s">
        <v>392</v>
      </c>
      <c r="J3" s="68"/>
      <c r="K3" s="68"/>
      <c r="L3" s="67" t="s">
        <v>685</v>
      </c>
      <c r="M3" s="71">
        <v>2.175457417885223</v>
      </c>
      <c r="N3" s="72">
        <v>7958.80322265625</v>
      </c>
      <c r="O3" s="72">
        <v>3599.788330078125</v>
      </c>
      <c r="P3" s="73"/>
      <c r="Q3" s="74"/>
      <c r="R3" s="74"/>
      <c r="S3" s="48"/>
      <c r="T3" s="48">
        <v>0</v>
      </c>
      <c r="U3" s="48">
        <v>5</v>
      </c>
      <c r="V3" s="49">
        <v>0.5</v>
      </c>
      <c r="W3" s="49">
        <v>0.021277</v>
      </c>
      <c r="X3" s="49">
        <v>0.056632</v>
      </c>
      <c r="Y3" s="49">
        <v>1.058105</v>
      </c>
      <c r="Z3" s="49">
        <v>0.6</v>
      </c>
      <c r="AA3" s="49">
        <v>0</v>
      </c>
      <c r="AB3" s="69">
        <v>3</v>
      </c>
      <c r="AC3" s="69"/>
      <c r="AD3" s="70"/>
      <c r="AE3" s="76">
        <v>26</v>
      </c>
      <c r="AF3" s="76">
        <v>9</v>
      </c>
      <c r="AG3" s="76">
        <v>7</v>
      </c>
      <c r="AH3" s="76">
        <v>7</v>
      </c>
      <c r="AI3" s="76"/>
      <c r="AJ3" s="76" t="s">
        <v>530</v>
      </c>
      <c r="AK3" s="76"/>
      <c r="AL3" s="81"/>
      <c r="AM3" s="76"/>
      <c r="AN3" s="78">
        <v>43755.17285879629</v>
      </c>
      <c r="AO3" s="76" t="s">
        <v>209</v>
      </c>
      <c r="AP3" s="81" t="s">
        <v>659</v>
      </c>
      <c r="AQ3" s="76" t="s">
        <v>66</v>
      </c>
      <c r="AR3" s="48"/>
      <c r="AS3" s="48"/>
      <c r="AT3" s="48"/>
      <c r="AU3" s="48"/>
      <c r="AV3" s="48" t="s">
        <v>438</v>
      </c>
      <c r="AW3" s="48" t="s">
        <v>438</v>
      </c>
      <c r="AX3" s="102" t="s">
        <v>771</v>
      </c>
      <c r="AY3" s="102" t="s">
        <v>771</v>
      </c>
      <c r="AZ3" s="102" t="s">
        <v>786</v>
      </c>
      <c r="BA3" s="102" t="s">
        <v>786</v>
      </c>
      <c r="BB3" s="83" t="s">
        <v>499</v>
      </c>
      <c r="BC3" s="112"/>
      <c r="BD3" s="83" t="b">
        <v>1</v>
      </c>
      <c r="BE3" s="83" t="b">
        <v>0</v>
      </c>
      <c r="BF3" s="83" t="b">
        <v>0</v>
      </c>
      <c r="BG3" s="83"/>
      <c r="BH3" s="83">
        <v>0</v>
      </c>
      <c r="BI3" s="112"/>
      <c r="BJ3" s="83" t="b">
        <v>0</v>
      </c>
      <c r="BK3" s="102">
        <v>0</v>
      </c>
      <c r="BL3" s="114">
        <v>0</v>
      </c>
      <c r="BM3" s="102">
        <v>0</v>
      </c>
      <c r="BN3" s="114">
        <v>0</v>
      </c>
      <c r="BO3" s="102">
        <v>0</v>
      </c>
      <c r="BP3" s="114">
        <v>0</v>
      </c>
      <c r="BQ3" s="102">
        <v>11</v>
      </c>
      <c r="BR3" s="114">
        <v>100</v>
      </c>
      <c r="BS3" s="102">
        <v>11</v>
      </c>
      <c r="BT3" s="83" t="str">
        <f>REPLACE(INDEX(GroupVertices[Group],MATCH(Vertices[[#This Row],[Vertex]],GroupVertices[Vertex],0)),1,1,"")</f>
        <v>3</v>
      </c>
      <c r="BU3" s="3"/>
      <c r="BV3" s="3"/>
    </row>
    <row r="4" spans="1:77" ht="41.45" customHeight="1">
      <c r="A4" s="62" t="s">
        <v>399</v>
      </c>
      <c r="B4" s="77"/>
      <c r="C4" s="63"/>
      <c r="D4" s="63" t="s">
        <v>64</v>
      </c>
      <c r="E4" s="64">
        <v>284.6784149643121</v>
      </c>
      <c r="F4" s="103">
        <v>98.6888088764788</v>
      </c>
      <c r="G4" s="85" t="s">
        <v>637</v>
      </c>
      <c r="H4" s="104"/>
      <c r="I4" s="67" t="s">
        <v>399</v>
      </c>
      <c r="J4" s="68"/>
      <c r="K4" s="105"/>
      <c r="L4" s="67" t="s">
        <v>686</v>
      </c>
      <c r="M4" s="106">
        <v>437.97629509883166</v>
      </c>
      <c r="N4" s="72">
        <v>7904.78515625</v>
      </c>
      <c r="O4" s="72">
        <v>1063.723388671875</v>
      </c>
      <c r="P4" s="73"/>
      <c r="Q4" s="74"/>
      <c r="R4" s="74"/>
      <c r="S4" s="107"/>
      <c r="T4" s="48">
        <v>4</v>
      </c>
      <c r="U4" s="48">
        <v>0</v>
      </c>
      <c r="V4" s="49">
        <v>0</v>
      </c>
      <c r="W4" s="49">
        <v>0.020833</v>
      </c>
      <c r="X4" s="49">
        <v>0.048705</v>
      </c>
      <c r="Y4" s="49">
        <v>0.867163</v>
      </c>
      <c r="Z4" s="49">
        <v>0.75</v>
      </c>
      <c r="AA4" s="49">
        <v>0</v>
      </c>
      <c r="AB4" s="69">
        <v>4</v>
      </c>
      <c r="AC4" s="69"/>
      <c r="AD4" s="70"/>
      <c r="AE4" s="77">
        <v>156</v>
      </c>
      <c r="AF4" s="77">
        <v>2975</v>
      </c>
      <c r="AG4" s="77">
        <v>1329</v>
      </c>
      <c r="AH4" s="77">
        <v>714</v>
      </c>
      <c r="AI4" s="77"/>
      <c r="AJ4" s="77" t="s">
        <v>531</v>
      </c>
      <c r="AK4" s="77" t="s">
        <v>332</v>
      </c>
      <c r="AL4" s="82" t="s">
        <v>581</v>
      </c>
      <c r="AM4" s="77"/>
      <c r="AN4" s="79">
        <v>42153.69951388889</v>
      </c>
      <c r="AO4" s="77" t="s">
        <v>209</v>
      </c>
      <c r="AP4" s="82" t="s">
        <v>660</v>
      </c>
      <c r="AQ4" s="108" t="s">
        <v>65</v>
      </c>
      <c r="AR4" s="48"/>
      <c r="AS4" s="48"/>
      <c r="AT4" s="48"/>
      <c r="AU4" s="48"/>
      <c r="AV4" s="48"/>
      <c r="AW4" s="48"/>
      <c r="AX4" s="48"/>
      <c r="AY4" s="48"/>
      <c r="AZ4" s="48"/>
      <c r="BA4" s="48"/>
      <c r="BB4" s="115" t="s">
        <v>500</v>
      </c>
      <c r="BC4" s="82" t="s">
        <v>606</v>
      </c>
      <c r="BD4" s="77" t="b">
        <v>0</v>
      </c>
      <c r="BE4" s="77" t="b">
        <v>0</v>
      </c>
      <c r="BF4" s="77" t="b">
        <v>1</v>
      </c>
      <c r="BG4" s="77"/>
      <c r="BH4" s="77">
        <v>29</v>
      </c>
      <c r="BI4" s="82" t="s">
        <v>337</v>
      </c>
      <c r="BJ4" s="108" t="b">
        <v>0</v>
      </c>
      <c r="BK4" s="48"/>
      <c r="BL4" s="49"/>
      <c r="BM4" s="48"/>
      <c r="BN4" s="49"/>
      <c r="BO4" s="48"/>
      <c r="BP4" s="49"/>
      <c r="BQ4" s="48"/>
      <c r="BR4" s="49"/>
      <c r="BS4" s="48"/>
      <c r="BT4" s="76" t="str">
        <f>REPLACE(INDEX(GroupVertices[Group],MATCH(Vertices[[#This Row],[Vertex]],GroupVertices[Vertex],0)),1,1,"")</f>
        <v>3</v>
      </c>
      <c r="BU4" s="2"/>
      <c r="BV4" s="3"/>
      <c r="BW4" s="3"/>
      <c r="BX4" s="3"/>
      <c r="BY4" s="3"/>
    </row>
    <row r="5" spans="1:77" ht="41.45" customHeight="1">
      <c r="A5" s="62" t="s">
        <v>329</v>
      </c>
      <c r="B5" s="77"/>
      <c r="C5" s="63"/>
      <c r="D5" s="63" t="s">
        <v>64</v>
      </c>
      <c r="E5" s="64">
        <v>1000</v>
      </c>
      <c r="F5" s="103">
        <v>82.78212947314277</v>
      </c>
      <c r="G5" s="85" t="s">
        <v>638</v>
      </c>
      <c r="H5" s="104"/>
      <c r="I5" s="67" t="s">
        <v>329</v>
      </c>
      <c r="J5" s="68"/>
      <c r="K5" s="105"/>
      <c r="L5" s="67" t="s">
        <v>341</v>
      </c>
      <c r="M5" s="106">
        <v>5739.142317583952</v>
      </c>
      <c r="N5" s="72">
        <v>7020.470703125</v>
      </c>
      <c r="O5" s="72">
        <v>6103.404296875</v>
      </c>
      <c r="P5" s="73"/>
      <c r="Q5" s="74"/>
      <c r="R5" s="74"/>
      <c r="S5" s="107"/>
      <c r="T5" s="48">
        <v>5</v>
      </c>
      <c r="U5" s="48">
        <v>0</v>
      </c>
      <c r="V5" s="49">
        <v>2.5</v>
      </c>
      <c r="W5" s="49">
        <v>0.023256</v>
      </c>
      <c r="X5" s="49">
        <v>0.05742</v>
      </c>
      <c r="Y5" s="49">
        <v>1.097349</v>
      </c>
      <c r="Z5" s="49">
        <v>0.6</v>
      </c>
      <c r="AA5" s="49">
        <v>0</v>
      </c>
      <c r="AB5" s="69">
        <v>5</v>
      </c>
      <c r="AC5" s="69"/>
      <c r="AD5" s="70"/>
      <c r="AE5" s="77">
        <v>459</v>
      </c>
      <c r="AF5" s="77">
        <v>39054</v>
      </c>
      <c r="AG5" s="77">
        <v>22628</v>
      </c>
      <c r="AH5" s="77">
        <v>16335</v>
      </c>
      <c r="AI5" s="77"/>
      <c r="AJ5" s="77" t="s">
        <v>532</v>
      </c>
      <c r="AK5" s="77" t="s">
        <v>333</v>
      </c>
      <c r="AL5" s="82" t="s">
        <v>582</v>
      </c>
      <c r="AM5" s="77"/>
      <c r="AN5" s="79">
        <v>39737.6625462963</v>
      </c>
      <c r="AO5" s="77" t="s">
        <v>209</v>
      </c>
      <c r="AP5" s="82" t="s">
        <v>339</v>
      </c>
      <c r="AQ5" s="108" t="s">
        <v>65</v>
      </c>
      <c r="AR5" s="48"/>
      <c r="AS5" s="48"/>
      <c r="AT5" s="48"/>
      <c r="AU5" s="48"/>
      <c r="AV5" s="48"/>
      <c r="AW5" s="48"/>
      <c r="AX5" s="48"/>
      <c r="AY5" s="48"/>
      <c r="AZ5" s="48"/>
      <c r="BA5" s="48"/>
      <c r="BB5" s="115" t="s">
        <v>501</v>
      </c>
      <c r="BC5" s="82" t="s">
        <v>607</v>
      </c>
      <c r="BD5" s="77" t="b">
        <v>0</v>
      </c>
      <c r="BE5" s="77" t="b">
        <v>0</v>
      </c>
      <c r="BF5" s="77" t="b">
        <v>0</v>
      </c>
      <c r="BG5" s="77"/>
      <c r="BH5" s="77">
        <v>341</v>
      </c>
      <c r="BI5" s="82" t="s">
        <v>337</v>
      </c>
      <c r="BJ5" s="108" t="b">
        <v>1</v>
      </c>
      <c r="BK5" s="48"/>
      <c r="BL5" s="49"/>
      <c r="BM5" s="48"/>
      <c r="BN5" s="49"/>
      <c r="BO5" s="48"/>
      <c r="BP5" s="49"/>
      <c r="BQ5" s="48"/>
      <c r="BR5" s="49"/>
      <c r="BS5" s="48"/>
      <c r="BT5" s="76" t="str">
        <f>REPLACE(INDEX(GroupVertices[Group],MATCH(Vertices[[#This Row],[Vertex]],GroupVertices[Vertex],0)),1,1,"")</f>
        <v>3</v>
      </c>
      <c r="BU5" s="2"/>
      <c r="BV5" s="3"/>
      <c r="BW5" s="3"/>
      <c r="BX5" s="3"/>
      <c r="BY5" s="3"/>
    </row>
    <row r="6" spans="1:77" ht="41.45" customHeight="1">
      <c r="A6" s="62" t="s">
        <v>355</v>
      </c>
      <c r="B6" s="77"/>
      <c r="C6" s="63"/>
      <c r="D6" s="63" t="s">
        <v>64</v>
      </c>
      <c r="E6" s="64">
        <v>204.8590696529658</v>
      </c>
      <c r="F6" s="103">
        <v>99.54192078771402</v>
      </c>
      <c r="G6" s="85" t="s">
        <v>449</v>
      </c>
      <c r="H6" s="104"/>
      <c r="I6" s="67" t="s">
        <v>355</v>
      </c>
      <c r="J6" s="68"/>
      <c r="K6" s="105"/>
      <c r="L6" s="67" t="s">
        <v>687</v>
      </c>
      <c r="M6" s="106">
        <v>153.66253214784334</v>
      </c>
      <c r="N6" s="72">
        <v>7483.52783203125</v>
      </c>
      <c r="O6" s="72">
        <v>5261.818359375</v>
      </c>
      <c r="P6" s="73"/>
      <c r="Q6" s="74"/>
      <c r="R6" s="74"/>
      <c r="S6" s="107"/>
      <c r="T6" s="48">
        <v>9</v>
      </c>
      <c r="U6" s="48">
        <v>4</v>
      </c>
      <c r="V6" s="49">
        <v>203.333333</v>
      </c>
      <c r="W6" s="49">
        <v>0.032258</v>
      </c>
      <c r="X6" s="49">
        <v>0.10344</v>
      </c>
      <c r="Y6" s="49">
        <v>2.294462</v>
      </c>
      <c r="Z6" s="49">
        <v>0.17272727272727273</v>
      </c>
      <c r="AA6" s="49">
        <v>0.18181818181818182</v>
      </c>
      <c r="AB6" s="69">
        <v>6</v>
      </c>
      <c r="AC6" s="69"/>
      <c r="AD6" s="70"/>
      <c r="AE6" s="77">
        <v>687</v>
      </c>
      <c r="AF6" s="77">
        <v>1040</v>
      </c>
      <c r="AG6" s="77">
        <v>1346</v>
      </c>
      <c r="AH6" s="77">
        <v>934</v>
      </c>
      <c r="AI6" s="77"/>
      <c r="AJ6" s="77" t="s">
        <v>533</v>
      </c>
      <c r="AK6" s="77" t="s">
        <v>332</v>
      </c>
      <c r="AL6" s="82" t="s">
        <v>583</v>
      </c>
      <c r="AM6" s="77"/>
      <c r="AN6" s="79">
        <v>41705.608715277776</v>
      </c>
      <c r="AO6" s="77" t="s">
        <v>209</v>
      </c>
      <c r="AP6" s="82" t="s">
        <v>362</v>
      </c>
      <c r="AQ6" s="108" t="s">
        <v>66</v>
      </c>
      <c r="AR6" s="48"/>
      <c r="AS6" s="48"/>
      <c r="AT6" s="48"/>
      <c r="AU6" s="48"/>
      <c r="AV6" s="48" t="s">
        <v>438</v>
      </c>
      <c r="AW6" s="48" t="s">
        <v>438</v>
      </c>
      <c r="AX6" s="102" t="s">
        <v>772</v>
      </c>
      <c r="AY6" s="102" t="s">
        <v>782</v>
      </c>
      <c r="AZ6" s="102" t="s">
        <v>787</v>
      </c>
      <c r="BA6" s="102" t="s">
        <v>797</v>
      </c>
      <c r="BB6" s="115" t="s">
        <v>502</v>
      </c>
      <c r="BC6" s="82" t="s">
        <v>608</v>
      </c>
      <c r="BD6" s="77" t="b">
        <v>1</v>
      </c>
      <c r="BE6" s="77" t="b">
        <v>0</v>
      </c>
      <c r="BF6" s="77" t="b">
        <v>1</v>
      </c>
      <c r="BG6" s="77"/>
      <c r="BH6" s="77">
        <v>43</v>
      </c>
      <c r="BI6" s="82" t="s">
        <v>301</v>
      </c>
      <c r="BJ6" s="108" t="b">
        <v>0</v>
      </c>
      <c r="BK6" s="48">
        <v>0</v>
      </c>
      <c r="BL6" s="49">
        <v>0</v>
      </c>
      <c r="BM6" s="48">
        <v>0</v>
      </c>
      <c r="BN6" s="49">
        <v>0</v>
      </c>
      <c r="BO6" s="48">
        <v>0</v>
      </c>
      <c r="BP6" s="49">
        <v>0</v>
      </c>
      <c r="BQ6" s="48">
        <v>41</v>
      </c>
      <c r="BR6" s="49">
        <v>100</v>
      </c>
      <c r="BS6" s="48">
        <v>41</v>
      </c>
      <c r="BT6" s="76" t="str">
        <f>REPLACE(INDEX(GroupVertices[Group],MATCH(Vertices[[#This Row],[Vertex]],GroupVertices[Vertex],0)),1,1,"")</f>
        <v>3</v>
      </c>
      <c r="BU6" s="2"/>
      <c r="BV6" s="3"/>
      <c r="BW6" s="3"/>
      <c r="BX6" s="3"/>
      <c r="BY6" s="3"/>
    </row>
    <row r="7" spans="1:77" ht="41.45" customHeight="1">
      <c r="A7" s="62" t="s">
        <v>357</v>
      </c>
      <c r="B7" s="77"/>
      <c r="C7" s="63"/>
      <c r="D7" s="63" t="s">
        <v>64</v>
      </c>
      <c r="E7" s="64">
        <v>190.87521535810976</v>
      </c>
      <c r="F7" s="103">
        <v>99.69138070394592</v>
      </c>
      <c r="G7" s="85" t="s">
        <v>639</v>
      </c>
      <c r="H7" s="104"/>
      <c r="I7" s="67" t="s">
        <v>357</v>
      </c>
      <c r="J7" s="68"/>
      <c r="K7" s="105"/>
      <c r="L7" s="67" t="s">
        <v>688</v>
      </c>
      <c r="M7" s="106">
        <v>103.85252406495701</v>
      </c>
      <c r="N7" s="72">
        <v>7300.8564453125</v>
      </c>
      <c r="O7" s="72">
        <v>1691.6285400390625</v>
      </c>
      <c r="P7" s="73"/>
      <c r="Q7" s="74"/>
      <c r="R7" s="74"/>
      <c r="S7" s="107"/>
      <c r="T7" s="48">
        <v>4</v>
      </c>
      <c r="U7" s="48">
        <v>4</v>
      </c>
      <c r="V7" s="49">
        <v>6.333333</v>
      </c>
      <c r="W7" s="49">
        <v>0.02381</v>
      </c>
      <c r="X7" s="49">
        <v>0.064144</v>
      </c>
      <c r="Y7" s="49">
        <v>1.285988</v>
      </c>
      <c r="Z7" s="49">
        <v>0.43333333333333335</v>
      </c>
      <c r="AA7" s="49">
        <v>0.3333333333333333</v>
      </c>
      <c r="AB7" s="69">
        <v>7</v>
      </c>
      <c r="AC7" s="69"/>
      <c r="AD7" s="70"/>
      <c r="AE7" s="77">
        <v>231</v>
      </c>
      <c r="AF7" s="77">
        <v>701</v>
      </c>
      <c r="AG7" s="77">
        <v>789</v>
      </c>
      <c r="AH7" s="77">
        <v>421</v>
      </c>
      <c r="AI7" s="77"/>
      <c r="AJ7" s="77" t="s">
        <v>534</v>
      </c>
      <c r="AK7" s="77"/>
      <c r="AL7" s="82" t="s">
        <v>584</v>
      </c>
      <c r="AM7" s="77"/>
      <c r="AN7" s="79">
        <v>40200.727118055554</v>
      </c>
      <c r="AO7" s="77" t="s">
        <v>209</v>
      </c>
      <c r="AP7" s="82" t="s">
        <v>364</v>
      </c>
      <c r="AQ7" s="108" t="s">
        <v>66</v>
      </c>
      <c r="AR7" s="48"/>
      <c r="AS7" s="48"/>
      <c r="AT7" s="48"/>
      <c r="AU7" s="48"/>
      <c r="AV7" s="48" t="s">
        <v>438</v>
      </c>
      <c r="AW7" s="48" t="s">
        <v>438</v>
      </c>
      <c r="AX7" s="102" t="s">
        <v>773</v>
      </c>
      <c r="AY7" s="102" t="s">
        <v>783</v>
      </c>
      <c r="AZ7" s="102" t="s">
        <v>788</v>
      </c>
      <c r="BA7" s="102" t="s">
        <v>788</v>
      </c>
      <c r="BB7" s="115" t="s">
        <v>503</v>
      </c>
      <c r="BC7" s="82" t="s">
        <v>609</v>
      </c>
      <c r="BD7" s="77" t="b">
        <v>0</v>
      </c>
      <c r="BE7" s="77" t="b">
        <v>0</v>
      </c>
      <c r="BF7" s="77" t="b">
        <v>0</v>
      </c>
      <c r="BG7" s="77"/>
      <c r="BH7" s="77">
        <v>31</v>
      </c>
      <c r="BI7" s="82" t="s">
        <v>301</v>
      </c>
      <c r="BJ7" s="108" t="b">
        <v>0</v>
      </c>
      <c r="BK7" s="48">
        <v>0</v>
      </c>
      <c r="BL7" s="49">
        <v>0</v>
      </c>
      <c r="BM7" s="48">
        <v>0</v>
      </c>
      <c r="BN7" s="49">
        <v>0</v>
      </c>
      <c r="BO7" s="48">
        <v>0</v>
      </c>
      <c r="BP7" s="49">
        <v>0</v>
      </c>
      <c r="BQ7" s="48">
        <v>21</v>
      </c>
      <c r="BR7" s="49">
        <v>100</v>
      </c>
      <c r="BS7" s="48">
        <v>21</v>
      </c>
      <c r="BT7" s="76" t="str">
        <f>REPLACE(INDEX(GroupVertices[Group],MATCH(Vertices[[#This Row],[Vertex]],GroupVertices[Vertex],0)),1,1,"")</f>
        <v>3</v>
      </c>
      <c r="BU7" s="2"/>
      <c r="BV7" s="3"/>
      <c r="BW7" s="3"/>
      <c r="BX7" s="3"/>
      <c r="BY7" s="3"/>
    </row>
    <row r="8" spans="1:77" ht="41.45" customHeight="1">
      <c r="A8" s="62" t="s">
        <v>328</v>
      </c>
      <c r="B8" s="77"/>
      <c r="C8" s="63"/>
      <c r="D8" s="63" t="s">
        <v>64</v>
      </c>
      <c r="E8" s="64">
        <v>424.1044548363278</v>
      </c>
      <c r="F8" s="103">
        <v>97.19861856124624</v>
      </c>
      <c r="G8" s="85" t="s">
        <v>450</v>
      </c>
      <c r="H8" s="104"/>
      <c r="I8" s="67" t="s">
        <v>328</v>
      </c>
      <c r="J8" s="68"/>
      <c r="K8" s="105"/>
      <c r="L8" s="67" t="s">
        <v>689</v>
      </c>
      <c r="M8" s="106">
        <v>934.6070541553383</v>
      </c>
      <c r="N8" s="72">
        <v>6855.07275390625</v>
      </c>
      <c r="O8" s="72">
        <v>3065.590087890625</v>
      </c>
      <c r="P8" s="73"/>
      <c r="Q8" s="74"/>
      <c r="R8" s="74"/>
      <c r="S8" s="107"/>
      <c r="T8" s="48">
        <v>6</v>
      </c>
      <c r="U8" s="48">
        <v>4</v>
      </c>
      <c r="V8" s="49">
        <v>50.333333</v>
      </c>
      <c r="W8" s="49">
        <v>0.028571</v>
      </c>
      <c r="X8" s="49">
        <v>0.079884</v>
      </c>
      <c r="Y8" s="49">
        <v>1.673465</v>
      </c>
      <c r="Z8" s="49">
        <v>0.26785714285714285</v>
      </c>
      <c r="AA8" s="49">
        <v>0.25</v>
      </c>
      <c r="AB8" s="69">
        <v>8</v>
      </c>
      <c r="AC8" s="69"/>
      <c r="AD8" s="70"/>
      <c r="AE8" s="77">
        <v>2962</v>
      </c>
      <c r="AF8" s="77">
        <v>6355</v>
      </c>
      <c r="AG8" s="77">
        <v>162494</v>
      </c>
      <c r="AH8" s="77">
        <v>44774</v>
      </c>
      <c r="AI8" s="77"/>
      <c r="AJ8" s="77" t="s">
        <v>535</v>
      </c>
      <c r="AK8" s="77" t="s">
        <v>561</v>
      </c>
      <c r="AL8" s="82" t="s">
        <v>585</v>
      </c>
      <c r="AM8" s="77"/>
      <c r="AN8" s="79">
        <v>39456.03121527778</v>
      </c>
      <c r="AO8" s="77" t="s">
        <v>209</v>
      </c>
      <c r="AP8" s="82" t="s">
        <v>340</v>
      </c>
      <c r="AQ8" s="108" t="s">
        <v>66</v>
      </c>
      <c r="AR8" s="48" t="s">
        <v>436</v>
      </c>
      <c r="AS8" s="48" t="s">
        <v>436</v>
      </c>
      <c r="AT8" s="48" t="s">
        <v>289</v>
      </c>
      <c r="AU8" s="48" t="s">
        <v>289</v>
      </c>
      <c r="AV8" s="48" t="s">
        <v>438</v>
      </c>
      <c r="AW8" s="48" t="s">
        <v>438</v>
      </c>
      <c r="AX8" s="102" t="s">
        <v>774</v>
      </c>
      <c r="AY8" s="102" t="s">
        <v>784</v>
      </c>
      <c r="AZ8" s="102" t="s">
        <v>789</v>
      </c>
      <c r="BA8" s="102" t="s">
        <v>798</v>
      </c>
      <c r="BB8" s="115" t="s">
        <v>504</v>
      </c>
      <c r="BC8" s="82" t="s">
        <v>610</v>
      </c>
      <c r="BD8" s="77" t="b">
        <v>0</v>
      </c>
      <c r="BE8" s="77" t="b">
        <v>0</v>
      </c>
      <c r="BF8" s="77" t="b">
        <v>0</v>
      </c>
      <c r="BG8" s="77"/>
      <c r="BH8" s="77">
        <v>552</v>
      </c>
      <c r="BI8" s="82" t="s">
        <v>337</v>
      </c>
      <c r="BJ8" s="108" t="b">
        <v>0</v>
      </c>
      <c r="BK8" s="48">
        <v>0</v>
      </c>
      <c r="BL8" s="49">
        <v>0</v>
      </c>
      <c r="BM8" s="48">
        <v>0</v>
      </c>
      <c r="BN8" s="49">
        <v>0</v>
      </c>
      <c r="BO8" s="48">
        <v>0</v>
      </c>
      <c r="BP8" s="49">
        <v>0</v>
      </c>
      <c r="BQ8" s="48">
        <v>39</v>
      </c>
      <c r="BR8" s="49">
        <v>100</v>
      </c>
      <c r="BS8" s="48">
        <v>39</v>
      </c>
      <c r="BT8" s="76" t="str">
        <f>REPLACE(INDEX(GroupVertices[Group],MATCH(Vertices[[#This Row],[Vertex]],GroupVertices[Vertex],0)),1,1,"")</f>
        <v>3</v>
      </c>
      <c r="BU8" s="2"/>
      <c r="BV8" s="3"/>
      <c r="BW8" s="3"/>
      <c r="BX8" s="3"/>
      <c r="BY8" s="3"/>
    </row>
    <row r="9" spans="1:77" ht="41.45" customHeight="1">
      <c r="A9" s="62" t="s">
        <v>393</v>
      </c>
      <c r="B9" s="77"/>
      <c r="C9" s="63"/>
      <c r="D9" s="63" t="s">
        <v>64</v>
      </c>
      <c r="E9" s="64">
        <v>216.94540979571747</v>
      </c>
      <c r="F9" s="103">
        <v>99.41274156807995</v>
      </c>
      <c r="G9" s="85" t="s">
        <v>443</v>
      </c>
      <c r="H9" s="104"/>
      <c r="I9" s="67" t="s">
        <v>393</v>
      </c>
      <c r="J9" s="68"/>
      <c r="K9" s="105"/>
      <c r="L9" s="67" t="s">
        <v>690</v>
      </c>
      <c r="M9" s="106">
        <v>196.71366007788964</v>
      </c>
      <c r="N9" s="72">
        <v>1692.38720703125</v>
      </c>
      <c r="O9" s="72">
        <v>5054.11328125</v>
      </c>
      <c r="P9" s="73"/>
      <c r="Q9" s="74"/>
      <c r="R9" s="74"/>
      <c r="S9" s="107"/>
      <c r="T9" s="48">
        <v>0</v>
      </c>
      <c r="U9" s="48">
        <v>9</v>
      </c>
      <c r="V9" s="49">
        <v>72</v>
      </c>
      <c r="W9" s="49">
        <v>0.111111</v>
      </c>
      <c r="X9" s="49">
        <v>0</v>
      </c>
      <c r="Y9" s="49">
        <v>4.675602</v>
      </c>
      <c r="Z9" s="49">
        <v>0</v>
      </c>
      <c r="AA9" s="49">
        <v>0</v>
      </c>
      <c r="AB9" s="69">
        <v>9</v>
      </c>
      <c r="AC9" s="69"/>
      <c r="AD9" s="70"/>
      <c r="AE9" s="77">
        <v>1138</v>
      </c>
      <c r="AF9" s="77">
        <v>1333</v>
      </c>
      <c r="AG9" s="77">
        <v>32336</v>
      </c>
      <c r="AH9" s="77">
        <v>37183</v>
      </c>
      <c r="AI9" s="77"/>
      <c r="AJ9" s="77" t="s">
        <v>536</v>
      </c>
      <c r="AK9" s="77"/>
      <c r="AL9" s="77"/>
      <c r="AM9" s="77"/>
      <c r="AN9" s="79">
        <v>41358.60019675926</v>
      </c>
      <c r="AO9" s="77" t="s">
        <v>209</v>
      </c>
      <c r="AP9" s="82" t="s">
        <v>661</v>
      </c>
      <c r="AQ9" s="108" t="s">
        <v>66</v>
      </c>
      <c r="AR9" s="48" t="s">
        <v>720</v>
      </c>
      <c r="AS9" s="48" t="s">
        <v>720</v>
      </c>
      <c r="AT9" s="48" t="s">
        <v>289</v>
      </c>
      <c r="AU9" s="48" t="s">
        <v>289</v>
      </c>
      <c r="AV9" s="48" t="s">
        <v>731</v>
      </c>
      <c r="AW9" s="48" t="s">
        <v>731</v>
      </c>
      <c r="AX9" s="102" t="s">
        <v>775</v>
      </c>
      <c r="AY9" s="102" t="s">
        <v>775</v>
      </c>
      <c r="AZ9" s="102" t="s">
        <v>790</v>
      </c>
      <c r="BA9" s="102" t="s">
        <v>790</v>
      </c>
      <c r="BB9" s="115" t="s">
        <v>505</v>
      </c>
      <c r="BC9" s="82" t="s">
        <v>611</v>
      </c>
      <c r="BD9" s="77" t="b">
        <v>1</v>
      </c>
      <c r="BE9" s="77" t="b">
        <v>0</v>
      </c>
      <c r="BF9" s="77" t="b">
        <v>0</v>
      </c>
      <c r="BG9" s="77"/>
      <c r="BH9" s="77">
        <v>549</v>
      </c>
      <c r="BI9" s="82" t="s">
        <v>301</v>
      </c>
      <c r="BJ9" s="108" t="b">
        <v>0</v>
      </c>
      <c r="BK9" s="48">
        <v>0</v>
      </c>
      <c r="BL9" s="49">
        <v>0</v>
      </c>
      <c r="BM9" s="48">
        <v>0</v>
      </c>
      <c r="BN9" s="49">
        <v>0</v>
      </c>
      <c r="BO9" s="48">
        <v>0</v>
      </c>
      <c r="BP9" s="49">
        <v>0</v>
      </c>
      <c r="BQ9" s="48">
        <v>26</v>
      </c>
      <c r="BR9" s="49">
        <v>100</v>
      </c>
      <c r="BS9" s="48">
        <v>26</v>
      </c>
      <c r="BT9" s="76" t="str">
        <f>REPLACE(INDEX(GroupVertices[Group],MATCH(Vertices[[#This Row],[Vertex]],GroupVertices[Vertex],0)),1,1,"")</f>
        <v>1</v>
      </c>
      <c r="BU9" s="2"/>
      <c r="BV9" s="3"/>
      <c r="BW9" s="3"/>
      <c r="BX9" s="3"/>
      <c r="BY9" s="3"/>
    </row>
    <row r="10" spans="1:77" ht="41.45" customHeight="1">
      <c r="A10" s="62" t="s">
        <v>400</v>
      </c>
      <c r="B10" s="77"/>
      <c r="C10" s="63"/>
      <c r="D10" s="63" t="s">
        <v>64</v>
      </c>
      <c r="E10" s="64">
        <v>212.36662564607434</v>
      </c>
      <c r="F10" s="103">
        <v>99.46167977073995</v>
      </c>
      <c r="G10" s="85" t="s">
        <v>640</v>
      </c>
      <c r="H10" s="104"/>
      <c r="I10" s="67" t="s">
        <v>400</v>
      </c>
      <c r="J10" s="68"/>
      <c r="K10" s="105"/>
      <c r="L10" s="67" t="s">
        <v>691</v>
      </c>
      <c r="M10" s="106">
        <v>180.40418840473217</v>
      </c>
      <c r="N10" s="72">
        <v>1822.0716552734375</v>
      </c>
      <c r="O10" s="72">
        <v>1063.723388671875</v>
      </c>
      <c r="P10" s="73"/>
      <c r="Q10" s="74"/>
      <c r="R10" s="74"/>
      <c r="S10" s="107"/>
      <c r="T10" s="48">
        <v>1</v>
      </c>
      <c r="U10" s="48">
        <v>0</v>
      </c>
      <c r="V10" s="49">
        <v>0</v>
      </c>
      <c r="W10" s="49">
        <v>0.058824</v>
      </c>
      <c r="X10" s="49">
        <v>0</v>
      </c>
      <c r="Y10" s="49">
        <v>0.591583</v>
      </c>
      <c r="Z10" s="49">
        <v>0</v>
      </c>
      <c r="AA10" s="49">
        <v>0</v>
      </c>
      <c r="AB10" s="69">
        <v>10</v>
      </c>
      <c r="AC10" s="69"/>
      <c r="AD10" s="70"/>
      <c r="AE10" s="77">
        <v>299</v>
      </c>
      <c r="AF10" s="77">
        <v>1222</v>
      </c>
      <c r="AG10" s="77">
        <v>1731</v>
      </c>
      <c r="AH10" s="77">
        <v>502</v>
      </c>
      <c r="AI10" s="77"/>
      <c r="AJ10" s="77" t="s">
        <v>537</v>
      </c>
      <c r="AK10" s="77" t="s">
        <v>562</v>
      </c>
      <c r="AL10" s="82" t="s">
        <v>586</v>
      </c>
      <c r="AM10" s="77"/>
      <c r="AN10" s="79">
        <v>41428.79179398148</v>
      </c>
      <c r="AO10" s="77" t="s">
        <v>209</v>
      </c>
      <c r="AP10" s="82" t="s">
        <v>662</v>
      </c>
      <c r="AQ10" s="108" t="s">
        <v>65</v>
      </c>
      <c r="AR10" s="48"/>
      <c r="AS10" s="48"/>
      <c r="AT10" s="48"/>
      <c r="AU10" s="48"/>
      <c r="AV10" s="48"/>
      <c r="AW10" s="48"/>
      <c r="AX10" s="48"/>
      <c r="AY10" s="48"/>
      <c r="AZ10" s="48"/>
      <c r="BA10" s="48"/>
      <c r="BB10" s="115" t="s">
        <v>506</v>
      </c>
      <c r="BC10" s="77"/>
      <c r="BD10" s="77" t="b">
        <v>0</v>
      </c>
      <c r="BE10" s="77" t="b">
        <v>0</v>
      </c>
      <c r="BF10" s="77" t="b">
        <v>1</v>
      </c>
      <c r="BG10" s="77"/>
      <c r="BH10" s="77">
        <v>38</v>
      </c>
      <c r="BI10" s="82" t="s">
        <v>301</v>
      </c>
      <c r="BJ10" s="108" t="b">
        <v>0</v>
      </c>
      <c r="BK10" s="48"/>
      <c r="BL10" s="49"/>
      <c r="BM10" s="48"/>
      <c r="BN10" s="49"/>
      <c r="BO10" s="48"/>
      <c r="BP10" s="49"/>
      <c r="BQ10" s="48"/>
      <c r="BR10" s="49"/>
      <c r="BS10" s="48"/>
      <c r="BT10" s="76" t="str">
        <f>REPLACE(INDEX(GroupVertices[Group],MATCH(Vertices[[#This Row],[Vertex]],GroupVertices[Vertex],0)),1,1,"")</f>
        <v>1</v>
      </c>
      <c r="BU10" s="2"/>
      <c r="BV10" s="3"/>
      <c r="BW10" s="3"/>
      <c r="BX10" s="3"/>
      <c r="BY10" s="3"/>
    </row>
    <row r="11" spans="1:77" ht="41.45" customHeight="1">
      <c r="A11" s="62" t="s">
        <v>401</v>
      </c>
      <c r="B11" s="77"/>
      <c r="C11" s="63"/>
      <c r="D11" s="63" t="s">
        <v>64</v>
      </c>
      <c r="E11" s="64">
        <v>361.11523504799413</v>
      </c>
      <c r="F11" s="103">
        <v>97.87184951135278</v>
      </c>
      <c r="G11" s="85" t="s">
        <v>641</v>
      </c>
      <c r="H11" s="104"/>
      <c r="I11" s="67" t="s">
        <v>401</v>
      </c>
      <c r="J11" s="68"/>
      <c r="K11" s="105"/>
      <c r="L11" s="67" t="s">
        <v>692</v>
      </c>
      <c r="M11" s="106">
        <v>710.2416195164965</v>
      </c>
      <c r="N11" s="72">
        <v>451.08270263671875</v>
      </c>
      <c r="O11" s="72">
        <v>3953.16943359375</v>
      </c>
      <c r="P11" s="73"/>
      <c r="Q11" s="74"/>
      <c r="R11" s="74"/>
      <c r="S11" s="107"/>
      <c r="T11" s="48">
        <v>1</v>
      </c>
      <c r="U11" s="48">
        <v>0</v>
      </c>
      <c r="V11" s="49">
        <v>0</v>
      </c>
      <c r="W11" s="49">
        <v>0.058824</v>
      </c>
      <c r="X11" s="49">
        <v>0</v>
      </c>
      <c r="Y11" s="49">
        <v>0.591583</v>
      </c>
      <c r="Z11" s="49">
        <v>0</v>
      </c>
      <c r="AA11" s="49">
        <v>0</v>
      </c>
      <c r="AB11" s="69">
        <v>11</v>
      </c>
      <c r="AC11" s="69"/>
      <c r="AD11" s="70"/>
      <c r="AE11" s="77">
        <v>568</v>
      </c>
      <c r="AF11" s="77">
        <v>4828</v>
      </c>
      <c r="AG11" s="77">
        <v>4078</v>
      </c>
      <c r="AH11" s="77">
        <v>17231</v>
      </c>
      <c r="AI11" s="77"/>
      <c r="AJ11" s="77" t="s">
        <v>538</v>
      </c>
      <c r="AK11" s="77" t="s">
        <v>563</v>
      </c>
      <c r="AL11" s="82" t="s">
        <v>587</v>
      </c>
      <c r="AM11" s="77"/>
      <c r="AN11" s="79">
        <v>42666.63829861111</v>
      </c>
      <c r="AO11" s="77" t="s">
        <v>209</v>
      </c>
      <c r="AP11" s="82" t="s">
        <v>663</v>
      </c>
      <c r="AQ11" s="108" t="s">
        <v>65</v>
      </c>
      <c r="AR11" s="48"/>
      <c r="AS11" s="48"/>
      <c r="AT11" s="48"/>
      <c r="AU11" s="48"/>
      <c r="AV11" s="48"/>
      <c r="AW11" s="48"/>
      <c r="AX11" s="48"/>
      <c r="AY11" s="48"/>
      <c r="AZ11" s="48"/>
      <c r="BA11" s="48"/>
      <c r="BB11" s="115" t="s">
        <v>507</v>
      </c>
      <c r="BC11" s="82" t="s">
        <v>612</v>
      </c>
      <c r="BD11" s="77" t="b">
        <v>0</v>
      </c>
      <c r="BE11" s="77" t="b">
        <v>0</v>
      </c>
      <c r="BF11" s="77" t="b">
        <v>1</v>
      </c>
      <c r="BG11" s="77"/>
      <c r="BH11" s="77">
        <v>73</v>
      </c>
      <c r="BI11" s="82" t="s">
        <v>301</v>
      </c>
      <c r="BJ11" s="108" t="b">
        <v>0</v>
      </c>
      <c r="BK11" s="48"/>
      <c r="BL11" s="49"/>
      <c r="BM11" s="48"/>
      <c r="BN11" s="49"/>
      <c r="BO11" s="48"/>
      <c r="BP11" s="49"/>
      <c r="BQ11" s="48"/>
      <c r="BR11" s="49"/>
      <c r="BS11" s="48"/>
      <c r="BT11" s="76" t="str">
        <f>REPLACE(INDEX(GroupVertices[Group],MATCH(Vertices[[#This Row],[Vertex]],GroupVertices[Vertex],0)),1,1,"")</f>
        <v>1</v>
      </c>
      <c r="BU11" s="2"/>
      <c r="BV11" s="3"/>
      <c r="BW11" s="3"/>
      <c r="BX11" s="3"/>
      <c r="BY11" s="3"/>
    </row>
    <row r="12" spans="1:77" ht="41.45" customHeight="1">
      <c r="A12" s="62" t="s">
        <v>402</v>
      </c>
      <c r="B12" s="77"/>
      <c r="C12" s="63"/>
      <c r="D12" s="63" t="s">
        <v>64</v>
      </c>
      <c r="E12" s="64">
        <v>466.9222741816392</v>
      </c>
      <c r="F12" s="103">
        <v>96.74098023366889</v>
      </c>
      <c r="G12" s="85" t="s">
        <v>642</v>
      </c>
      <c r="H12" s="104"/>
      <c r="I12" s="67" t="s">
        <v>402</v>
      </c>
      <c r="J12" s="68"/>
      <c r="K12" s="105"/>
      <c r="L12" s="67" t="s">
        <v>693</v>
      </c>
      <c r="M12" s="106">
        <v>1087.1226541259462</v>
      </c>
      <c r="N12" s="72">
        <v>524.1567993164062</v>
      </c>
      <c r="O12" s="72">
        <v>6680.77001953125</v>
      </c>
      <c r="P12" s="73"/>
      <c r="Q12" s="74"/>
      <c r="R12" s="74"/>
      <c r="S12" s="107"/>
      <c r="T12" s="48">
        <v>1</v>
      </c>
      <c r="U12" s="48">
        <v>0</v>
      </c>
      <c r="V12" s="49">
        <v>0</v>
      </c>
      <c r="W12" s="49">
        <v>0.058824</v>
      </c>
      <c r="X12" s="49">
        <v>0</v>
      </c>
      <c r="Y12" s="49">
        <v>0.591583</v>
      </c>
      <c r="Z12" s="49">
        <v>0</v>
      </c>
      <c r="AA12" s="49">
        <v>0</v>
      </c>
      <c r="AB12" s="69">
        <v>12</v>
      </c>
      <c r="AC12" s="69"/>
      <c r="AD12" s="70"/>
      <c r="AE12" s="77">
        <v>1004</v>
      </c>
      <c r="AF12" s="77">
        <v>7393</v>
      </c>
      <c r="AG12" s="77">
        <v>6007</v>
      </c>
      <c r="AH12" s="77">
        <v>911</v>
      </c>
      <c r="AI12" s="77"/>
      <c r="AJ12" s="77" t="s">
        <v>539</v>
      </c>
      <c r="AK12" s="77"/>
      <c r="AL12" s="82" t="s">
        <v>588</v>
      </c>
      <c r="AM12" s="77"/>
      <c r="AN12" s="79">
        <v>40311.70181712963</v>
      </c>
      <c r="AO12" s="77" t="s">
        <v>209</v>
      </c>
      <c r="AP12" s="82" t="s">
        <v>664</v>
      </c>
      <c r="AQ12" s="108" t="s">
        <v>65</v>
      </c>
      <c r="AR12" s="48"/>
      <c r="AS12" s="48"/>
      <c r="AT12" s="48"/>
      <c r="AU12" s="48"/>
      <c r="AV12" s="48"/>
      <c r="AW12" s="48"/>
      <c r="AX12" s="48"/>
      <c r="AY12" s="48"/>
      <c r="AZ12" s="48"/>
      <c r="BA12" s="48"/>
      <c r="BB12" s="115" t="s">
        <v>508</v>
      </c>
      <c r="BC12" s="82" t="s">
        <v>613</v>
      </c>
      <c r="BD12" s="77" t="b">
        <v>0</v>
      </c>
      <c r="BE12" s="77" t="b">
        <v>0</v>
      </c>
      <c r="BF12" s="77" t="b">
        <v>0</v>
      </c>
      <c r="BG12" s="77"/>
      <c r="BH12" s="77">
        <v>157</v>
      </c>
      <c r="BI12" s="82" t="s">
        <v>337</v>
      </c>
      <c r="BJ12" s="108" t="b">
        <v>0</v>
      </c>
      <c r="BK12" s="48"/>
      <c r="BL12" s="49"/>
      <c r="BM12" s="48"/>
      <c r="BN12" s="49"/>
      <c r="BO12" s="48"/>
      <c r="BP12" s="49"/>
      <c r="BQ12" s="48"/>
      <c r="BR12" s="49"/>
      <c r="BS12" s="48"/>
      <c r="BT12" s="76" t="str">
        <f>REPLACE(INDEX(GroupVertices[Group],MATCH(Vertices[[#This Row],[Vertex]],GroupVertices[Vertex],0)),1,1,"")</f>
        <v>1</v>
      </c>
      <c r="BU12" s="2"/>
      <c r="BV12" s="3"/>
      <c r="BW12" s="3"/>
      <c r="BX12" s="3"/>
      <c r="BY12" s="3"/>
    </row>
    <row r="13" spans="1:77" ht="41.45" customHeight="1">
      <c r="A13" s="62" t="s">
        <v>403</v>
      </c>
      <c r="B13" s="77"/>
      <c r="C13" s="63"/>
      <c r="D13" s="63" t="s">
        <v>64</v>
      </c>
      <c r="E13" s="64">
        <v>742.9693330051686</v>
      </c>
      <c r="F13" s="103">
        <v>93.79057976339188</v>
      </c>
      <c r="G13" s="85" t="s">
        <v>643</v>
      </c>
      <c r="H13" s="104"/>
      <c r="I13" s="67" t="s">
        <v>403</v>
      </c>
      <c r="J13" s="68"/>
      <c r="K13" s="105"/>
      <c r="L13" s="67" t="s">
        <v>694</v>
      </c>
      <c r="M13" s="106">
        <v>2070.392784186935</v>
      </c>
      <c r="N13" s="72">
        <v>974.8793334960938</v>
      </c>
      <c r="O13" s="72">
        <v>1754.5408935546875</v>
      </c>
      <c r="P13" s="73"/>
      <c r="Q13" s="74"/>
      <c r="R13" s="74"/>
      <c r="S13" s="107"/>
      <c r="T13" s="48">
        <v>1</v>
      </c>
      <c r="U13" s="48">
        <v>0</v>
      </c>
      <c r="V13" s="49">
        <v>0</v>
      </c>
      <c r="W13" s="49">
        <v>0.058824</v>
      </c>
      <c r="X13" s="49">
        <v>0</v>
      </c>
      <c r="Y13" s="49">
        <v>0.591583</v>
      </c>
      <c r="Z13" s="49">
        <v>0</v>
      </c>
      <c r="AA13" s="49">
        <v>0</v>
      </c>
      <c r="AB13" s="69">
        <v>13</v>
      </c>
      <c r="AC13" s="69"/>
      <c r="AD13" s="70"/>
      <c r="AE13" s="77">
        <v>2108</v>
      </c>
      <c r="AF13" s="77">
        <v>14085</v>
      </c>
      <c r="AG13" s="77">
        <v>11689</v>
      </c>
      <c r="AH13" s="77">
        <v>4697</v>
      </c>
      <c r="AI13" s="77"/>
      <c r="AJ13" s="77" t="s">
        <v>540</v>
      </c>
      <c r="AK13" s="77" t="s">
        <v>335</v>
      </c>
      <c r="AL13" s="82" t="s">
        <v>589</v>
      </c>
      <c r="AM13" s="77"/>
      <c r="AN13" s="79">
        <v>39799.17590277778</v>
      </c>
      <c r="AO13" s="77" t="s">
        <v>209</v>
      </c>
      <c r="AP13" s="82" t="s">
        <v>665</v>
      </c>
      <c r="AQ13" s="108" t="s">
        <v>65</v>
      </c>
      <c r="AR13" s="48"/>
      <c r="AS13" s="48"/>
      <c r="AT13" s="48"/>
      <c r="AU13" s="48"/>
      <c r="AV13" s="48"/>
      <c r="AW13" s="48"/>
      <c r="AX13" s="48"/>
      <c r="AY13" s="48"/>
      <c r="AZ13" s="48"/>
      <c r="BA13" s="48"/>
      <c r="BB13" s="115" t="s">
        <v>509</v>
      </c>
      <c r="BC13" s="82" t="s">
        <v>614</v>
      </c>
      <c r="BD13" s="77" t="b">
        <v>0</v>
      </c>
      <c r="BE13" s="77" t="b">
        <v>0</v>
      </c>
      <c r="BF13" s="77" t="b">
        <v>1</v>
      </c>
      <c r="BG13" s="77"/>
      <c r="BH13" s="77">
        <v>371</v>
      </c>
      <c r="BI13" s="82" t="s">
        <v>301</v>
      </c>
      <c r="BJ13" s="108" t="b">
        <v>0</v>
      </c>
      <c r="BK13" s="48"/>
      <c r="BL13" s="49"/>
      <c r="BM13" s="48"/>
      <c r="BN13" s="49"/>
      <c r="BO13" s="48"/>
      <c r="BP13" s="49"/>
      <c r="BQ13" s="48"/>
      <c r="BR13" s="49"/>
      <c r="BS13" s="48"/>
      <c r="BT13" s="76" t="str">
        <f>REPLACE(INDEX(GroupVertices[Group],MATCH(Vertices[[#This Row],[Vertex]],GroupVertices[Vertex],0)),1,1,"")</f>
        <v>1</v>
      </c>
      <c r="BU13" s="2"/>
      <c r="BV13" s="3"/>
      <c r="BW13" s="3"/>
      <c r="BX13" s="3"/>
      <c r="BY13" s="3"/>
    </row>
    <row r="14" spans="1:77" ht="41.45" customHeight="1">
      <c r="A14" s="62" t="s">
        <v>404</v>
      </c>
      <c r="B14" s="77"/>
      <c r="C14" s="63"/>
      <c r="D14" s="63" t="s">
        <v>64</v>
      </c>
      <c r="E14" s="64">
        <v>267.7657888259906</v>
      </c>
      <c r="F14" s="103">
        <v>98.86957160702477</v>
      </c>
      <c r="G14" s="85" t="s">
        <v>644</v>
      </c>
      <c r="H14" s="104"/>
      <c r="I14" s="67" t="s">
        <v>404</v>
      </c>
      <c r="J14" s="68"/>
      <c r="K14" s="105"/>
      <c r="L14" s="67" t="s">
        <v>695</v>
      </c>
      <c r="M14" s="106">
        <v>377.734102432214</v>
      </c>
      <c r="N14" s="72">
        <v>2734.7451171875</v>
      </c>
      <c r="O14" s="72">
        <v>7390.814453125</v>
      </c>
      <c r="P14" s="73"/>
      <c r="Q14" s="74"/>
      <c r="R14" s="74"/>
      <c r="S14" s="107"/>
      <c r="T14" s="48">
        <v>1</v>
      </c>
      <c r="U14" s="48">
        <v>0</v>
      </c>
      <c r="V14" s="49">
        <v>0</v>
      </c>
      <c r="W14" s="49">
        <v>0.058824</v>
      </c>
      <c r="X14" s="49">
        <v>0</v>
      </c>
      <c r="Y14" s="49">
        <v>0.591583</v>
      </c>
      <c r="Z14" s="49">
        <v>0</v>
      </c>
      <c r="AA14" s="49">
        <v>0</v>
      </c>
      <c r="AB14" s="69">
        <v>14</v>
      </c>
      <c r="AC14" s="69"/>
      <c r="AD14" s="70"/>
      <c r="AE14" s="77">
        <v>1140</v>
      </c>
      <c r="AF14" s="77">
        <v>2565</v>
      </c>
      <c r="AG14" s="77">
        <v>4011</v>
      </c>
      <c r="AH14" s="77">
        <v>83</v>
      </c>
      <c r="AI14" s="77"/>
      <c r="AJ14" s="77" t="s">
        <v>541</v>
      </c>
      <c r="AK14" s="77" t="s">
        <v>564</v>
      </c>
      <c r="AL14" s="82" t="s">
        <v>590</v>
      </c>
      <c r="AM14" s="77"/>
      <c r="AN14" s="79">
        <v>39565.512141203704</v>
      </c>
      <c r="AO14" s="77" t="s">
        <v>209</v>
      </c>
      <c r="AP14" s="82" t="s">
        <v>666</v>
      </c>
      <c r="AQ14" s="108" t="s">
        <v>65</v>
      </c>
      <c r="AR14" s="48"/>
      <c r="AS14" s="48"/>
      <c r="AT14" s="48"/>
      <c r="AU14" s="48"/>
      <c r="AV14" s="48"/>
      <c r="AW14" s="48"/>
      <c r="AX14" s="48"/>
      <c r="AY14" s="48"/>
      <c r="AZ14" s="48"/>
      <c r="BA14" s="48"/>
      <c r="BB14" s="115" t="s">
        <v>510</v>
      </c>
      <c r="BC14" s="82" t="s">
        <v>615</v>
      </c>
      <c r="BD14" s="77" t="b">
        <v>1</v>
      </c>
      <c r="BE14" s="77" t="b">
        <v>0</v>
      </c>
      <c r="BF14" s="77" t="b">
        <v>0</v>
      </c>
      <c r="BG14" s="77"/>
      <c r="BH14" s="77">
        <v>122</v>
      </c>
      <c r="BI14" s="82" t="s">
        <v>301</v>
      </c>
      <c r="BJ14" s="108" t="b">
        <v>0</v>
      </c>
      <c r="BK14" s="48"/>
      <c r="BL14" s="49"/>
      <c r="BM14" s="48"/>
      <c r="BN14" s="49"/>
      <c r="BO14" s="48"/>
      <c r="BP14" s="49"/>
      <c r="BQ14" s="48"/>
      <c r="BR14" s="49"/>
      <c r="BS14" s="48"/>
      <c r="BT14" s="76" t="str">
        <f>REPLACE(INDEX(GroupVertices[Group],MATCH(Vertices[[#This Row],[Vertex]],GroupVertices[Vertex],0)),1,1,"")</f>
        <v>1</v>
      </c>
      <c r="BU14" s="2"/>
      <c r="BV14" s="3"/>
      <c r="BW14" s="3"/>
      <c r="BX14" s="3"/>
      <c r="BY14" s="3"/>
    </row>
    <row r="15" spans="1:77" ht="41.45" customHeight="1">
      <c r="A15" s="62" t="s">
        <v>405</v>
      </c>
      <c r="B15" s="77"/>
      <c r="C15" s="63"/>
      <c r="D15" s="63" t="s">
        <v>64</v>
      </c>
      <c r="E15" s="64">
        <v>167.15628845680533</v>
      </c>
      <c r="F15" s="103">
        <v>99.94488941141891</v>
      </c>
      <c r="G15" s="85" t="s">
        <v>645</v>
      </c>
      <c r="H15" s="104"/>
      <c r="I15" s="67" t="s">
        <v>405</v>
      </c>
      <c r="J15" s="68"/>
      <c r="K15" s="105"/>
      <c r="L15" s="67" t="s">
        <v>696</v>
      </c>
      <c r="M15" s="106">
        <v>19.36652215445661</v>
      </c>
      <c r="N15" s="72">
        <v>2004.2764892578125</v>
      </c>
      <c r="O15" s="72">
        <v>8935.2763671875</v>
      </c>
      <c r="P15" s="73"/>
      <c r="Q15" s="74"/>
      <c r="R15" s="74"/>
      <c r="S15" s="107"/>
      <c r="T15" s="48">
        <v>1</v>
      </c>
      <c r="U15" s="48">
        <v>0</v>
      </c>
      <c r="V15" s="49">
        <v>0</v>
      </c>
      <c r="W15" s="49">
        <v>0.058824</v>
      </c>
      <c r="X15" s="49">
        <v>0</v>
      </c>
      <c r="Y15" s="49">
        <v>0.591583</v>
      </c>
      <c r="Z15" s="49">
        <v>0</v>
      </c>
      <c r="AA15" s="49">
        <v>0</v>
      </c>
      <c r="AB15" s="69">
        <v>15</v>
      </c>
      <c r="AC15" s="69"/>
      <c r="AD15" s="70"/>
      <c r="AE15" s="77">
        <v>147</v>
      </c>
      <c r="AF15" s="77">
        <v>126</v>
      </c>
      <c r="AG15" s="77">
        <v>929</v>
      </c>
      <c r="AH15" s="77">
        <v>59</v>
      </c>
      <c r="AI15" s="77"/>
      <c r="AJ15" s="77" t="s">
        <v>542</v>
      </c>
      <c r="AK15" s="77" t="s">
        <v>334</v>
      </c>
      <c r="AL15" s="77"/>
      <c r="AM15" s="77"/>
      <c r="AN15" s="79">
        <v>39973.09196759259</v>
      </c>
      <c r="AO15" s="77" t="s">
        <v>209</v>
      </c>
      <c r="AP15" s="82" t="s">
        <v>667</v>
      </c>
      <c r="AQ15" s="108" t="s">
        <v>65</v>
      </c>
      <c r="AR15" s="48"/>
      <c r="AS15" s="48"/>
      <c r="AT15" s="48"/>
      <c r="AU15" s="48"/>
      <c r="AV15" s="48"/>
      <c r="AW15" s="48"/>
      <c r="AX15" s="48"/>
      <c r="AY15" s="48"/>
      <c r="AZ15" s="48"/>
      <c r="BA15" s="48"/>
      <c r="BB15" s="115" t="s">
        <v>511</v>
      </c>
      <c r="BC15" s="77"/>
      <c r="BD15" s="77" t="b">
        <v>1</v>
      </c>
      <c r="BE15" s="77" t="b">
        <v>0</v>
      </c>
      <c r="BF15" s="77" t="b">
        <v>1</v>
      </c>
      <c r="BG15" s="77"/>
      <c r="BH15" s="77">
        <v>0</v>
      </c>
      <c r="BI15" s="82" t="s">
        <v>301</v>
      </c>
      <c r="BJ15" s="108" t="b">
        <v>0</v>
      </c>
      <c r="BK15" s="48"/>
      <c r="BL15" s="49"/>
      <c r="BM15" s="48"/>
      <c r="BN15" s="49"/>
      <c r="BO15" s="48"/>
      <c r="BP15" s="49"/>
      <c r="BQ15" s="48"/>
      <c r="BR15" s="49"/>
      <c r="BS15" s="48"/>
      <c r="BT15" s="76" t="str">
        <f>REPLACE(INDEX(GroupVertices[Group],MATCH(Vertices[[#This Row],[Vertex]],GroupVertices[Vertex],0)),1,1,"")</f>
        <v>1</v>
      </c>
      <c r="BU15" s="2"/>
      <c r="BV15" s="3"/>
      <c r="BW15" s="3"/>
      <c r="BX15" s="3"/>
      <c r="BY15" s="3"/>
    </row>
    <row r="16" spans="1:77" ht="41.45" customHeight="1">
      <c r="A16" s="62" t="s">
        <v>406</v>
      </c>
      <c r="B16" s="77"/>
      <c r="C16" s="63"/>
      <c r="D16" s="63" t="s">
        <v>64</v>
      </c>
      <c r="E16" s="64">
        <v>185.63642628599558</v>
      </c>
      <c r="F16" s="103">
        <v>99.7473730619443</v>
      </c>
      <c r="G16" s="85" t="s">
        <v>646</v>
      </c>
      <c r="H16" s="104"/>
      <c r="I16" s="67" t="s">
        <v>406</v>
      </c>
      <c r="J16" s="68"/>
      <c r="K16" s="105"/>
      <c r="L16" s="67" t="s">
        <v>697</v>
      </c>
      <c r="M16" s="106">
        <v>85.1921375560291</v>
      </c>
      <c r="N16" s="72">
        <v>2608.15771484375</v>
      </c>
      <c r="O16" s="72">
        <v>2270.087646484375</v>
      </c>
      <c r="P16" s="73"/>
      <c r="Q16" s="74"/>
      <c r="R16" s="74"/>
      <c r="S16" s="107"/>
      <c r="T16" s="48">
        <v>1</v>
      </c>
      <c r="U16" s="48">
        <v>0</v>
      </c>
      <c r="V16" s="49">
        <v>0</v>
      </c>
      <c r="W16" s="49">
        <v>0.058824</v>
      </c>
      <c r="X16" s="49">
        <v>0</v>
      </c>
      <c r="Y16" s="49">
        <v>0.591583</v>
      </c>
      <c r="Z16" s="49">
        <v>0</v>
      </c>
      <c r="AA16" s="49">
        <v>0</v>
      </c>
      <c r="AB16" s="69">
        <v>16</v>
      </c>
      <c r="AC16" s="69"/>
      <c r="AD16" s="70"/>
      <c r="AE16" s="77">
        <v>298</v>
      </c>
      <c r="AF16" s="77">
        <v>574</v>
      </c>
      <c r="AG16" s="77">
        <v>637</v>
      </c>
      <c r="AH16" s="77">
        <v>889</v>
      </c>
      <c r="AI16" s="77"/>
      <c r="AJ16" s="77" t="s">
        <v>543</v>
      </c>
      <c r="AK16" s="77" t="s">
        <v>332</v>
      </c>
      <c r="AL16" s="82" t="s">
        <v>591</v>
      </c>
      <c r="AM16" s="77"/>
      <c r="AN16" s="79">
        <v>42503.59027777778</v>
      </c>
      <c r="AO16" s="77" t="s">
        <v>209</v>
      </c>
      <c r="AP16" s="82" t="s">
        <v>668</v>
      </c>
      <c r="AQ16" s="108" t="s">
        <v>65</v>
      </c>
      <c r="AR16" s="48"/>
      <c r="AS16" s="48"/>
      <c r="AT16" s="48"/>
      <c r="AU16" s="48"/>
      <c r="AV16" s="48"/>
      <c r="AW16" s="48"/>
      <c r="AX16" s="48"/>
      <c r="AY16" s="48"/>
      <c r="AZ16" s="48"/>
      <c r="BA16" s="48"/>
      <c r="BB16" s="115" t="s">
        <v>512</v>
      </c>
      <c r="BC16" s="82" t="s">
        <v>616</v>
      </c>
      <c r="BD16" s="77" t="b">
        <v>0</v>
      </c>
      <c r="BE16" s="77" t="b">
        <v>0</v>
      </c>
      <c r="BF16" s="77" t="b">
        <v>1</v>
      </c>
      <c r="BG16" s="77"/>
      <c r="BH16" s="77">
        <v>3</v>
      </c>
      <c r="BI16" s="82" t="s">
        <v>301</v>
      </c>
      <c r="BJ16" s="108" t="b">
        <v>0</v>
      </c>
      <c r="BK16" s="48"/>
      <c r="BL16" s="49"/>
      <c r="BM16" s="48"/>
      <c r="BN16" s="49"/>
      <c r="BO16" s="48"/>
      <c r="BP16" s="49"/>
      <c r="BQ16" s="48"/>
      <c r="BR16" s="49"/>
      <c r="BS16" s="48"/>
      <c r="BT16" s="76" t="str">
        <f>REPLACE(INDEX(GroupVertices[Group],MATCH(Vertices[[#This Row],[Vertex]],GroupVertices[Vertex],0)),1,1,"")</f>
        <v>1</v>
      </c>
      <c r="BU16" s="2"/>
      <c r="BV16" s="3"/>
      <c r="BW16" s="3"/>
      <c r="BX16" s="3"/>
      <c r="BY16" s="3"/>
    </row>
    <row r="17" spans="1:77" ht="41.45" customHeight="1">
      <c r="A17" s="62" t="s">
        <v>407</v>
      </c>
      <c r="B17" s="77"/>
      <c r="C17" s="63"/>
      <c r="D17" s="63" t="s">
        <v>64</v>
      </c>
      <c r="E17" s="64">
        <v>322.2161949298548</v>
      </c>
      <c r="F17" s="103">
        <v>98.28760379160849</v>
      </c>
      <c r="G17" s="85" t="s">
        <v>647</v>
      </c>
      <c r="H17" s="104"/>
      <c r="I17" s="67" t="s">
        <v>407</v>
      </c>
      <c r="J17" s="68"/>
      <c r="K17" s="105"/>
      <c r="L17" s="67" t="s">
        <v>698</v>
      </c>
      <c r="M17" s="106">
        <v>571.6845763832757</v>
      </c>
      <c r="N17" s="72">
        <v>2977.145751953125</v>
      </c>
      <c r="O17" s="72">
        <v>4756.181640625</v>
      </c>
      <c r="P17" s="73"/>
      <c r="Q17" s="74"/>
      <c r="R17" s="74"/>
      <c r="S17" s="107"/>
      <c r="T17" s="48">
        <v>1</v>
      </c>
      <c r="U17" s="48">
        <v>0</v>
      </c>
      <c r="V17" s="49">
        <v>0</v>
      </c>
      <c r="W17" s="49">
        <v>0.058824</v>
      </c>
      <c r="X17" s="49">
        <v>0</v>
      </c>
      <c r="Y17" s="49">
        <v>0.591583</v>
      </c>
      <c r="Z17" s="49">
        <v>0</v>
      </c>
      <c r="AA17" s="49">
        <v>0</v>
      </c>
      <c r="AB17" s="69">
        <v>17</v>
      </c>
      <c r="AC17" s="69"/>
      <c r="AD17" s="70"/>
      <c r="AE17" s="77">
        <v>618</v>
      </c>
      <c r="AF17" s="77">
        <v>3885</v>
      </c>
      <c r="AG17" s="77">
        <v>10536</v>
      </c>
      <c r="AH17" s="77">
        <v>3562</v>
      </c>
      <c r="AI17" s="77"/>
      <c r="AJ17" s="77" t="s">
        <v>544</v>
      </c>
      <c r="AK17" s="77" t="s">
        <v>331</v>
      </c>
      <c r="AL17" s="82" t="s">
        <v>592</v>
      </c>
      <c r="AM17" s="77"/>
      <c r="AN17" s="79">
        <v>40085.828310185185</v>
      </c>
      <c r="AO17" s="77" t="s">
        <v>209</v>
      </c>
      <c r="AP17" s="82" t="s">
        <v>669</v>
      </c>
      <c r="AQ17" s="108" t="s">
        <v>65</v>
      </c>
      <c r="AR17" s="48"/>
      <c r="AS17" s="48"/>
      <c r="AT17" s="48"/>
      <c r="AU17" s="48"/>
      <c r="AV17" s="48"/>
      <c r="AW17" s="48"/>
      <c r="AX17" s="48"/>
      <c r="AY17" s="48"/>
      <c r="AZ17" s="48"/>
      <c r="BA17" s="48"/>
      <c r="BB17" s="115" t="s">
        <v>513</v>
      </c>
      <c r="BC17" s="82" t="s">
        <v>617</v>
      </c>
      <c r="BD17" s="77" t="b">
        <v>0</v>
      </c>
      <c r="BE17" s="77" t="b">
        <v>0</v>
      </c>
      <c r="BF17" s="77" t="b">
        <v>0</v>
      </c>
      <c r="BG17" s="77"/>
      <c r="BH17" s="77">
        <v>116</v>
      </c>
      <c r="BI17" s="82" t="s">
        <v>337</v>
      </c>
      <c r="BJ17" s="108" t="b">
        <v>0</v>
      </c>
      <c r="BK17" s="48"/>
      <c r="BL17" s="49"/>
      <c r="BM17" s="48"/>
      <c r="BN17" s="49"/>
      <c r="BO17" s="48"/>
      <c r="BP17" s="49"/>
      <c r="BQ17" s="48"/>
      <c r="BR17" s="49"/>
      <c r="BS17" s="48"/>
      <c r="BT17" s="76" t="str">
        <f>REPLACE(INDEX(GroupVertices[Group],MATCH(Vertices[[#This Row],[Vertex]],GroupVertices[Vertex],0)),1,1,"")</f>
        <v>1</v>
      </c>
      <c r="BU17" s="2"/>
      <c r="BV17" s="3"/>
      <c r="BW17" s="3"/>
      <c r="BX17" s="3"/>
      <c r="BY17" s="3"/>
    </row>
    <row r="18" spans="1:72" ht="41.45" customHeight="1">
      <c r="A18" s="62" t="s">
        <v>408</v>
      </c>
      <c r="B18" s="77"/>
      <c r="C18" s="63"/>
      <c r="D18" s="63" t="s">
        <v>64</v>
      </c>
      <c r="E18" s="64">
        <v>258.1132168348511</v>
      </c>
      <c r="F18" s="103">
        <v>98.97273862884856</v>
      </c>
      <c r="G18" s="85" t="s">
        <v>648</v>
      </c>
      <c r="H18" s="104"/>
      <c r="I18" s="67" t="s">
        <v>408</v>
      </c>
      <c r="J18" s="68"/>
      <c r="K18" s="105"/>
      <c r="L18" s="67" t="s">
        <v>699</v>
      </c>
      <c r="M18" s="106">
        <v>343.3519729590712</v>
      </c>
      <c r="N18" s="72">
        <v>1129.8134765625</v>
      </c>
      <c r="O18" s="72">
        <v>8656.54296875</v>
      </c>
      <c r="P18" s="73"/>
      <c r="Q18" s="74"/>
      <c r="R18" s="74"/>
      <c r="S18" s="107"/>
      <c r="T18" s="48">
        <v>1</v>
      </c>
      <c r="U18" s="48">
        <v>0</v>
      </c>
      <c r="V18" s="49">
        <v>0</v>
      </c>
      <c r="W18" s="49">
        <v>0.058824</v>
      </c>
      <c r="X18" s="49">
        <v>0</v>
      </c>
      <c r="Y18" s="49">
        <v>0.591583</v>
      </c>
      <c r="Z18" s="49">
        <v>0</v>
      </c>
      <c r="AA18" s="49">
        <v>0</v>
      </c>
      <c r="AB18" s="69">
        <v>18</v>
      </c>
      <c r="AC18" s="69"/>
      <c r="AD18" s="70"/>
      <c r="AE18" s="77">
        <v>204</v>
      </c>
      <c r="AF18" s="77">
        <v>2331</v>
      </c>
      <c r="AG18" s="77">
        <v>3553</v>
      </c>
      <c r="AH18" s="77">
        <v>2307</v>
      </c>
      <c r="AI18" s="77"/>
      <c r="AJ18" s="77" t="s">
        <v>545</v>
      </c>
      <c r="AK18" s="77" t="s">
        <v>565</v>
      </c>
      <c r="AL18" s="82" t="s">
        <v>593</v>
      </c>
      <c r="AM18" s="77"/>
      <c r="AN18" s="79">
        <v>41995.83945601852</v>
      </c>
      <c r="AO18" s="77" t="s">
        <v>209</v>
      </c>
      <c r="AP18" s="82" t="s">
        <v>670</v>
      </c>
      <c r="AQ18" s="108" t="s">
        <v>65</v>
      </c>
      <c r="AR18" s="48"/>
      <c r="AS18" s="48"/>
      <c r="AT18" s="48"/>
      <c r="AU18" s="48"/>
      <c r="AV18" s="48"/>
      <c r="AW18" s="48"/>
      <c r="AX18" s="48"/>
      <c r="AY18" s="48"/>
      <c r="AZ18" s="48"/>
      <c r="BA18" s="48"/>
      <c r="BB18" s="115" t="s">
        <v>514</v>
      </c>
      <c r="BC18" s="82" t="s">
        <v>618</v>
      </c>
      <c r="BD18" s="77" t="b">
        <v>0</v>
      </c>
      <c r="BE18" s="77" t="b">
        <v>0</v>
      </c>
      <c r="BF18" s="77" t="b">
        <v>1</v>
      </c>
      <c r="BG18" s="77"/>
      <c r="BH18" s="77">
        <v>63</v>
      </c>
      <c r="BI18" s="82" t="s">
        <v>301</v>
      </c>
      <c r="BJ18" s="108" t="b">
        <v>0</v>
      </c>
      <c r="BK18" s="48"/>
      <c r="BL18" s="49"/>
      <c r="BM18" s="48"/>
      <c r="BN18" s="49"/>
      <c r="BO18" s="48"/>
      <c r="BP18" s="49"/>
      <c r="BQ18" s="48"/>
      <c r="BR18" s="49"/>
      <c r="BS18" s="48"/>
      <c r="BT18" s="76" t="str">
        <f>REPLACE(INDEX(GroupVertices[Group],MATCH(Vertices[[#This Row],[Vertex]],GroupVertices[Vertex],0)),1,1,"")</f>
        <v>1</v>
      </c>
    </row>
    <row r="19" spans="1:72" ht="41.45" customHeight="1">
      <c r="A19" s="62" t="s">
        <v>394</v>
      </c>
      <c r="B19" s="77"/>
      <c r="C19" s="63"/>
      <c r="D19" s="63" t="s">
        <v>64</v>
      </c>
      <c r="E19" s="64">
        <v>583.6193945360571</v>
      </c>
      <c r="F19" s="103">
        <v>95.49371739290176</v>
      </c>
      <c r="G19" s="85" t="s">
        <v>444</v>
      </c>
      <c r="H19" s="104"/>
      <c r="I19" s="67" t="s">
        <v>394</v>
      </c>
      <c r="J19" s="68"/>
      <c r="K19" s="105"/>
      <c r="L19" s="67" t="s">
        <v>700</v>
      </c>
      <c r="M19" s="106">
        <v>1502.793783525608</v>
      </c>
      <c r="N19" s="72">
        <v>4372.458984375</v>
      </c>
      <c r="O19" s="72">
        <v>5289.03857421875</v>
      </c>
      <c r="P19" s="73"/>
      <c r="Q19" s="74"/>
      <c r="R19" s="74"/>
      <c r="S19" s="107"/>
      <c r="T19" s="48">
        <v>0</v>
      </c>
      <c r="U19" s="48">
        <v>9</v>
      </c>
      <c r="V19" s="49">
        <v>57.333333</v>
      </c>
      <c r="W19" s="49">
        <v>0.027027</v>
      </c>
      <c r="X19" s="49">
        <v>0.077034</v>
      </c>
      <c r="Y19" s="49">
        <v>1.812112</v>
      </c>
      <c r="Z19" s="49">
        <v>0.20833333333333334</v>
      </c>
      <c r="AA19" s="49">
        <v>0</v>
      </c>
      <c r="AB19" s="69">
        <v>19</v>
      </c>
      <c r="AC19" s="69"/>
      <c r="AD19" s="70"/>
      <c r="AE19" s="77">
        <v>10532</v>
      </c>
      <c r="AF19" s="77">
        <v>10222</v>
      </c>
      <c r="AG19" s="77">
        <v>12413</v>
      </c>
      <c r="AH19" s="77">
        <v>31474</v>
      </c>
      <c r="AI19" s="77"/>
      <c r="AJ19" s="77" t="s">
        <v>546</v>
      </c>
      <c r="AK19" s="77" t="s">
        <v>566</v>
      </c>
      <c r="AL19" s="82" t="s">
        <v>594</v>
      </c>
      <c r="AM19" s="77"/>
      <c r="AN19" s="79">
        <v>39926.18405092593</v>
      </c>
      <c r="AO19" s="77" t="s">
        <v>209</v>
      </c>
      <c r="AP19" s="82" t="s">
        <v>671</v>
      </c>
      <c r="AQ19" s="108" t="s">
        <v>66</v>
      </c>
      <c r="AR19" s="48" t="s">
        <v>433</v>
      </c>
      <c r="AS19" s="48" t="s">
        <v>433</v>
      </c>
      <c r="AT19" s="48" t="s">
        <v>289</v>
      </c>
      <c r="AU19" s="48" t="s">
        <v>289</v>
      </c>
      <c r="AV19" s="48"/>
      <c r="AW19" s="48"/>
      <c r="AX19" s="102" t="s">
        <v>776</v>
      </c>
      <c r="AY19" s="102" t="s">
        <v>776</v>
      </c>
      <c r="AZ19" s="102" t="s">
        <v>791</v>
      </c>
      <c r="BA19" s="102" t="s">
        <v>791</v>
      </c>
      <c r="BB19" s="115" t="s">
        <v>515</v>
      </c>
      <c r="BC19" s="82" t="s">
        <v>619</v>
      </c>
      <c r="BD19" s="77" t="b">
        <v>0</v>
      </c>
      <c r="BE19" s="77" t="b">
        <v>0</v>
      </c>
      <c r="BF19" s="77" t="b">
        <v>1</v>
      </c>
      <c r="BG19" s="77"/>
      <c r="BH19" s="77">
        <v>79</v>
      </c>
      <c r="BI19" s="82" t="s">
        <v>336</v>
      </c>
      <c r="BJ19" s="108" t="b">
        <v>0</v>
      </c>
      <c r="BK19" s="48">
        <v>0</v>
      </c>
      <c r="BL19" s="49">
        <v>0</v>
      </c>
      <c r="BM19" s="48">
        <v>0</v>
      </c>
      <c r="BN19" s="49">
        <v>0</v>
      </c>
      <c r="BO19" s="48">
        <v>0</v>
      </c>
      <c r="BP19" s="49">
        <v>0</v>
      </c>
      <c r="BQ19" s="48">
        <v>9</v>
      </c>
      <c r="BR19" s="49">
        <v>100</v>
      </c>
      <c r="BS19" s="48">
        <v>9</v>
      </c>
      <c r="BT19" s="76" t="str">
        <f>REPLACE(INDEX(GroupVertices[Group],MATCH(Vertices[[#This Row],[Vertex]],GroupVertices[Vertex],0)),1,1,"")</f>
        <v>2</v>
      </c>
    </row>
    <row r="20" spans="1:72" ht="41.45" customHeight="1">
      <c r="A20" s="62" t="s">
        <v>409</v>
      </c>
      <c r="B20" s="77"/>
      <c r="C20" s="63"/>
      <c r="D20" s="63" t="s">
        <v>64</v>
      </c>
      <c r="E20" s="64">
        <v>521.4551809008121</v>
      </c>
      <c r="F20" s="103">
        <v>96.15813064883532</v>
      </c>
      <c r="G20" s="85" t="s">
        <v>649</v>
      </c>
      <c r="H20" s="104"/>
      <c r="I20" s="67" t="s">
        <v>409</v>
      </c>
      <c r="J20" s="68"/>
      <c r="K20" s="105"/>
      <c r="L20" s="67" t="s">
        <v>701</v>
      </c>
      <c r="M20" s="106">
        <v>1281.3669924314793</v>
      </c>
      <c r="N20" s="72">
        <v>3428.228515625</v>
      </c>
      <c r="O20" s="72">
        <v>2430.00048828125</v>
      </c>
      <c r="P20" s="73"/>
      <c r="Q20" s="74"/>
      <c r="R20" s="74"/>
      <c r="S20" s="107"/>
      <c r="T20" s="48">
        <v>2</v>
      </c>
      <c r="U20" s="48">
        <v>0</v>
      </c>
      <c r="V20" s="49">
        <v>0</v>
      </c>
      <c r="W20" s="49">
        <v>0.017857</v>
      </c>
      <c r="X20" s="49">
        <v>0.024676</v>
      </c>
      <c r="Y20" s="49">
        <v>0.492287</v>
      </c>
      <c r="Z20" s="49">
        <v>0.5</v>
      </c>
      <c r="AA20" s="49">
        <v>0</v>
      </c>
      <c r="AB20" s="69">
        <v>20</v>
      </c>
      <c r="AC20" s="69"/>
      <c r="AD20" s="70"/>
      <c r="AE20" s="77">
        <v>2714</v>
      </c>
      <c r="AF20" s="77">
        <v>8715</v>
      </c>
      <c r="AG20" s="77">
        <v>9287</v>
      </c>
      <c r="AH20" s="77">
        <v>23102</v>
      </c>
      <c r="AI20" s="77"/>
      <c r="AJ20" s="77" t="s">
        <v>547</v>
      </c>
      <c r="AK20" s="77" t="s">
        <v>567</v>
      </c>
      <c r="AL20" s="82" t="s">
        <v>595</v>
      </c>
      <c r="AM20" s="77"/>
      <c r="AN20" s="79">
        <v>43035.530706018515</v>
      </c>
      <c r="AO20" s="77" t="s">
        <v>209</v>
      </c>
      <c r="AP20" s="82" t="s">
        <v>672</v>
      </c>
      <c r="AQ20" s="108" t="s">
        <v>65</v>
      </c>
      <c r="AR20" s="48"/>
      <c r="AS20" s="48"/>
      <c r="AT20" s="48"/>
      <c r="AU20" s="48"/>
      <c r="AV20" s="48"/>
      <c r="AW20" s="48"/>
      <c r="AX20" s="48"/>
      <c r="AY20" s="48"/>
      <c r="AZ20" s="48"/>
      <c r="BA20" s="48"/>
      <c r="BB20" s="115" t="s">
        <v>516</v>
      </c>
      <c r="BC20" s="82" t="s">
        <v>620</v>
      </c>
      <c r="BD20" s="77" t="b">
        <v>0</v>
      </c>
      <c r="BE20" s="77" t="b">
        <v>0</v>
      </c>
      <c r="BF20" s="77" t="b">
        <v>1</v>
      </c>
      <c r="BG20" s="77"/>
      <c r="BH20" s="77">
        <v>55</v>
      </c>
      <c r="BI20" s="82" t="s">
        <v>301</v>
      </c>
      <c r="BJ20" s="108" t="b">
        <v>0</v>
      </c>
      <c r="BK20" s="48"/>
      <c r="BL20" s="49"/>
      <c r="BM20" s="48"/>
      <c r="BN20" s="49"/>
      <c r="BO20" s="48"/>
      <c r="BP20" s="49"/>
      <c r="BQ20" s="48"/>
      <c r="BR20" s="49"/>
      <c r="BS20" s="48"/>
      <c r="BT20" s="76" t="str">
        <f>REPLACE(INDEX(GroupVertices[Group],MATCH(Vertices[[#This Row],[Vertex]],GroupVertices[Vertex],0)),1,1,"")</f>
        <v>2</v>
      </c>
    </row>
    <row r="21" spans="1:72" ht="41.45" customHeight="1">
      <c r="A21" s="62" t="s">
        <v>410</v>
      </c>
      <c r="B21" s="77"/>
      <c r="C21" s="63"/>
      <c r="D21" s="63" t="s">
        <v>64</v>
      </c>
      <c r="E21" s="64">
        <v>1000</v>
      </c>
      <c r="F21" s="103">
        <v>91.04342714380189</v>
      </c>
      <c r="G21" s="85" t="s">
        <v>650</v>
      </c>
      <c r="H21" s="104"/>
      <c r="I21" s="67" t="s">
        <v>410</v>
      </c>
      <c r="J21" s="68"/>
      <c r="K21" s="105"/>
      <c r="L21" s="67" t="s">
        <v>702</v>
      </c>
      <c r="M21" s="106">
        <v>2985.927180542288</v>
      </c>
      <c r="N21" s="72">
        <v>4703.04931640625</v>
      </c>
      <c r="O21" s="72">
        <v>1063.723388671875</v>
      </c>
      <c r="P21" s="73"/>
      <c r="Q21" s="74"/>
      <c r="R21" s="74"/>
      <c r="S21" s="107"/>
      <c r="T21" s="48">
        <v>3</v>
      </c>
      <c r="U21" s="48">
        <v>0</v>
      </c>
      <c r="V21" s="49">
        <v>0</v>
      </c>
      <c r="W21" s="49">
        <v>0.018519</v>
      </c>
      <c r="X21" s="49">
        <v>0.038234</v>
      </c>
      <c r="Y21" s="49">
        <v>0.660719</v>
      </c>
      <c r="Z21" s="49">
        <v>0.6666666666666666</v>
      </c>
      <c r="AA21" s="49">
        <v>0</v>
      </c>
      <c r="AB21" s="69">
        <v>21</v>
      </c>
      <c r="AC21" s="69"/>
      <c r="AD21" s="70"/>
      <c r="AE21" s="77">
        <v>20398</v>
      </c>
      <c r="AF21" s="77">
        <v>20316</v>
      </c>
      <c r="AG21" s="77">
        <v>18145</v>
      </c>
      <c r="AH21" s="77">
        <v>14668</v>
      </c>
      <c r="AI21" s="77"/>
      <c r="AJ21" s="77" t="s">
        <v>548</v>
      </c>
      <c r="AK21" s="77" t="s">
        <v>568</v>
      </c>
      <c r="AL21" s="77"/>
      <c r="AM21" s="77"/>
      <c r="AN21" s="79">
        <v>42277.791354166664</v>
      </c>
      <c r="AO21" s="77" t="s">
        <v>209</v>
      </c>
      <c r="AP21" s="82" t="s">
        <v>673</v>
      </c>
      <c r="AQ21" s="108" t="s">
        <v>65</v>
      </c>
      <c r="AR21" s="48"/>
      <c r="AS21" s="48"/>
      <c r="AT21" s="48"/>
      <c r="AU21" s="48"/>
      <c r="AV21" s="48"/>
      <c r="AW21" s="48"/>
      <c r="AX21" s="48"/>
      <c r="AY21" s="48"/>
      <c r="AZ21" s="48"/>
      <c r="BA21" s="48"/>
      <c r="BB21" s="115" t="s">
        <v>517</v>
      </c>
      <c r="BC21" s="82" t="s">
        <v>621</v>
      </c>
      <c r="BD21" s="77" t="b">
        <v>0</v>
      </c>
      <c r="BE21" s="77" t="b">
        <v>0</v>
      </c>
      <c r="BF21" s="77" t="b">
        <v>1</v>
      </c>
      <c r="BG21" s="77"/>
      <c r="BH21" s="77">
        <v>149</v>
      </c>
      <c r="BI21" s="82" t="s">
        <v>301</v>
      </c>
      <c r="BJ21" s="108" t="b">
        <v>0</v>
      </c>
      <c r="BK21" s="48"/>
      <c r="BL21" s="49"/>
      <c r="BM21" s="48"/>
      <c r="BN21" s="49"/>
      <c r="BO21" s="48"/>
      <c r="BP21" s="49"/>
      <c r="BQ21" s="48"/>
      <c r="BR21" s="49"/>
      <c r="BS21" s="48"/>
      <c r="BT21" s="76" t="str">
        <f>REPLACE(INDEX(GroupVertices[Group],MATCH(Vertices[[#This Row],[Vertex]],GroupVertices[Vertex],0)),1,1,"")</f>
        <v>2</v>
      </c>
    </row>
    <row r="22" spans="1:72" ht="41.45" customHeight="1">
      <c r="A22" s="62" t="s">
        <v>396</v>
      </c>
      <c r="B22" s="77"/>
      <c r="C22" s="63"/>
      <c r="D22" s="63" t="s">
        <v>64</v>
      </c>
      <c r="E22" s="64">
        <v>470.01604725572236</v>
      </c>
      <c r="F22" s="103">
        <v>96.70791388052024</v>
      </c>
      <c r="G22" s="85" t="s">
        <v>446</v>
      </c>
      <c r="H22" s="104"/>
      <c r="I22" s="67" t="s">
        <v>396</v>
      </c>
      <c r="J22" s="68"/>
      <c r="K22" s="105"/>
      <c r="L22" s="67" t="s">
        <v>703</v>
      </c>
      <c r="M22" s="106">
        <v>1098.14256741862</v>
      </c>
      <c r="N22" s="72">
        <v>4595.658203125</v>
      </c>
      <c r="O22" s="72">
        <v>4039.017822265625</v>
      </c>
      <c r="P22" s="73"/>
      <c r="Q22" s="74"/>
      <c r="R22" s="74"/>
      <c r="S22" s="107"/>
      <c r="T22" s="48">
        <v>2</v>
      </c>
      <c r="U22" s="48">
        <v>8</v>
      </c>
      <c r="V22" s="49">
        <v>57.333333</v>
      </c>
      <c r="W22" s="49">
        <v>0.027027</v>
      </c>
      <c r="X22" s="49">
        <v>0.077034</v>
      </c>
      <c r="Y22" s="49">
        <v>1.812112</v>
      </c>
      <c r="Z22" s="49">
        <v>0.19444444444444445</v>
      </c>
      <c r="AA22" s="49">
        <v>0.1111111111111111</v>
      </c>
      <c r="AB22" s="69">
        <v>22</v>
      </c>
      <c r="AC22" s="69"/>
      <c r="AD22" s="70"/>
      <c r="AE22" s="77">
        <v>5232</v>
      </c>
      <c r="AF22" s="77">
        <v>7468</v>
      </c>
      <c r="AG22" s="77">
        <v>34182</v>
      </c>
      <c r="AH22" s="77">
        <v>12550</v>
      </c>
      <c r="AI22" s="77"/>
      <c r="AJ22" s="77" t="s">
        <v>549</v>
      </c>
      <c r="AK22" s="77" t="s">
        <v>569</v>
      </c>
      <c r="AL22" s="77"/>
      <c r="AM22" s="77"/>
      <c r="AN22" s="79">
        <v>40943.86607638889</v>
      </c>
      <c r="AO22" s="77" t="s">
        <v>209</v>
      </c>
      <c r="AP22" s="82" t="s">
        <v>674</v>
      </c>
      <c r="AQ22" s="108" t="s">
        <v>66</v>
      </c>
      <c r="AR22" s="48"/>
      <c r="AS22" s="48"/>
      <c r="AT22" s="48"/>
      <c r="AU22" s="48"/>
      <c r="AV22" s="48" t="s">
        <v>358</v>
      </c>
      <c r="AW22" s="48" t="s">
        <v>358</v>
      </c>
      <c r="AX22" s="102" t="s">
        <v>777</v>
      </c>
      <c r="AY22" s="102" t="s">
        <v>777</v>
      </c>
      <c r="AZ22" s="102" t="s">
        <v>792</v>
      </c>
      <c r="BA22" s="102" t="s">
        <v>792</v>
      </c>
      <c r="BB22" s="115" t="s">
        <v>518</v>
      </c>
      <c r="BC22" s="82" t="s">
        <v>622</v>
      </c>
      <c r="BD22" s="77" t="b">
        <v>0</v>
      </c>
      <c r="BE22" s="77" t="b">
        <v>0</v>
      </c>
      <c r="BF22" s="77" t="b">
        <v>0</v>
      </c>
      <c r="BG22" s="77"/>
      <c r="BH22" s="77">
        <v>141</v>
      </c>
      <c r="BI22" s="82" t="s">
        <v>337</v>
      </c>
      <c r="BJ22" s="108" t="b">
        <v>0</v>
      </c>
      <c r="BK22" s="48">
        <v>0</v>
      </c>
      <c r="BL22" s="49">
        <v>0</v>
      </c>
      <c r="BM22" s="48">
        <v>0</v>
      </c>
      <c r="BN22" s="49">
        <v>0</v>
      </c>
      <c r="BO22" s="48">
        <v>0</v>
      </c>
      <c r="BP22" s="49">
        <v>0</v>
      </c>
      <c r="BQ22" s="48">
        <v>11</v>
      </c>
      <c r="BR22" s="49">
        <v>100</v>
      </c>
      <c r="BS22" s="48">
        <v>11</v>
      </c>
      <c r="BT22" s="76" t="str">
        <f>REPLACE(INDEX(GroupVertices[Group],MATCH(Vertices[[#This Row],[Vertex]],GroupVertices[Vertex],0)),1,1,"")</f>
        <v>2</v>
      </c>
    </row>
    <row r="23" spans="1:72" ht="41.45" customHeight="1">
      <c r="A23" s="62" t="s">
        <v>411</v>
      </c>
      <c r="B23" s="77"/>
      <c r="C23" s="63"/>
      <c r="D23" s="63" t="s">
        <v>64</v>
      </c>
      <c r="E23" s="64">
        <v>505.36756091557965</v>
      </c>
      <c r="F23" s="103">
        <v>96.33007568520831</v>
      </c>
      <c r="G23" s="85" t="s">
        <v>651</v>
      </c>
      <c r="H23" s="104"/>
      <c r="I23" s="67" t="s">
        <v>411</v>
      </c>
      <c r="J23" s="68"/>
      <c r="K23" s="105"/>
      <c r="L23" s="67" t="s">
        <v>704</v>
      </c>
      <c r="M23" s="106">
        <v>1224.0634433095745</v>
      </c>
      <c r="N23" s="72">
        <v>5662.92431640625</v>
      </c>
      <c r="O23" s="72">
        <v>2969.19970703125</v>
      </c>
      <c r="P23" s="73"/>
      <c r="Q23" s="74"/>
      <c r="R23" s="74"/>
      <c r="S23" s="107"/>
      <c r="T23" s="48">
        <v>3</v>
      </c>
      <c r="U23" s="48">
        <v>0</v>
      </c>
      <c r="V23" s="49">
        <v>0</v>
      </c>
      <c r="W23" s="49">
        <v>0.018519</v>
      </c>
      <c r="X23" s="49">
        <v>0.038234</v>
      </c>
      <c r="Y23" s="49">
        <v>0.660719</v>
      </c>
      <c r="Z23" s="49">
        <v>0.6666666666666666</v>
      </c>
      <c r="AA23" s="49">
        <v>0</v>
      </c>
      <c r="AB23" s="69">
        <v>23</v>
      </c>
      <c r="AC23" s="69"/>
      <c r="AD23" s="70"/>
      <c r="AE23" s="77">
        <v>5715</v>
      </c>
      <c r="AF23" s="77">
        <v>8325</v>
      </c>
      <c r="AG23" s="77">
        <v>49929</v>
      </c>
      <c r="AH23" s="77">
        <v>1890</v>
      </c>
      <c r="AI23" s="77"/>
      <c r="AJ23" s="77" t="s">
        <v>550</v>
      </c>
      <c r="AK23" s="77" t="s">
        <v>570</v>
      </c>
      <c r="AL23" s="82" t="s">
        <v>596</v>
      </c>
      <c r="AM23" s="77"/>
      <c r="AN23" s="79">
        <v>40577.07971064815</v>
      </c>
      <c r="AO23" s="77" t="s">
        <v>209</v>
      </c>
      <c r="AP23" s="82" t="s">
        <v>675</v>
      </c>
      <c r="AQ23" s="108" t="s">
        <v>65</v>
      </c>
      <c r="AR23" s="48"/>
      <c r="AS23" s="48"/>
      <c r="AT23" s="48"/>
      <c r="AU23" s="48"/>
      <c r="AV23" s="48"/>
      <c r="AW23" s="48"/>
      <c r="AX23" s="48"/>
      <c r="AY23" s="48"/>
      <c r="AZ23" s="48"/>
      <c r="BA23" s="48"/>
      <c r="BB23" s="115" t="s">
        <v>519</v>
      </c>
      <c r="BC23" s="82" t="s">
        <v>623</v>
      </c>
      <c r="BD23" s="77" t="b">
        <v>0</v>
      </c>
      <c r="BE23" s="77" t="b">
        <v>0</v>
      </c>
      <c r="BF23" s="77" t="b">
        <v>1</v>
      </c>
      <c r="BG23" s="77"/>
      <c r="BH23" s="77">
        <v>125</v>
      </c>
      <c r="BI23" s="82" t="s">
        <v>301</v>
      </c>
      <c r="BJ23" s="108" t="b">
        <v>0</v>
      </c>
      <c r="BK23" s="48"/>
      <c r="BL23" s="49"/>
      <c r="BM23" s="48"/>
      <c r="BN23" s="49"/>
      <c r="BO23" s="48"/>
      <c r="BP23" s="49"/>
      <c r="BQ23" s="48"/>
      <c r="BR23" s="49"/>
      <c r="BS23" s="48"/>
      <c r="BT23" s="76" t="str">
        <f>REPLACE(INDEX(GroupVertices[Group],MATCH(Vertices[[#This Row],[Vertex]],GroupVertices[Vertex],0)),1,1,"")</f>
        <v>2</v>
      </c>
    </row>
    <row r="24" spans="1:72" ht="41.45" customHeight="1">
      <c r="A24" s="62" t="s">
        <v>412</v>
      </c>
      <c r="B24" s="77"/>
      <c r="C24" s="63"/>
      <c r="D24" s="63" t="s">
        <v>64</v>
      </c>
      <c r="E24" s="64">
        <v>842.3000738370662</v>
      </c>
      <c r="F24" s="103">
        <v>92.72892938496584</v>
      </c>
      <c r="G24" s="85" t="s">
        <v>652</v>
      </c>
      <c r="H24" s="104"/>
      <c r="I24" s="67" t="s">
        <v>412</v>
      </c>
      <c r="J24" s="68"/>
      <c r="K24" s="105"/>
      <c r="L24" s="67" t="s">
        <v>705</v>
      </c>
      <c r="M24" s="106">
        <v>2424.205466970387</v>
      </c>
      <c r="N24" s="72">
        <v>4529.76708984375</v>
      </c>
      <c r="O24" s="72">
        <v>8935.2763671875</v>
      </c>
      <c r="P24" s="73"/>
      <c r="Q24" s="74"/>
      <c r="R24" s="74"/>
      <c r="S24" s="107"/>
      <c r="T24" s="48">
        <v>3</v>
      </c>
      <c r="U24" s="48">
        <v>0</v>
      </c>
      <c r="V24" s="49">
        <v>0</v>
      </c>
      <c r="W24" s="49">
        <v>0.018519</v>
      </c>
      <c r="X24" s="49">
        <v>0.038234</v>
      </c>
      <c r="Y24" s="49">
        <v>0.660719</v>
      </c>
      <c r="Z24" s="49">
        <v>0.6666666666666666</v>
      </c>
      <c r="AA24" s="49">
        <v>0</v>
      </c>
      <c r="AB24" s="69">
        <v>24</v>
      </c>
      <c r="AC24" s="69"/>
      <c r="AD24" s="70"/>
      <c r="AE24" s="77">
        <v>14120</v>
      </c>
      <c r="AF24" s="77">
        <v>16493</v>
      </c>
      <c r="AG24" s="77">
        <v>4580</v>
      </c>
      <c r="AH24" s="77">
        <v>399</v>
      </c>
      <c r="AI24" s="77"/>
      <c r="AJ24" s="77" t="s">
        <v>551</v>
      </c>
      <c r="AK24" s="77" t="s">
        <v>571</v>
      </c>
      <c r="AL24" s="82" t="s">
        <v>597</v>
      </c>
      <c r="AM24" s="77"/>
      <c r="AN24" s="79">
        <v>42432.61929398148</v>
      </c>
      <c r="AO24" s="77" t="s">
        <v>209</v>
      </c>
      <c r="AP24" s="82" t="s">
        <v>676</v>
      </c>
      <c r="AQ24" s="108" t="s">
        <v>65</v>
      </c>
      <c r="AR24" s="48"/>
      <c r="AS24" s="48"/>
      <c r="AT24" s="48"/>
      <c r="AU24" s="48"/>
      <c r="AV24" s="48"/>
      <c r="AW24" s="48"/>
      <c r="AX24" s="48"/>
      <c r="AY24" s="48"/>
      <c r="AZ24" s="48"/>
      <c r="BA24" s="48"/>
      <c r="BB24" s="115" t="s">
        <v>520</v>
      </c>
      <c r="BC24" s="82" t="s">
        <v>624</v>
      </c>
      <c r="BD24" s="77" t="b">
        <v>1</v>
      </c>
      <c r="BE24" s="77" t="b">
        <v>0</v>
      </c>
      <c r="BF24" s="77" t="b">
        <v>0</v>
      </c>
      <c r="BG24" s="77"/>
      <c r="BH24" s="77">
        <v>1050</v>
      </c>
      <c r="BI24" s="77"/>
      <c r="BJ24" s="108" t="b">
        <v>0</v>
      </c>
      <c r="BK24" s="48"/>
      <c r="BL24" s="49"/>
      <c r="BM24" s="48"/>
      <c r="BN24" s="49"/>
      <c r="BO24" s="48"/>
      <c r="BP24" s="49"/>
      <c r="BQ24" s="48"/>
      <c r="BR24" s="49"/>
      <c r="BS24" s="48"/>
      <c r="BT24" s="76" t="str">
        <f>REPLACE(INDEX(GroupVertices[Group],MATCH(Vertices[[#This Row],[Vertex]],GroupVertices[Vertex],0)),1,1,"")</f>
        <v>2</v>
      </c>
    </row>
    <row r="25" spans="1:72" ht="41.45" customHeight="1">
      <c r="A25" s="62" t="s">
        <v>413</v>
      </c>
      <c r="B25" s="77"/>
      <c r="C25" s="63"/>
      <c r="D25" s="63" t="s">
        <v>64</v>
      </c>
      <c r="E25" s="64">
        <v>416.1431454590204</v>
      </c>
      <c r="F25" s="103">
        <v>97.28370931001542</v>
      </c>
      <c r="G25" s="85" t="s">
        <v>653</v>
      </c>
      <c r="H25" s="104"/>
      <c r="I25" s="67" t="s">
        <v>413</v>
      </c>
      <c r="J25" s="68"/>
      <c r="K25" s="105"/>
      <c r="L25" s="67" t="s">
        <v>706</v>
      </c>
      <c r="M25" s="106">
        <v>906.2491439488574</v>
      </c>
      <c r="N25" s="72">
        <v>3605.348388671875</v>
      </c>
      <c r="O25" s="72">
        <v>6840.43896484375</v>
      </c>
      <c r="P25" s="73"/>
      <c r="Q25" s="74"/>
      <c r="R25" s="74"/>
      <c r="S25" s="107"/>
      <c r="T25" s="48">
        <v>3</v>
      </c>
      <c r="U25" s="48">
        <v>0</v>
      </c>
      <c r="V25" s="49">
        <v>0</v>
      </c>
      <c r="W25" s="49">
        <v>0.018519</v>
      </c>
      <c r="X25" s="49">
        <v>0.038234</v>
      </c>
      <c r="Y25" s="49">
        <v>0.660719</v>
      </c>
      <c r="Z25" s="49">
        <v>0.6666666666666666</v>
      </c>
      <c r="AA25" s="49">
        <v>0</v>
      </c>
      <c r="AB25" s="69">
        <v>25</v>
      </c>
      <c r="AC25" s="69"/>
      <c r="AD25" s="70"/>
      <c r="AE25" s="77">
        <v>14464</v>
      </c>
      <c r="AF25" s="77">
        <v>6162</v>
      </c>
      <c r="AG25" s="77">
        <v>1310</v>
      </c>
      <c r="AH25" s="77">
        <v>5</v>
      </c>
      <c r="AI25" s="77"/>
      <c r="AJ25" s="77" t="s">
        <v>552</v>
      </c>
      <c r="AK25" s="77" t="s">
        <v>335</v>
      </c>
      <c r="AL25" s="82" t="s">
        <v>598</v>
      </c>
      <c r="AM25" s="77"/>
      <c r="AN25" s="79">
        <v>42308.53225694445</v>
      </c>
      <c r="AO25" s="77" t="s">
        <v>209</v>
      </c>
      <c r="AP25" s="82" t="s">
        <v>677</v>
      </c>
      <c r="AQ25" s="108" t="s">
        <v>65</v>
      </c>
      <c r="AR25" s="48"/>
      <c r="AS25" s="48"/>
      <c r="AT25" s="48"/>
      <c r="AU25" s="48"/>
      <c r="AV25" s="48"/>
      <c r="AW25" s="48"/>
      <c r="AX25" s="48"/>
      <c r="AY25" s="48"/>
      <c r="AZ25" s="48"/>
      <c r="BA25" s="48"/>
      <c r="BB25" s="115" t="s">
        <v>521</v>
      </c>
      <c r="BC25" s="82" t="s">
        <v>625</v>
      </c>
      <c r="BD25" s="77" t="b">
        <v>0</v>
      </c>
      <c r="BE25" s="77" t="b">
        <v>0</v>
      </c>
      <c r="BF25" s="77" t="b">
        <v>0</v>
      </c>
      <c r="BG25" s="77"/>
      <c r="BH25" s="77">
        <v>65</v>
      </c>
      <c r="BI25" s="82" t="s">
        <v>301</v>
      </c>
      <c r="BJ25" s="108" t="b">
        <v>0</v>
      </c>
      <c r="BK25" s="48"/>
      <c r="BL25" s="49"/>
      <c r="BM25" s="48"/>
      <c r="BN25" s="49"/>
      <c r="BO25" s="48"/>
      <c r="BP25" s="49"/>
      <c r="BQ25" s="48"/>
      <c r="BR25" s="49"/>
      <c r="BS25" s="48"/>
      <c r="BT25" s="76" t="str">
        <f>REPLACE(INDEX(GroupVertices[Group],MATCH(Vertices[[#This Row],[Vertex]],GroupVertices[Vertex],0)),1,1,"")</f>
        <v>2</v>
      </c>
    </row>
    <row r="26" spans="1:72" ht="41.45" customHeight="1">
      <c r="A26" s="62" t="s">
        <v>414</v>
      </c>
      <c r="B26" s="77"/>
      <c r="C26" s="63"/>
      <c r="D26" s="63" t="s">
        <v>64</v>
      </c>
      <c r="E26" s="64">
        <v>334.3850356879153</v>
      </c>
      <c r="F26" s="103">
        <v>98.15754280255713</v>
      </c>
      <c r="G26" s="85" t="s">
        <v>654</v>
      </c>
      <c r="H26" s="104"/>
      <c r="I26" s="67" t="s">
        <v>414</v>
      </c>
      <c r="J26" s="68"/>
      <c r="K26" s="105"/>
      <c r="L26" s="67" t="s">
        <v>707</v>
      </c>
      <c r="M26" s="106">
        <v>615.0295686677933</v>
      </c>
      <c r="N26" s="72">
        <v>5668.60595703125</v>
      </c>
      <c r="O26" s="72">
        <v>7194.7744140625</v>
      </c>
      <c r="P26" s="73"/>
      <c r="Q26" s="74"/>
      <c r="R26" s="74"/>
      <c r="S26" s="107"/>
      <c r="T26" s="48">
        <v>3</v>
      </c>
      <c r="U26" s="48">
        <v>0</v>
      </c>
      <c r="V26" s="49">
        <v>0</v>
      </c>
      <c r="W26" s="49">
        <v>0.018519</v>
      </c>
      <c r="X26" s="49">
        <v>0.038234</v>
      </c>
      <c r="Y26" s="49">
        <v>0.660719</v>
      </c>
      <c r="Z26" s="49">
        <v>0.6666666666666666</v>
      </c>
      <c r="AA26" s="49">
        <v>0</v>
      </c>
      <c r="AB26" s="69">
        <v>26</v>
      </c>
      <c r="AC26" s="69"/>
      <c r="AD26" s="70"/>
      <c r="AE26" s="77">
        <v>4757</v>
      </c>
      <c r="AF26" s="77">
        <v>4180</v>
      </c>
      <c r="AG26" s="77">
        <v>8093</v>
      </c>
      <c r="AH26" s="77">
        <v>25637</v>
      </c>
      <c r="AI26" s="77"/>
      <c r="AJ26" s="77" t="s">
        <v>553</v>
      </c>
      <c r="AK26" s="77" t="s">
        <v>572</v>
      </c>
      <c r="AL26" s="82" t="s">
        <v>599</v>
      </c>
      <c r="AM26" s="77"/>
      <c r="AN26" s="79">
        <v>42653.889918981484</v>
      </c>
      <c r="AO26" s="77" t="s">
        <v>209</v>
      </c>
      <c r="AP26" s="82" t="s">
        <v>678</v>
      </c>
      <c r="AQ26" s="108" t="s">
        <v>65</v>
      </c>
      <c r="AR26" s="48"/>
      <c r="AS26" s="48"/>
      <c r="AT26" s="48"/>
      <c r="AU26" s="48"/>
      <c r="AV26" s="48"/>
      <c r="AW26" s="48"/>
      <c r="AX26" s="48"/>
      <c r="AY26" s="48"/>
      <c r="AZ26" s="48"/>
      <c r="BA26" s="48"/>
      <c r="BB26" s="115" t="s">
        <v>522</v>
      </c>
      <c r="BC26" s="82" t="s">
        <v>626</v>
      </c>
      <c r="BD26" s="77" t="b">
        <v>0</v>
      </c>
      <c r="BE26" s="77" t="b">
        <v>0</v>
      </c>
      <c r="BF26" s="77" t="b">
        <v>0</v>
      </c>
      <c r="BG26" s="77"/>
      <c r="BH26" s="77">
        <v>57</v>
      </c>
      <c r="BI26" s="82" t="s">
        <v>301</v>
      </c>
      <c r="BJ26" s="108" t="b">
        <v>0</v>
      </c>
      <c r="BK26" s="48"/>
      <c r="BL26" s="49"/>
      <c r="BM26" s="48"/>
      <c r="BN26" s="49"/>
      <c r="BO26" s="48"/>
      <c r="BP26" s="49"/>
      <c r="BQ26" s="48"/>
      <c r="BR26" s="49"/>
      <c r="BS26" s="48"/>
      <c r="BT26" s="76" t="str">
        <f>REPLACE(INDEX(GroupVertices[Group],MATCH(Vertices[[#This Row],[Vertex]],GroupVertices[Vertex],0)),1,1,"")</f>
        <v>2</v>
      </c>
    </row>
    <row r="27" spans="1:72" ht="41.45" customHeight="1">
      <c r="A27" s="62" t="s">
        <v>356</v>
      </c>
      <c r="B27" s="77"/>
      <c r="C27" s="63"/>
      <c r="D27" s="63" t="s">
        <v>64</v>
      </c>
      <c r="E27" s="64">
        <v>449.72089588973665</v>
      </c>
      <c r="F27" s="103">
        <v>96.9248291571754</v>
      </c>
      <c r="G27" s="85" t="s">
        <v>447</v>
      </c>
      <c r="H27" s="104"/>
      <c r="I27" s="67" t="s">
        <v>356</v>
      </c>
      <c r="J27" s="68"/>
      <c r="K27" s="105"/>
      <c r="L27" s="67" t="s">
        <v>708</v>
      </c>
      <c r="M27" s="106">
        <v>1025.8519362186787</v>
      </c>
      <c r="N27" s="72">
        <v>5041.654296875</v>
      </c>
      <c r="O27" s="72">
        <v>5811.93798828125</v>
      </c>
      <c r="P27" s="73"/>
      <c r="Q27" s="74"/>
      <c r="R27" s="74"/>
      <c r="S27" s="107"/>
      <c r="T27" s="48">
        <v>2</v>
      </c>
      <c r="U27" s="48">
        <v>8</v>
      </c>
      <c r="V27" s="49">
        <v>76.333333</v>
      </c>
      <c r="W27" s="49">
        <v>0.027027</v>
      </c>
      <c r="X27" s="49">
        <v>0.084656</v>
      </c>
      <c r="Y27" s="49">
        <v>1.783407</v>
      </c>
      <c r="Z27" s="49">
        <v>0.20833333333333334</v>
      </c>
      <c r="AA27" s="49">
        <v>0.1111111111111111</v>
      </c>
      <c r="AB27" s="69">
        <v>27</v>
      </c>
      <c r="AC27" s="69"/>
      <c r="AD27" s="70"/>
      <c r="AE27" s="77">
        <v>6862</v>
      </c>
      <c r="AF27" s="77">
        <v>6976</v>
      </c>
      <c r="AG27" s="77">
        <v>133252</v>
      </c>
      <c r="AH27" s="77">
        <v>180098</v>
      </c>
      <c r="AI27" s="77"/>
      <c r="AJ27" s="77" t="s">
        <v>554</v>
      </c>
      <c r="AK27" s="77" t="s">
        <v>573</v>
      </c>
      <c r="AL27" s="82" t="s">
        <v>600</v>
      </c>
      <c r="AM27" s="77"/>
      <c r="AN27" s="79">
        <v>39750.165671296294</v>
      </c>
      <c r="AO27" s="77" t="s">
        <v>209</v>
      </c>
      <c r="AP27" s="82" t="s">
        <v>363</v>
      </c>
      <c r="AQ27" s="108" t="s">
        <v>66</v>
      </c>
      <c r="AR27" s="48" t="s">
        <v>434</v>
      </c>
      <c r="AS27" s="48" t="s">
        <v>434</v>
      </c>
      <c r="AT27" s="48" t="s">
        <v>289</v>
      </c>
      <c r="AU27" s="48" t="s">
        <v>289</v>
      </c>
      <c r="AV27" s="48" t="s">
        <v>358</v>
      </c>
      <c r="AW27" s="48" t="s">
        <v>358</v>
      </c>
      <c r="AX27" s="102" t="s">
        <v>778</v>
      </c>
      <c r="AY27" s="102" t="s">
        <v>785</v>
      </c>
      <c r="AZ27" s="102" t="s">
        <v>793</v>
      </c>
      <c r="BA27" s="102" t="s">
        <v>793</v>
      </c>
      <c r="BB27" s="115" t="s">
        <v>359</v>
      </c>
      <c r="BC27" s="82" t="s">
        <v>627</v>
      </c>
      <c r="BD27" s="77" t="b">
        <v>0</v>
      </c>
      <c r="BE27" s="77" t="b">
        <v>0</v>
      </c>
      <c r="BF27" s="77" t="b">
        <v>1</v>
      </c>
      <c r="BG27" s="77"/>
      <c r="BH27" s="77">
        <v>652</v>
      </c>
      <c r="BI27" s="82" t="s">
        <v>634</v>
      </c>
      <c r="BJ27" s="108" t="b">
        <v>0</v>
      </c>
      <c r="BK27" s="48">
        <v>0</v>
      </c>
      <c r="BL27" s="49">
        <v>0</v>
      </c>
      <c r="BM27" s="48">
        <v>0</v>
      </c>
      <c r="BN27" s="49">
        <v>0</v>
      </c>
      <c r="BO27" s="48">
        <v>0</v>
      </c>
      <c r="BP27" s="49">
        <v>0</v>
      </c>
      <c r="BQ27" s="48">
        <v>30</v>
      </c>
      <c r="BR27" s="49">
        <v>100</v>
      </c>
      <c r="BS27" s="48">
        <v>30</v>
      </c>
      <c r="BT27" s="76" t="str">
        <f>REPLACE(INDEX(GroupVertices[Group],MATCH(Vertices[[#This Row],[Vertex]],GroupVertices[Vertex],0)),1,1,"")</f>
        <v>2</v>
      </c>
    </row>
    <row r="28" spans="1:72" ht="41.45" customHeight="1">
      <c r="A28" s="62" t="s">
        <v>395</v>
      </c>
      <c r="B28" s="77"/>
      <c r="C28" s="63"/>
      <c r="D28" s="63" t="s">
        <v>64</v>
      </c>
      <c r="E28" s="64">
        <v>165.38252522766427</v>
      </c>
      <c r="F28" s="103">
        <v>99.9638474538908</v>
      </c>
      <c r="G28" s="85" t="s">
        <v>445</v>
      </c>
      <c r="H28" s="104"/>
      <c r="I28" s="67" t="s">
        <v>395</v>
      </c>
      <c r="J28" s="68"/>
      <c r="K28" s="105"/>
      <c r="L28" s="67" t="s">
        <v>709</v>
      </c>
      <c r="M28" s="106">
        <v>13.048438533323536</v>
      </c>
      <c r="N28" s="72">
        <v>6119.68896484375</v>
      </c>
      <c r="O28" s="72">
        <v>5350.31982421875</v>
      </c>
      <c r="P28" s="73"/>
      <c r="Q28" s="74"/>
      <c r="R28" s="74"/>
      <c r="S28" s="107"/>
      <c r="T28" s="48">
        <v>0</v>
      </c>
      <c r="U28" s="48">
        <v>2</v>
      </c>
      <c r="V28" s="49">
        <v>0</v>
      </c>
      <c r="W28" s="49">
        <v>0.02</v>
      </c>
      <c r="X28" s="49">
        <v>0.029361</v>
      </c>
      <c r="Y28" s="49">
        <v>0.505104</v>
      </c>
      <c r="Z28" s="49">
        <v>1</v>
      </c>
      <c r="AA28" s="49">
        <v>0</v>
      </c>
      <c r="AB28" s="69">
        <v>28</v>
      </c>
      <c r="AC28" s="69"/>
      <c r="AD28" s="70"/>
      <c r="AE28" s="77">
        <v>360</v>
      </c>
      <c r="AF28" s="77">
        <v>83</v>
      </c>
      <c r="AG28" s="77">
        <v>213</v>
      </c>
      <c r="AH28" s="77">
        <v>287</v>
      </c>
      <c r="AI28" s="77"/>
      <c r="AJ28" s="77" t="s">
        <v>555</v>
      </c>
      <c r="AK28" s="77" t="s">
        <v>574</v>
      </c>
      <c r="AL28" s="77"/>
      <c r="AM28" s="77"/>
      <c r="AN28" s="79">
        <v>39914.32326388889</v>
      </c>
      <c r="AO28" s="77" t="s">
        <v>209</v>
      </c>
      <c r="AP28" s="82" t="s">
        <v>679</v>
      </c>
      <c r="AQ28" s="108" t="s">
        <v>66</v>
      </c>
      <c r="AR28" s="48"/>
      <c r="AS28" s="48"/>
      <c r="AT28" s="48"/>
      <c r="AU28" s="48"/>
      <c r="AV28" s="48"/>
      <c r="AW28" s="48"/>
      <c r="AX28" s="102" t="s">
        <v>779</v>
      </c>
      <c r="AY28" s="102" t="s">
        <v>779</v>
      </c>
      <c r="AZ28" s="102" t="s">
        <v>794</v>
      </c>
      <c r="BA28" s="102" t="s">
        <v>794</v>
      </c>
      <c r="BB28" s="115" t="s">
        <v>523</v>
      </c>
      <c r="BC28" s="82" t="s">
        <v>628</v>
      </c>
      <c r="BD28" s="77" t="b">
        <v>0</v>
      </c>
      <c r="BE28" s="77" t="b">
        <v>0</v>
      </c>
      <c r="BF28" s="77" t="b">
        <v>0</v>
      </c>
      <c r="BG28" s="77"/>
      <c r="BH28" s="77">
        <v>0</v>
      </c>
      <c r="BI28" s="82" t="s">
        <v>635</v>
      </c>
      <c r="BJ28" s="108" t="b">
        <v>0</v>
      </c>
      <c r="BK28" s="48">
        <v>0</v>
      </c>
      <c r="BL28" s="49">
        <v>0</v>
      </c>
      <c r="BM28" s="48">
        <v>0</v>
      </c>
      <c r="BN28" s="49">
        <v>0</v>
      </c>
      <c r="BO28" s="48">
        <v>0</v>
      </c>
      <c r="BP28" s="49">
        <v>0</v>
      </c>
      <c r="BQ28" s="48">
        <v>22</v>
      </c>
      <c r="BR28" s="49">
        <v>100</v>
      </c>
      <c r="BS28" s="48">
        <v>22</v>
      </c>
      <c r="BT28" s="76" t="str">
        <f>REPLACE(INDEX(GroupVertices[Group],MATCH(Vertices[[#This Row],[Vertex]],GroupVertices[Vertex],0)),1,1,"")</f>
        <v>3</v>
      </c>
    </row>
    <row r="29" spans="1:72" ht="41.45" customHeight="1">
      <c r="A29" s="62" t="s">
        <v>397</v>
      </c>
      <c r="B29" s="77"/>
      <c r="C29" s="63"/>
      <c r="D29" s="63" t="s">
        <v>64</v>
      </c>
      <c r="E29" s="64">
        <v>162</v>
      </c>
      <c r="F29" s="103">
        <v>100</v>
      </c>
      <c r="G29" s="85" t="s">
        <v>448</v>
      </c>
      <c r="H29" s="104"/>
      <c r="I29" s="67" t="s">
        <v>397</v>
      </c>
      <c r="J29" s="68"/>
      <c r="K29" s="105"/>
      <c r="L29" s="67" t="s">
        <v>710</v>
      </c>
      <c r="M29" s="106">
        <v>1</v>
      </c>
      <c r="N29" s="72">
        <v>9029.171875</v>
      </c>
      <c r="O29" s="72">
        <v>4999.5</v>
      </c>
      <c r="P29" s="73"/>
      <c r="Q29" s="74"/>
      <c r="R29" s="74"/>
      <c r="S29" s="107"/>
      <c r="T29" s="48">
        <v>0</v>
      </c>
      <c r="U29" s="48">
        <v>8</v>
      </c>
      <c r="V29" s="49">
        <v>148</v>
      </c>
      <c r="W29" s="49">
        <v>0.025</v>
      </c>
      <c r="X29" s="49">
        <v>0.054415</v>
      </c>
      <c r="Y29" s="49">
        <v>2.166466</v>
      </c>
      <c r="Z29" s="49">
        <v>0.16071428571428573</v>
      </c>
      <c r="AA29" s="49">
        <v>0</v>
      </c>
      <c r="AB29" s="69">
        <v>29</v>
      </c>
      <c r="AC29" s="69"/>
      <c r="AD29" s="70"/>
      <c r="AE29" s="77">
        <v>11</v>
      </c>
      <c r="AF29" s="77">
        <v>1</v>
      </c>
      <c r="AG29" s="77">
        <v>62</v>
      </c>
      <c r="AH29" s="77">
        <v>44</v>
      </c>
      <c r="AI29" s="77"/>
      <c r="AJ29" s="77"/>
      <c r="AK29" s="77" t="s">
        <v>575</v>
      </c>
      <c r="AL29" s="77"/>
      <c r="AM29" s="77"/>
      <c r="AN29" s="79">
        <v>42549.655752314815</v>
      </c>
      <c r="AO29" s="77" t="s">
        <v>209</v>
      </c>
      <c r="AP29" s="82" t="s">
        <v>680</v>
      </c>
      <c r="AQ29" s="108" t="s">
        <v>66</v>
      </c>
      <c r="AR29" s="48" t="s">
        <v>435</v>
      </c>
      <c r="AS29" s="48" t="s">
        <v>435</v>
      </c>
      <c r="AT29" s="48" t="s">
        <v>330</v>
      </c>
      <c r="AU29" s="48" t="s">
        <v>330</v>
      </c>
      <c r="AV29" s="48"/>
      <c r="AW29" s="48"/>
      <c r="AX29" s="102" t="s">
        <v>780</v>
      </c>
      <c r="AY29" s="102" t="s">
        <v>780</v>
      </c>
      <c r="AZ29" s="102" t="s">
        <v>795</v>
      </c>
      <c r="BA29" s="102" t="s">
        <v>795</v>
      </c>
      <c r="BB29" s="115" t="s">
        <v>524</v>
      </c>
      <c r="BC29" s="82" t="s">
        <v>629</v>
      </c>
      <c r="BD29" s="77" t="b">
        <v>1</v>
      </c>
      <c r="BE29" s="77" t="b">
        <v>0</v>
      </c>
      <c r="BF29" s="77" t="b">
        <v>0</v>
      </c>
      <c r="BG29" s="77"/>
      <c r="BH29" s="77">
        <v>0</v>
      </c>
      <c r="BI29" s="77"/>
      <c r="BJ29" s="108" t="b">
        <v>0</v>
      </c>
      <c r="BK29" s="48">
        <v>0</v>
      </c>
      <c r="BL29" s="49">
        <v>0</v>
      </c>
      <c r="BM29" s="48">
        <v>0</v>
      </c>
      <c r="BN29" s="49">
        <v>0</v>
      </c>
      <c r="BO29" s="48">
        <v>0</v>
      </c>
      <c r="BP29" s="49">
        <v>0</v>
      </c>
      <c r="BQ29" s="48">
        <v>8</v>
      </c>
      <c r="BR29" s="49">
        <v>100</v>
      </c>
      <c r="BS29" s="48">
        <v>8</v>
      </c>
      <c r="BT29" s="76" t="str">
        <f>REPLACE(INDEX(GroupVertices[Group],MATCH(Vertices[[#This Row],[Vertex]],GroupVertices[Vertex],0)),1,1,"")</f>
        <v>4</v>
      </c>
    </row>
    <row r="30" spans="1:72" ht="41.45" customHeight="1">
      <c r="A30" s="62" t="s">
        <v>415</v>
      </c>
      <c r="B30" s="77"/>
      <c r="C30" s="63"/>
      <c r="D30" s="63" t="s">
        <v>64</v>
      </c>
      <c r="E30" s="64">
        <v>1000</v>
      </c>
      <c r="F30" s="103">
        <v>70</v>
      </c>
      <c r="G30" s="85" t="s">
        <v>655</v>
      </c>
      <c r="H30" s="104"/>
      <c r="I30" s="67" t="s">
        <v>415</v>
      </c>
      <c r="J30" s="68"/>
      <c r="K30" s="105"/>
      <c r="L30" s="67" t="s">
        <v>711</v>
      </c>
      <c r="M30" s="106">
        <v>9999</v>
      </c>
      <c r="N30" s="72">
        <v>8967.4287109375</v>
      </c>
      <c r="O30" s="72">
        <v>8935.2763671875</v>
      </c>
      <c r="P30" s="73"/>
      <c r="Q30" s="74"/>
      <c r="R30" s="74"/>
      <c r="S30" s="107"/>
      <c r="T30" s="48">
        <v>1</v>
      </c>
      <c r="U30" s="48">
        <v>0</v>
      </c>
      <c r="V30" s="49">
        <v>0</v>
      </c>
      <c r="W30" s="49">
        <v>0.016667</v>
      </c>
      <c r="X30" s="49">
        <v>0.008715</v>
      </c>
      <c r="Y30" s="49">
        <v>0.380186</v>
      </c>
      <c r="Z30" s="49">
        <v>0</v>
      </c>
      <c r="AA30" s="49">
        <v>0</v>
      </c>
      <c r="AB30" s="69">
        <v>30</v>
      </c>
      <c r="AC30" s="69"/>
      <c r="AD30" s="70"/>
      <c r="AE30" s="77">
        <v>5162</v>
      </c>
      <c r="AF30" s="77">
        <v>68046</v>
      </c>
      <c r="AG30" s="77">
        <v>16295</v>
      </c>
      <c r="AH30" s="77">
        <v>1988</v>
      </c>
      <c r="AI30" s="77"/>
      <c r="AJ30" s="77" t="s">
        <v>556</v>
      </c>
      <c r="AK30" s="77" t="s">
        <v>576</v>
      </c>
      <c r="AL30" s="82" t="s">
        <v>601</v>
      </c>
      <c r="AM30" s="77"/>
      <c r="AN30" s="79">
        <v>40832.99219907408</v>
      </c>
      <c r="AO30" s="77" t="s">
        <v>209</v>
      </c>
      <c r="AP30" s="82" t="s">
        <v>681</v>
      </c>
      <c r="AQ30" s="108" t="s">
        <v>65</v>
      </c>
      <c r="AR30" s="48"/>
      <c r="AS30" s="48"/>
      <c r="AT30" s="48"/>
      <c r="AU30" s="48"/>
      <c r="AV30" s="48"/>
      <c r="AW30" s="48"/>
      <c r="AX30" s="48"/>
      <c r="AY30" s="48"/>
      <c r="AZ30" s="48"/>
      <c r="BA30" s="48"/>
      <c r="BB30" s="115" t="s">
        <v>525</v>
      </c>
      <c r="BC30" s="82" t="s">
        <v>630</v>
      </c>
      <c r="BD30" s="77" t="b">
        <v>0</v>
      </c>
      <c r="BE30" s="77" t="b">
        <v>0</v>
      </c>
      <c r="BF30" s="77" t="b">
        <v>0</v>
      </c>
      <c r="BG30" s="77"/>
      <c r="BH30" s="77">
        <v>856</v>
      </c>
      <c r="BI30" s="82" t="s">
        <v>301</v>
      </c>
      <c r="BJ30" s="108" t="b">
        <v>1</v>
      </c>
      <c r="BK30" s="48"/>
      <c r="BL30" s="49"/>
      <c r="BM30" s="48"/>
      <c r="BN30" s="49"/>
      <c r="BO30" s="48"/>
      <c r="BP30" s="49"/>
      <c r="BQ30" s="48"/>
      <c r="BR30" s="49"/>
      <c r="BS30" s="48"/>
      <c r="BT30" s="76" t="str">
        <f>REPLACE(INDEX(GroupVertices[Group],MATCH(Vertices[[#This Row],[Vertex]],GroupVertices[Vertex],0)),1,1,"")</f>
        <v>4</v>
      </c>
    </row>
    <row r="31" spans="1:72" ht="41.45" customHeight="1">
      <c r="A31" s="62" t="s">
        <v>416</v>
      </c>
      <c r="B31" s="77"/>
      <c r="C31" s="63"/>
      <c r="D31" s="63" t="s">
        <v>64</v>
      </c>
      <c r="E31" s="64">
        <v>1000</v>
      </c>
      <c r="F31" s="103">
        <v>89.73267690498935</v>
      </c>
      <c r="G31" s="85" t="s">
        <v>656</v>
      </c>
      <c r="H31" s="104"/>
      <c r="I31" s="67" t="s">
        <v>416</v>
      </c>
      <c r="J31" s="68"/>
      <c r="K31" s="105"/>
      <c r="L31" s="67" t="s">
        <v>712</v>
      </c>
      <c r="M31" s="106">
        <v>3422.756543463884</v>
      </c>
      <c r="N31" s="72">
        <v>8510.4267578125</v>
      </c>
      <c r="O31" s="72">
        <v>4531.0400390625</v>
      </c>
      <c r="P31" s="73"/>
      <c r="Q31" s="74"/>
      <c r="R31" s="74"/>
      <c r="S31" s="107"/>
      <c r="T31" s="48">
        <v>1</v>
      </c>
      <c r="U31" s="48">
        <v>0</v>
      </c>
      <c r="V31" s="49">
        <v>0</v>
      </c>
      <c r="W31" s="49">
        <v>0.016667</v>
      </c>
      <c r="X31" s="49">
        <v>0.008715</v>
      </c>
      <c r="Y31" s="49">
        <v>0.380186</v>
      </c>
      <c r="Z31" s="49">
        <v>0</v>
      </c>
      <c r="AA31" s="49">
        <v>0</v>
      </c>
      <c r="AB31" s="69">
        <v>31</v>
      </c>
      <c r="AC31" s="69"/>
      <c r="AD31" s="70"/>
      <c r="AE31" s="77">
        <v>9856</v>
      </c>
      <c r="AF31" s="77">
        <v>23289</v>
      </c>
      <c r="AG31" s="77">
        <v>39570</v>
      </c>
      <c r="AH31" s="77">
        <v>10015</v>
      </c>
      <c r="AI31" s="77"/>
      <c r="AJ31" s="77" t="s">
        <v>557</v>
      </c>
      <c r="AK31" s="77" t="s">
        <v>577</v>
      </c>
      <c r="AL31" s="82" t="s">
        <v>602</v>
      </c>
      <c r="AM31" s="77"/>
      <c r="AN31" s="79">
        <v>39883.94703703704</v>
      </c>
      <c r="AO31" s="77" t="s">
        <v>209</v>
      </c>
      <c r="AP31" s="82" t="s">
        <v>682</v>
      </c>
      <c r="AQ31" s="108" t="s">
        <v>65</v>
      </c>
      <c r="AR31" s="48"/>
      <c r="AS31" s="48"/>
      <c r="AT31" s="48"/>
      <c r="AU31" s="48"/>
      <c r="AV31" s="48"/>
      <c r="AW31" s="48"/>
      <c r="AX31" s="48"/>
      <c r="AY31" s="48"/>
      <c r="AZ31" s="48"/>
      <c r="BA31" s="48"/>
      <c r="BB31" s="115" t="s">
        <v>526</v>
      </c>
      <c r="BC31" s="82" t="s">
        <v>631</v>
      </c>
      <c r="BD31" s="77" t="b">
        <v>0</v>
      </c>
      <c r="BE31" s="77" t="b">
        <v>0</v>
      </c>
      <c r="BF31" s="77" t="b">
        <v>1</v>
      </c>
      <c r="BG31" s="77"/>
      <c r="BH31" s="77">
        <v>1736</v>
      </c>
      <c r="BI31" s="82" t="s">
        <v>301</v>
      </c>
      <c r="BJ31" s="108" t="b">
        <v>1</v>
      </c>
      <c r="BK31" s="48"/>
      <c r="BL31" s="49"/>
      <c r="BM31" s="48"/>
      <c r="BN31" s="49"/>
      <c r="BO31" s="48"/>
      <c r="BP31" s="49"/>
      <c r="BQ31" s="48"/>
      <c r="BR31" s="49"/>
      <c r="BS31" s="48"/>
      <c r="BT31" s="76" t="str">
        <f>REPLACE(INDEX(GroupVertices[Group],MATCH(Vertices[[#This Row],[Vertex]],GroupVertices[Vertex],0)),1,1,"")</f>
        <v>4</v>
      </c>
    </row>
    <row r="32" spans="1:72" ht="41.45" customHeight="1">
      <c r="A32" s="62" t="s">
        <v>354</v>
      </c>
      <c r="B32" s="77"/>
      <c r="C32" s="63"/>
      <c r="D32" s="63" t="s">
        <v>64</v>
      </c>
      <c r="E32" s="64">
        <v>558.167954713266</v>
      </c>
      <c r="F32" s="103">
        <v>95.765743258138</v>
      </c>
      <c r="G32" s="85" t="s">
        <v>657</v>
      </c>
      <c r="H32" s="104"/>
      <c r="I32" s="67" t="s">
        <v>354</v>
      </c>
      <c r="J32" s="68"/>
      <c r="K32" s="105"/>
      <c r="L32" s="67" t="s">
        <v>713</v>
      </c>
      <c r="M32" s="106">
        <v>1412.1366301712103</v>
      </c>
      <c r="N32" s="72">
        <v>9090.916015625</v>
      </c>
      <c r="O32" s="72">
        <v>1063.723388671875</v>
      </c>
      <c r="P32" s="73"/>
      <c r="Q32" s="74"/>
      <c r="R32" s="74"/>
      <c r="S32" s="107"/>
      <c r="T32" s="48">
        <v>1</v>
      </c>
      <c r="U32" s="48">
        <v>0</v>
      </c>
      <c r="V32" s="49">
        <v>0</v>
      </c>
      <c r="W32" s="49">
        <v>0.016667</v>
      </c>
      <c r="X32" s="49">
        <v>0.008715</v>
      </c>
      <c r="Y32" s="49">
        <v>0.380186</v>
      </c>
      <c r="Z32" s="49">
        <v>0</v>
      </c>
      <c r="AA32" s="49">
        <v>0</v>
      </c>
      <c r="AB32" s="69">
        <v>32</v>
      </c>
      <c r="AC32" s="69"/>
      <c r="AD32" s="70"/>
      <c r="AE32" s="77">
        <v>3948</v>
      </c>
      <c r="AF32" s="77">
        <v>9605</v>
      </c>
      <c r="AG32" s="77">
        <v>8942</v>
      </c>
      <c r="AH32" s="77">
        <v>37814</v>
      </c>
      <c r="AI32" s="77"/>
      <c r="AJ32" s="77" t="s">
        <v>558</v>
      </c>
      <c r="AK32" s="77" t="s">
        <v>578</v>
      </c>
      <c r="AL32" s="82" t="s">
        <v>603</v>
      </c>
      <c r="AM32" s="77"/>
      <c r="AN32" s="79">
        <v>40122.1453587963</v>
      </c>
      <c r="AO32" s="77" t="s">
        <v>209</v>
      </c>
      <c r="AP32" s="82" t="s">
        <v>361</v>
      </c>
      <c r="AQ32" s="108" t="s">
        <v>65</v>
      </c>
      <c r="AR32" s="48"/>
      <c r="AS32" s="48"/>
      <c r="AT32" s="48"/>
      <c r="AU32" s="48"/>
      <c r="AV32" s="48"/>
      <c r="AW32" s="48"/>
      <c r="AX32" s="48"/>
      <c r="AY32" s="48"/>
      <c r="AZ32" s="48"/>
      <c r="BA32" s="48"/>
      <c r="BB32" s="115" t="s">
        <v>527</v>
      </c>
      <c r="BC32" s="82" t="s">
        <v>360</v>
      </c>
      <c r="BD32" s="77" t="b">
        <v>0</v>
      </c>
      <c r="BE32" s="77" t="b">
        <v>0</v>
      </c>
      <c r="BF32" s="77" t="b">
        <v>1</v>
      </c>
      <c r="BG32" s="77"/>
      <c r="BH32" s="77">
        <v>870</v>
      </c>
      <c r="BI32" s="82" t="s">
        <v>338</v>
      </c>
      <c r="BJ32" s="108" t="b">
        <v>1</v>
      </c>
      <c r="BK32" s="48"/>
      <c r="BL32" s="49"/>
      <c r="BM32" s="48"/>
      <c r="BN32" s="49"/>
      <c r="BO32" s="48"/>
      <c r="BP32" s="49"/>
      <c r="BQ32" s="48"/>
      <c r="BR32" s="49"/>
      <c r="BS32" s="48"/>
      <c r="BT32" s="76" t="str">
        <f>REPLACE(INDEX(GroupVertices[Group],MATCH(Vertices[[#This Row],[Vertex]],GroupVertices[Vertex],0)),1,1,"")</f>
        <v>4</v>
      </c>
    </row>
    <row r="33" spans="1:72" ht="41.45" customHeight="1">
      <c r="A33" s="62" t="s">
        <v>417</v>
      </c>
      <c r="B33" s="77"/>
      <c r="C33" s="63"/>
      <c r="D33" s="63" t="s">
        <v>64</v>
      </c>
      <c r="E33" s="64">
        <v>178.2113709081959</v>
      </c>
      <c r="F33" s="103">
        <v>99.82673230950107</v>
      </c>
      <c r="G33" s="85" t="s">
        <v>658</v>
      </c>
      <c r="H33" s="104"/>
      <c r="I33" s="67" t="s">
        <v>417</v>
      </c>
      <c r="J33" s="68"/>
      <c r="K33" s="105"/>
      <c r="L33" s="67" t="s">
        <v>714</v>
      </c>
      <c r="M33" s="106">
        <v>58.74434565361158</v>
      </c>
      <c r="N33" s="72">
        <v>9547.9169921875</v>
      </c>
      <c r="O33" s="72">
        <v>5467.9599609375</v>
      </c>
      <c r="P33" s="73"/>
      <c r="Q33" s="74"/>
      <c r="R33" s="74"/>
      <c r="S33" s="107"/>
      <c r="T33" s="48">
        <v>1</v>
      </c>
      <c r="U33" s="48">
        <v>0</v>
      </c>
      <c r="V33" s="49">
        <v>0</v>
      </c>
      <c r="W33" s="49">
        <v>0.016667</v>
      </c>
      <c r="X33" s="49">
        <v>0.008715</v>
      </c>
      <c r="Y33" s="49">
        <v>0.380186</v>
      </c>
      <c r="Z33" s="49">
        <v>0</v>
      </c>
      <c r="AA33" s="49">
        <v>0</v>
      </c>
      <c r="AB33" s="69">
        <v>33</v>
      </c>
      <c r="AC33" s="69"/>
      <c r="AD33" s="70"/>
      <c r="AE33" s="77">
        <v>1434</v>
      </c>
      <c r="AF33" s="77">
        <v>394</v>
      </c>
      <c r="AG33" s="77">
        <v>24784</v>
      </c>
      <c r="AH33" s="77">
        <v>41530</v>
      </c>
      <c r="AI33" s="77"/>
      <c r="AJ33" s="77" t="s">
        <v>559</v>
      </c>
      <c r="AK33" s="77" t="s">
        <v>579</v>
      </c>
      <c r="AL33" s="82" t="s">
        <v>604</v>
      </c>
      <c r="AM33" s="77"/>
      <c r="AN33" s="79">
        <v>41207.706400462965</v>
      </c>
      <c r="AO33" s="77" t="s">
        <v>209</v>
      </c>
      <c r="AP33" s="82" t="s">
        <v>683</v>
      </c>
      <c r="AQ33" s="108" t="s">
        <v>65</v>
      </c>
      <c r="AR33" s="48"/>
      <c r="AS33" s="48"/>
      <c r="AT33" s="48"/>
      <c r="AU33" s="48"/>
      <c r="AV33" s="48"/>
      <c r="AW33" s="48"/>
      <c r="AX33" s="48"/>
      <c r="AY33" s="48"/>
      <c r="AZ33" s="48"/>
      <c r="BA33" s="48"/>
      <c r="BB33" s="115" t="s">
        <v>528</v>
      </c>
      <c r="BC33" s="82" t="s">
        <v>632</v>
      </c>
      <c r="BD33" s="77" t="b">
        <v>0</v>
      </c>
      <c r="BE33" s="77" t="b">
        <v>0</v>
      </c>
      <c r="BF33" s="77" t="b">
        <v>1</v>
      </c>
      <c r="BG33" s="77"/>
      <c r="BH33" s="77">
        <v>19</v>
      </c>
      <c r="BI33" s="82" t="s">
        <v>301</v>
      </c>
      <c r="BJ33" s="108" t="b">
        <v>0</v>
      </c>
      <c r="BK33" s="48"/>
      <c r="BL33" s="49"/>
      <c r="BM33" s="48"/>
      <c r="BN33" s="49"/>
      <c r="BO33" s="48"/>
      <c r="BP33" s="49"/>
      <c r="BQ33" s="48"/>
      <c r="BR33" s="49"/>
      <c r="BS33" s="48"/>
      <c r="BT33" s="76" t="str">
        <f>REPLACE(INDEX(GroupVertices[Group],MATCH(Vertices[[#This Row],[Vertex]],GroupVertices[Vertex],0)),1,1,"")</f>
        <v>4</v>
      </c>
    </row>
    <row r="34" spans="1:72" ht="41.45" customHeight="1">
      <c r="A34" s="62" t="s">
        <v>398</v>
      </c>
      <c r="B34" s="77"/>
      <c r="C34" s="63"/>
      <c r="D34" s="63" t="s">
        <v>64</v>
      </c>
      <c r="E34" s="64">
        <v>176.355107063746</v>
      </c>
      <c r="F34" s="103">
        <v>99.84657212139025</v>
      </c>
      <c r="G34" s="85" t="s">
        <v>451</v>
      </c>
      <c r="H34" s="104"/>
      <c r="I34" s="67" t="s">
        <v>398</v>
      </c>
      <c r="J34" s="68"/>
      <c r="K34" s="105"/>
      <c r="L34" s="67" t="s">
        <v>715</v>
      </c>
      <c r="M34" s="106">
        <v>52.1323976780072</v>
      </c>
      <c r="N34" s="72">
        <v>8059.34423828125</v>
      </c>
      <c r="O34" s="72">
        <v>8935.2763671875</v>
      </c>
      <c r="P34" s="73"/>
      <c r="Q34" s="74"/>
      <c r="R34" s="74"/>
      <c r="S34" s="107"/>
      <c r="T34" s="48">
        <v>0</v>
      </c>
      <c r="U34" s="48">
        <v>1</v>
      </c>
      <c r="V34" s="49">
        <v>0</v>
      </c>
      <c r="W34" s="49">
        <v>0.019608</v>
      </c>
      <c r="X34" s="49">
        <v>0.016567</v>
      </c>
      <c r="Y34" s="49">
        <v>0.327299</v>
      </c>
      <c r="Z34" s="49">
        <v>0</v>
      </c>
      <c r="AA34" s="49">
        <v>0</v>
      </c>
      <c r="AB34" s="69">
        <v>34</v>
      </c>
      <c r="AC34" s="69"/>
      <c r="AD34" s="70"/>
      <c r="AE34" s="77">
        <v>654</v>
      </c>
      <c r="AF34" s="77">
        <v>349</v>
      </c>
      <c r="AG34" s="77">
        <v>1121</v>
      </c>
      <c r="AH34" s="77">
        <v>1396</v>
      </c>
      <c r="AI34" s="77"/>
      <c r="AJ34" s="77" t="s">
        <v>560</v>
      </c>
      <c r="AK34" s="77" t="s">
        <v>580</v>
      </c>
      <c r="AL34" s="82" t="s">
        <v>605</v>
      </c>
      <c r="AM34" s="77"/>
      <c r="AN34" s="79">
        <v>43315.8046875</v>
      </c>
      <c r="AO34" s="77" t="s">
        <v>209</v>
      </c>
      <c r="AP34" s="82" t="s">
        <v>684</v>
      </c>
      <c r="AQ34" s="108" t="s">
        <v>66</v>
      </c>
      <c r="AR34" s="48" t="s">
        <v>437</v>
      </c>
      <c r="AS34" s="48" t="s">
        <v>437</v>
      </c>
      <c r="AT34" s="48" t="s">
        <v>289</v>
      </c>
      <c r="AU34" s="48" t="s">
        <v>289</v>
      </c>
      <c r="AV34" s="48"/>
      <c r="AW34" s="48"/>
      <c r="AX34" s="102" t="s">
        <v>781</v>
      </c>
      <c r="AY34" s="102" t="s">
        <v>781</v>
      </c>
      <c r="AZ34" s="102" t="s">
        <v>796</v>
      </c>
      <c r="BA34" s="102" t="s">
        <v>796</v>
      </c>
      <c r="BB34" s="115" t="s">
        <v>529</v>
      </c>
      <c r="BC34" s="82" t="s">
        <v>633</v>
      </c>
      <c r="BD34" s="77" t="b">
        <v>0</v>
      </c>
      <c r="BE34" s="77" t="b">
        <v>0</v>
      </c>
      <c r="BF34" s="77" t="b">
        <v>1</v>
      </c>
      <c r="BG34" s="77"/>
      <c r="BH34" s="77">
        <v>4</v>
      </c>
      <c r="BI34" s="82" t="s">
        <v>301</v>
      </c>
      <c r="BJ34" s="108" t="b">
        <v>0</v>
      </c>
      <c r="BK34" s="48">
        <v>0</v>
      </c>
      <c r="BL34" s="49">
        <v>0</v>
      </c>
      <c r="BM34" s="48">
        <v>0</v>
      </c>
      <c r="BN34" s="49">
        <v>0</v>
      </c>
      <c r="BO34" s="48">
        <v>0</v>
      </c>
      <c r="BP34" s="49">
        <v>0</v>
      </c>
      <c r="BQ34" s="48">
        <v>21</v>
      </c>
      <c r="BR34" s="49">
        <v>100</v>
      </c>
      <c r="BS34" s="48">
        <v>21</v>
      </c>
      <c r="BT34" s="76" t="str">
        <f>REPLACE(INDEX(GroupVertices[Group],MATCH(Vertices[[#This Row],[Vertex]],GroupVertices[Vertex],0)),1,1,"")</f>
        <v>3</v>
      </c>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58" ht="41.45" customHeight="1">
      <c r="A580"/>
      <c r="J580"/>
      <c r="AA580"/>
      <c r="AB580"/>
      <c r="AC580"/>
      <c r="AD580"/>
      <c r="AE580"/>
      <c r="AF580"/>
      <c r="AG580"/>
      <c r="AH580"/>
      <c r="BB580" s="2"/>
      <c r="BC580" s="3"/>
      <c r="BD580" s="3"/>
      <c r="BE580" s="3"/>
      <c r="BF580" s="3"/>
    </row>
    <row r="581" spans="1:58" ht="41.45" customHeight="1">
      <c r="A581"/>
      <c r="J581"/>
      <c r="AA581"/>
      <c r="AB581"/>
      <c r="AC581"/>
      <c r="AD581"/>
      <c r="AE581"/>
      <c r="AF581"/>
      <c r="AG581"/>
      <c r="AH581"/>
      <c r="BB581" s="2"/>
      <c r="BC581" s="3"/>
      <c r="BD581" s="3"/>
      <c r="BE581" s="3"/>
      <c r="BF581" s="3"/>
    </row>
    <row r="582" spans="1:58" ht="41.45" customHeight="1">
      <c r="A582"/>
      <c r="J582"/>
      <c r="AA582"/>
      <c r="AB582"/>
      <c r="AC582"/>
      <c r="AD582"/>
      <c r="AE582"/>
      <c r="AF582"/>
      <c r="AG582"/>
      <c r="AH582"/>
      <c r="BB582" s="2"/>
      <c r="BC582" s="3"/>
      <c r="BD582" s="3"/>
      <c r="BE582" s="3"/>
      <c r="BF582" s="3"/>
    </row>
    <row r="583" spans="1:58" ht="41.45" customHeight="1">
      <c r="A583"/>
      <c r="J583"/>
      <c r="AA583"/>
      <c r="AB583"/>
      <c r="AC583"/>
      <c r="AD583"/>
      <c r="AE583"/>
      <c r="AF583"/>
      <c r="AG583"/>
      <c r="AH583"/>
      <c r="BB583" s="2"/>
      <c r="BC583" s="3"/>
      <c r="BD583" s="3"/>
      <c r="BE583" s="3"/>
      <c r="BF583" s="3"/>
    </row>
    <row r="584" spans="1:58" ht="41.45" customHeight="1">
      <c r="A584"/>
      <c r="J584"/>
      <c r="AA584"/>
      <c r="AB584"/>
      <c r="AC584"/>
      <c r="AD584"/>
      <c r="AE584"/>
      <c r="AF584"/>
      <c r="AG584"/>
      <c r="AH584"/>
      <c r="BB584" s="2"/>
      <c r="BC584" s="3"/>
      <c r="BD584" s="3"/>
      <c r="BE584" s="3"/>
      <c r="BF584" s="3"/>
    </row>
    <row r="585" spans="1:58" ht="41.45" customHeight="1">
      <c r="A585"/>
      <c r="J585"/>
      <c r="AA585"/>
      <c r="AB585"/>
      <c r="AC585"/>
      <c r="AD585"/>
      <c r="AE585"/>
      <c r="AF585"/>
      <c r="AG585"/>
      <c r="AH585"/>
      <c r="BB585" s="2"/>
      <c r="BC585" s="3"/>
      <c r="BD585" s="3"/>
      <c r="BE585" s="3"/>
      <c r="BF585" s="3"/>
    </row>
    <row r="586" spans="1:58" ht="41.45" customHeight="1">
      <c r="A586"/>
      <c r="J586"/>
      <c r="AA586"/>
      <c r="AB586"/>
      <c r="AC586"/>
      <c r="AD586"/>
      <c r="AE586"/>
      <c r="AF586"/>
      <c r="AG586"/>
      <c r="AH586"/>
      <c r="BB586" s="2"/>
      <c r="BC586" s="3"/>
      <c r="BD586" s="3"/>
      <c r="BE586" s="3"/>
      <c r="BF586" s="3"/>
    </row>
    <row r="587" spans="1:58" ht="41.45" customHeight="1">
      <c r="A587"/>
      <c r="J587"/>
      <c r="AA587"/>
      <c r="AB587"/>
      <c r="AC587"/>
      <c r="AD587"/>
      <c r="AE587"/>
      <c r="AF587"/>
      <c r="AG587"/>
      <c r="AH587"/>
      <c r="BB587" s="2"/>
      <c r="BC587" s="3"/>
      <c r="BD587" s="3"/>
      <c r="BE587" s="3"/>
      <c r="BF587" s="3"/>
    </row>
    <row r="588" spans="1:58" ht="41.45" customHeight="1">
      <c r="A588"/>
      <c r="J588"/>
      <c r="AA588"/>
      <c r="AB588"/>
      <c r="AC588"/>
      <c r="AD588"/>
      <c r="AE588"/>
      <c r="AF588"/>
      <c r="AG588"/>
      <c r="AH588"/>
      <c r="BB588" s="2"/>
      <c r="BC588" s="3"/>
      <c r="BD588" s="3"/>
      <c r="BE588" s="3"/>
      <c r="BF588" s="3"/>
    </row>
    <row r="589" spans="1:58" ht="41.45" customHeight="1">
      <c r="A589"/>
      <c r="J589"/>
      <c r="AA589"/>
      <c r="AB589"/>
      <c r="AC589"/>
      <c r="AD589"/>
      <c r="AE589"/>
      <c r="AF589"/>
      <c r="AG589"/>
      <c r="AH589"/>
      <c r="BB589" s="2"/>
      <c r="BC589" s="3"/>
      <c r="BD589" s="3"/>
      <c r="BE589" s="3"/>
      <c r="BF589" s="3"/>
    </row>
    <row r="590" spans="1:58" ht="41.45" customHeight="1">
      <c r="A590"/>
      <c r="J590"/>
      <c r="AA590"/>
      <c r="AB590"/>
      <c r="AC590"/>
      <c r="AD590"/>
      <c r="AE590"/>
      <c r="AF590"/>
      <c r="AG590"/>
      <c r="AH590"/>
      <c r="BB590" s="2"/>
      <c r="BC590" s="3"/>
      <c r="BD590" s="3"/>
      <c r="BE590" s="3"/>
      <c r="BF590" s="3"/>
    </row>
    <row r="591" spans="1:58" ht="41.45" customHeight="1">
      <c r="A591"/>
      <c r="J591"/>
      <c r="AA591"/>
      <c r="AB591"/>
      <c r="AC591"/>
      <c r="AD591"/>
      <c r="AE591"/>
      <c r="AF591"/>
      <c r="AG591"/>
      <c r="AH591"/>
      <c r="BB591" s="2"/>
      <c r="BC591" s="3"/>
      <c r="BD591" s="3"/>
      <c r="BE591" s="3"/>
      <c r="BF591" s="3"/>
    </row>
    <row r="592" spans="1:58" ht="41.45" customHeight="1">
      <c r="A592"/>
      <c r="J592"/>
      <c r="AA592"/>
      <c r="AB592"/>
      <c r="AC592"/>
      <c r="AD592"/>
      <c r="AE592"/>
      <c r="AF592"/>
      <c r="AG592"/>
      <c r="AH592"/>
      <c r="BB592" s="2"/>
      <c r="BC592" s="3"/>
      <c r="BD592" s="3"/>
      <c r="BE592" s="3"/>
      <c r="BF592" s="3"/>
    </row>
    <row r="593" spans="1:58" ht="41.45" customHeight="1">
      <c r="A593"/>
      <c r="J593"/>
      <c r="AA593"/>
      <c r="AB593"/>
      <c r="AC593"/>
      <c r="AD593"/>
      <c r="AE593"/>
      <c r="AF593"/>
      <c r="AG593"/>
      <c r="AH593"/>
      <c r="BB593" s="2"/>
      <c r="BC593" s="3"/>
      <c r="BD593" s="3"/>
      <c r="BE593" s="3"/>
      <c r="BF593" s="3"/>
    </row>
    <row r="594" spans="1:58" ht="41.45" customHeight="1">
      <c r="A594"/>
      <c r="J594"/>
      <c r="AA594"/>
      <c r="AB594"/>
      <c r="AC594"/>
      <c r="AD594"/>
      <c r="AE594"/>
      <c r="AF594"/>
      <c r="AG594"/>
      <c r="AH594"/>
      <c r="BB594" s="2"/>
      <c r="BC594" s="3"/>
      <c r="BD594" s="3"/>
      <c r="BE594" s="3"/>
      <c r="BF594" s="3"/>
    </row>
    <row r="595" spans="1:58" ht="41.45" customHeight="1">
      <c r="A595"/>
      <c r="J595"/>
      <c r="AA595"/>
      <c r="AB595"/>
      <c r="AC595"/>
      <c r="AD595"/>
      <c r="AE595"/>
      <c r="AF595"/>
      <c r="AG595"/>
      <c r="AH595"/>
      <c r="BB595" s="2"/>
      <c r="BC595" s="3"/>
      <c r="BD595" s="3"/>
      <c r="BE595" s="3"/>
      <c r="BF595" s="3"/>
    </row>
    <row r="596" spans="1:58" ht="41.45" customHeight="1">
      <c r="A596"/>
      <c r="J596"/>
      <c r="AA596"/>
      <c r="AB596"/>
      <c r="AC596"/>
      <c r="AD596"/>
      <c r="AE596"/>
      <c r="AF596"/>
      <c r="AG596"/>
      <c r="AH596"/>
      <c r="BB596" s="2"/>
      <c r="BC596" s="3"/>
      <c r="BD596" s="3"/>
      <c r="BE596" s="3"/>
      <c r="BF596" s="3"/>
    </row>
    <row r="597" spans="1:58" ht="41.45" customHeight="1">
      <c r="A597"/>
      <c r="J597"/>
      <c r="AA597"/>
      <c r="AB597"/>
      <c r="AC597"/>
      <c r="AD597"/>
      <c r="AE597"/>
      <c r="AF597"/>
      <c r="AG597"/>
      <c r="AH597"/>
      <c r="BB597" s="2"/>
      <c r="BC597" s="3"/>
      <c r="BD597" s="3"/>
      <c r="BE597" s="3"/>
      <c r="BF597" s="3"/>
    </row>
    <row r="598" spans="1:58" ht="41.45" customHeight="1">
      <c r="A598"/>
      <c r="J598"/>
      <c r="AA598"/>
      <c r="AB598"/>
      <c r="AC598"/>
      <c r="AD598"/>
      <c r="AE598"/>
      <c r="AF598"/>
      <c r="AG598"/>
      <c r="AH598"/>
      <c r="BB598" s="2"/>
      <c r="BC598" s="3"/>
      <c r="BD598" s="3"/>
      <c r="BE598" s="3"/>
      <c r="BF598" s="3"/>
    </row>
    <row r="599" spans="1:58" ht="41.45" customHeight="1">
      <c r="A599"/>
      <c r="J599"/>
      <c r="AA599"/>
      <c r="AB599"/>
      <c r="AC599"/>
      <c r="AD599"/>
      <c r="AE599"/>
      <c r="AF599"/>
      <c r="AG599"/>
      <c r="AH599"/>
      <c r="BB599" s="2"/>
      <c r="BC599" s="3"/>
      <c r="BD599" s="3"/>
      <c r="BE599" s="3"/>
      <c r="BF599" s="3"/>
    </row>
    <row r="600" spans="1:58" ht="41.45" customHeight="1">
      <c r="A600"/>
      <c r="J600"/>
      <c r="AA600"/>
      <c r="AB600"/>
      <c r="AC600"/>
      <c r="AD600"/>
      <c r="AE600"/>
      <c r="AF600"/>
      <c r="AG600"/>
      <c r="AH600"/>
      <c r="BB600" s="2"/>
      <c r="BC600" s="3"/>
      <c r="BD600" s="3"/>
      <c r="BE600" s="3"/>
      <c r="BF600" s="3"/>
    </row>
    <row r="601" spans="1:58" ht="41.45" customHeight="1">
      <c r="A601"/>
      <c r="J601"/>
      <c r="AA601"/>
      <c r="AB601"/>
      <c r="AC601"/>
      <c r="AD601"/>
      <c r="AE601"/>
      <c r="AF601"/>
      <c r="AG601"/>
      <c r="AH601"/>
      <c r="BB601" s="2"/>
      <c r="BC601" s="3"/>
      <c r="BD601" s="3"/>
      <c r="BE601" s="3"/>
      <c r="BF601" s="3"/>
    </row>
    <row r="602" spans="1:58" ht="41.45" customHeight="1">
      <c r="A602"/>
      <c r="J602"/>
      <c r="AA602"/>
      <c r="AB602"/>
      <c r="AC602"/>
      <c r="AD602"/>
      <c r="AE602"/>
      <c r="AF602"/>
      <c r="AG602"/>
      <c r="AH602"/>
      <c r="BB602" s="2"/>
      <c r="BC602" s="3"/>
      <c r="BD602" s="3"/>
      <c r="BE602" s="3"/>
      <c r="BF602" s="3"/>
    </row>
    <row r="603" spans="1:58" ht="41.45" customHeight="1">
      <c r="A603"/>
      <c r="J603"/>
      <c r="AA603"/>
      <c r="AB603"/>
      <c r="AC603"/>
      <c r="AD603"/>
      <c r="AE603"/>
      <c r="AF603"/>
      <c r="AG603"/>
      <c r="AH603"/>
      <c r="BB603" s="2"/>
      <c r="BC603" s="3"/>
      <c r="BD603" s="3"/>
      <c r="BE603" s="3"/>
      <c r="BF603" s="3"/>
    </row>
    <row r="604" spans="1:58" ht="41.45" customHeight="1">
      <c r="A604"/>
      <c r="J604"/>
      <c r="AA604"/>
      <c r="AB604"/>
      <c r="AC604"/>
      <c r="AD604"/>
      <c r="AE604"/>
      <c r="AF604"/>
      <c r="AG604"/>
      <c r="AH604"/>
      <c r="BB604" s="2"/>
      <c r="BC604" s="3"/>
      <c r="BD604" s="3"/>
      <c r="BE604" s="3"/>
      <c r="BF604" s="3"/>
    </row>
    <row r="605" spans="1:58" ht="41.45" customHeight="1">
      <c r="A605"/>
      <c r="J605"/>
      <c r="AA605"/>
      <c r="AB605"/>
      <c r="AC605"/>
      <c r="AD605"/>
      <c r="AE605"/>
      <c r="AF605"/>
      <c r="AG605"/>
      <c r="AH605"/>
      <c r="BB605" s="2"/>
      <c r="BC605" s="3"/>
      <c r="BD605" s="3"/>
      <c r="BE605" s="3"/>
      <c r="BF605" s="3"/>
    </row>
    <row r="606" spans="1:58" ht="41.45" customHeight="1">
      <c r="A606"/>
      <c r="J606"/>
      <c r="AA606"/>
      <c r="AB606"/>
      <c r="AC606"/>
      <c r="AD606"/>
      <c r="AE606"/>
      <c r="AF606"/>
      <c r="AG606"/>
      <c r="AH606"/>
      <c r="BB606" s="2"/>
      <c r="BC606" s="3"/>
      <c r="BD606" s="3"/>
      <c r="BE606" s="3"/>
      <c r="BF606" s="3"/>
    </row>
    <row r="607" spans="1:58" ht="41.45" customHeight="1">
      <c r="A607"/>
      <c r="J607"/>
      <c r="AA607"/>
      <c r="AB607"/>
      <c r="AC607"/>
      <c r="AD607"/>
      <c r="AE607"/>
      <c r="AF607"/>
      <c r="AG607"/>
      <c r="AH607"/>
      <c r="BB607" s="2"/>
      <c r="BC607" s="3"/>
      <c r="BD607" s="3"/>
      <c r="BE607" s="3"/>
      <c r="BF607" s="3"/>
    </row>
    <row r="608" spans="1:58" ht="41.45" customHeight="1">
      <c r="A608"/>
      <c r="J608"/>
      <c r="AA608"/>
      <c r="AB608"/>
      <c r="AC608"/>
      <c r="AD608"/>
      <c r="AE608"/>
      <c r="AF608"/>
      <c r="AG608"/>
      <c r="AH608"/>
      <c r="BB608" s="2"/>
      <c r="BC608" s="3"/>
      <c r="BD608" s="3"/>
      <c r="BE608" s="3"/>
      <c r="BF608" s="3"/>
    </row>
    <row r="609" spans="1:58" ht="41.45" customHeight="1">
      <c r="A609"/>
      <c r="J609"/>
      <c r="AA609"/>
      <c r="AB609"/>
      <c r="AC609"/>
      <c r="AD609"/>
      <c r="AE609"/>
      <c r="AF609"/>
      <c r="AG609"/>
      <c r="AH609"/>
      <c r="BB609" s="2"/>
      <c r="BC609" s="3"/>
      <c r="BD609" s="3"/>
      <c r="BE609" s="3"/>
      <c r="BF609" s="3"/>
    </row>
    <row r="610" spans="1:58" ht="41.45" customHeight="1">
      <c r="A610"/>
      <c r="J610"/>
      <c r="AA610"/>
      <c r="AB610"/>
      <c r="AC610"/>
      <c r="AD610"/>
      <c r="AE610"/>
      <c r="AF610"/>
      <c r="AG610"/>
      <c r="AH610"/>
      <c r="BB610" s="2"/>
      <c r="BC610" s="3"/>
      <c r="BD610" s="3"/>
      <c r="BE610" s="3"/>
      <c r="BF610" s="3"/>
    </row>
    <row r="611" spans="1:58" ht="41.45" customHeight="1">
      <c r="A611"/>
      <c r="J611"/>
      <c r="AA611"/>
      <c r="AB611"/>
      <c r="AC611"/>
      <c r="AD611"/>
      <c r="AE611"/>
      <c r="AF611"/>
      <c r="AG611"/>
      <c r="AH611"/>
      <c r="BB611" s="2"/>
      <c r="BC611" s="3"/>
      <c r="BD611" s="3"/>
      <c r="BE611" s="3"/>
      <c r="BF611" s="3"/>
    </row>
    <row r="612" spans="1:58" ht="41.45" customHeight="1">
      <c r="A612"/>
      <c r="J612"/>
      <c r="AA612"/>
      <c r="AB612"/>
      <c r="AC612"/>
      <c r="AD612"/>
      <c r="AE612"/>
      <c r="AF612"/>
      <c r="AG612"/>
      <c r="AH612"/>
      <c r="BB612" s="2"/>
      <c r="BC612" s="3"/>
      <c r="BD612" s="3"/>
      <c r="BE612" s="3"/>
      <c r="BF612" s="3"/>
    </row>
    <row r="613" spans="1:58" ht="41.45" customHeight="1">
      <c r="A613"/>
      <c r="J613"/>
      <c r="AA613"/>
      <c r="AB613"/>
      <c r="AC613"/>
      <c r="AD613"/>
      <c r="AE613"/>
      <c r="AF613"/>
      <c r="AG613"/>
      <c r="AH613"/>
      <c r="BB613" s="2"/>
      <c r="BC613" s="3"/>
      <c r="BD613" s="3"/>
      <c r="BE613" s="3"/>
      <c r="BF613" s="3"/>
    </row>
    <row r="614" spans="1:58" ht="41.45" customHeight="1">
      <c r="A614"/>
      <c r="J614"/>
      <c r="AA614"/>
      <c r="AB614"/>
      <c r="AC614"/>
      <c r="AD614"/>
      <c r="AE614"/>
      <c r="AF614"/>
      <c r="AG614"/>
      <c r="AH614"/>
      <c r="BB614" s="2"/>
      <c r="BC614" s="3"/>
      <c r="BD614" s="3"/>
      <c r="BE614" s="3"/>
      <c r="BF614" s="3"/>
    </row>
    <row r="615" spans="1:58" ht="41.45" customHeight="1">
      <c r="A615"/>
      <c r="J615"/>
      <c r="AA615"/>
      <c r="AB615"/>
      <c r="AC615"/>
      <c r="AD615"/>
      <c r="AE615"/>
      <c r="AF615"/>
      <c r="AG615"/>
      <c r="AH615"/>
      <c r="BB615" s="2"/>
      <c r="BC615" s="3"/>
      <c r="BD615" s="3"/>
      <c r="BE615" s="3"/>
      <c r="BF615" s="3"/>
    </row>
    <row r="616" spans="1:58" ht="41.45" customHeight="1">
      <c r="A616"/>
      <c r="J616"/>
      <c r="AA616"/>
      <c r="AB616"/>
      <c r="AC616"/>
      <c r="AD616"/>
      <c r="AE616"/>
      <c r="AF616"/>
      <c r="AG616"/>
      <c r="AH616"/>
      <c r="BB616" s="2"/>
      <c r="BC616" s="3"/>
      <c r="BD616" s="3"/>
      <c r="BE616" s="3"/>
      <c r="BF616" s="3"/>
    </row>
    <row r="617" spans="1:58" ht="41.45" customHeight="1">
      <c r="A617"/>
      <c r="J617"/>
      <c r="AA617"/>
      <c r="AB617"/>
      <c r="AC617"/>
      <c r="AD617"/>
      <c r="AE617"/>
      <c r="AF617"/>
      <c r="AG617"/>
      <c r="AH617"/>
      <c r="BB617" s="2"/>
      <c r="BC617" s="3"/>
      <c r="BD617" s="3"/>
      <c r="BE617" s="3"/>
      <c r="BF617" s="3"/>
    </row>
    <row r="618" spans="1:58" ht="41.45" customHeight="1">
      <c r="A618"/>
      <c r="J618"/>
      <c r="AA618"/>
      <c r="AB618"/>
      <c r="AC618"/>
      <c r="AD618"/>
      <c r="AE618"/>
      <c r="AF618"/>
      <c r="AG618"/>
      <c r="AH618"/>
      <c r="BB618" s="2"/>
      <c r="BC618" s="3"/>
      <c r="BD618" s="3"/>
      <c r="BE618" s="3"/>
      <c r="BF618" s="3"/>
    </row>
    <row r="619" spans="1:58" ht="41.45" customHeight="1">
      <c r="A619"/>
      <c r="J619"/>
      <c r="AA619"/>
      <c r="AB619"/>
      <c r="AC619"/>
      <c r="AD619"/>
      <c r="AE619"/>
      <c r="AF619"/>
      <c r="AG619"/>
      <c r="AH619"/>
      <c r="BB619" s="2"/>
      <c r="BC619" s="3"/>
      <c r="BD619" s="3"/>
      <c r="BE619" s="3"/>
      <c r="BF619" s="3"/>
    </row>
    <row r="620" spans="1:58" ht="41.45" customHeight="1">
      <c r="A620"/>
      <c r="J620"/>
      <c r="AA620"/>
      <c r="AB620"/>
      <c r="AC620"/>
      <c r="AD620"/>
      <c r="AE620"/>
      <c r="AF620"/>
      <c r="AG620"/>
      <c r="AH620"/>
      <c r="BB620" s="2"/>
      <c r="BC620" s="3"/>
      <c r="BD620" s="3"/>
      <c r="BE620" s="3"/>
      <c r="BF620" s="3"/>
    </row>
    <row r="621" spans="1:58" ht="41.45" customHeight="1">
      <c r="A621"/>
      <c r="J621"/>
      <c r="AA621"/>
      <c r="AB621"/>
      <c r="AC621"/>
      <c r="AD621"/>
      <c r="AE621"/>
      <c r="AF621"/>
      <c r="AG621"/>
      <c r="AH621"/>
      <c r="BB621" s="2"/>
      <c r="BC621" s="3"/>
      <c r="BD621" s="3"/>
      <c r="BE621" s="3"/>
      <c r="BF621" s="3"/>
    </row>
    <row r="622" spans="1:58" ht="41.45" customHeight="1">
      <c r="A622"/>
      <c r="J622"/>
      <c r="AA622"/>
      <c r="AB622"/>
      <c r="AC622"/>
      <c r="AD622"/>
      <c r="AE622"/>
      <c r="AF622"/>
      <c r="AG622"/>
      <c r="AH622"/>
      <c r="BB622" s="2"/>
      <c r="BC622" s="3"/>
      <c r="BD622" s="3"/>
      <c r="BE622" s="3"/>
      <c r="BF622" s="3"/>
    </row>
    <row r="623" spans="1:58" ht="41.45" customHeight="1">
      <c r="A623"/>
      <c r="J623"/>
      <c r="AA623"/>
      <c r="AB623"/>
      <c r="AC623"/>
      <c r="AD623"/>
      <c r="AE623"/>
      <c r="AF623"/>
      <c r="AG623"/>
      <c r="AH623"/>
      <c r="BB623" s="2"/>
      <c r="BC623" s="3"/>
      <c r="BD623" s="3"/>
      <c r="BE623" s="3"/>
      <c r="BF623" s="3"/>
    </row>
    <row r="624" spans="1:58" ht="41.45" customHeight="1">
      <c r="A624"/>
      <c r="J624"/>
      <c r="AA624"/>
      <c r="AB624"/>
      <c r="AC624"/>
      <c r="AD624"/>
      <c r="AE624"/>
      <c r="AF624"/>
      <c r="AG624"/>
      <c r="AH624"/>
      <c r="BB624" s="2"/>
      <c r="BC624" s="3"/>
      <c r="BD624" s="3"/>
      <c r="BE624" s="3"/>
      <c r="BF624" s="3"/>
    </row>
    <row r="625" spans="1:58" ht="41.45" customHeight="1">
      <c r="A625"/>
      <c r="J625"/>
      <c r="AA625"/>
      <c r="AB625"/>
      <c r="AC625"/>
      <c r="AD625"/>
      <c r="AE625"/>
      <c r="AF625"/>
      <c r="AG625"/>
      <c r="AH625"/>
      <c r="BB625" s="2"/>
      <c r="BC625" s="3"/>
      <c r="BD625" s="3"/>
      <c r="BE625" s="3"/>
      <c r="BF625" s="3"/>
    </row>
    <row r="626" spans="1:58" ht="41.45" customHeight="1">
      <c r="A626"/>
      <c r="J626"/>
      <c r="AA626"/>
      <c r="AB626"/>
      <c r="AC626"/>
      <c r="AD626"/>
      <c r="AE626"/>
      <c r="AF626"/>
      <c r="AG626"/>
      <c r="AH626"/>
      <c r="BB626" s="2"/>
      <c r="BC626" s="3"/>
      <c r="BD626" s="3"/>
      <c r="BE626" s="3"/>
      <c r="BF626" s="3"/>
    </row>
    <row r="627" spans="1:58" ht="41.45" customHeight="1">
      <c r="A627"/>
      <c r="J627"/>
      <c r="AA627"/>
      <c r="AB627"/>
      <c r="AC627"/>
      <c r="AD627"/>
      <c r="AE627"/>
      <c r="AF627"/>
      <c r="AG627"/>
      <c r="AH627"/>
      <c r="BB627" s="2"/>
      <c r="BC627" s="3"/>
      <c r="BD627" s="3"/>
      <c r="BE627" s="3"/>
      <c r="BF627" s="3"/>
    </row>
    <row r="628" spans="1:58" ht="41.45" customHeight="1">
      <c r="A628"/>
      <c r="J628"/>
      <c r="AA628"/>
      <c r="AB628"/>
      <c r="AC628"/>
      <c r="AD628"/>
      <c r="AE628"/>
      <c r="AF628"/>
      <c r="AG628"/>
      <c r="AH628"/>
      <c r="BB628" s="2"/>
      <c r="BC628" s="3"/>
      <c r="BD628" s="3"/>
      <c r="BE628" s="3"/>
      <c r="BF628" s="3"/>
    </row>
    <row r="629" spans="1:58" ht="41.45" customHeight="1">
      <c r="A629"/>
      <c r="J629"/>
      <c r="AA629"/>
      <c r="AB629"/>
      <c r="AC629"/>
      <c r="AD629"/>
      <c r="AE629"/>
      <c r="AF629"/>
      <c r="AG629"/>
      <c r="AH629"/>
      <c r="BB629" s="2"/>
      <c r="BC629" s="3"/>
      <c r="BD629" s="3"/>
      <c r="BE629" s="3"/>
      <c r="BF629" s="3"/>
    </row>
    <row r="630" spans="1:58" ht="41.45" customHeight="1">
      <c r="A630"/>
      <c r="J630"/>
      <c r="AA630"/>
      <c r="AB630"/>
      <c r="AC630"/>
      <c r="AD630"/>
      <c r="AE630"/>
      <c r="AF630"/>
      <c r="AG630"/>
      <c r="AH630"/>
      <c r="BB630" s="2"/>
      <c r="BC630" s="3"/>
      <c r="BD630" s="3"/>
      <c r="BE630" s="3"/>
      <c r="BF630" s="3"/>
    </row>
    <row r="631" spans="1:58" ht="41.45" customHeight="1">
      <c r="A631"/>
      <c r="J631"/>
      <c r="AA631"/>
      <c r="AB631"/>
      <c r="AC631"/>
      <c r="AD631"/>
      <c r="AE631"/>
      <c r="AF631"/>
      <c r="AG631"/>
      <c r="AH631"/>
      <c r="BB631" s="2"/>
      <c r="BC631" s="3"/>
      <c r="BD631" s="3"/>
      <c r="BE631" s="3"/>
      <c r="BF631" s="3"/>
    </row>
    <row r="632" spans="1:58" ht="41.45" customHeight="1">
      <c r="A632"/>
      <c r="J632"/>
      <c r="AA632"/>
      <c r="AB632"/>
      <c r="AC632"/>
      <c r="AD632"/>
      <c r="AE632"/>
      <c r="AF632"/>
      <c r="AG632"/>
      <c r="AH632"/>
      <c r="BB632" s="2"/>
      <c r="BC632" s="3"/>
      <c r="BD632" s="3"/>
      <c r="BE632" s="3"/>
      <c r="BF632" s="3"/>
    </row>
    <row r="633" spans="1:58" ht="41.45" customHeight="1">
      <c r="A633"/>
      <c r="J633"/>
      <c r="AA633"/>
      <c r="AB633"/>
      <c r="AC633"/>
      <c r="AD633"/>
      <c r="AE633"/>
      <c r="AF633"/>
      <c r="AG633"/>
      <c r="AH633"/>
      <c r="BB633" s="2"/>
      <c r="BC633" s="3"/>
      <c r="BD633" s="3"/>
      <c r="BE633" s="3"/>
      <c r="BF633" s="3"/>
    </row>
    <row r="634" spans="1:58" ht="41.45" customHeight="1">
      <c r="A634"/>
      <c r="J634"/>
      <c r="AA634"/>
      <c r="AB634"/>
      <c r="AC634"/>
      <c r="AD634"/>
      <c r="AE634"/>
      <c r="AF634"/>
      <c r="AG634"/>
      <c r="AH634"/>
      <c r="BB634" s="2"/>
      <c r="BC634" s="3"/>
      <c r="BD634" s="3"/>
      <c r="BE634" s="3"/>
      <c r="BF634" s="3"/>
    </row>
    <row r="635" spans="1:58" ht="41.45" customHeight="1">
      <c r="A635"/>
      <c r="J635"/>
      <c r="AA635"/>
      <c r="AB635"/>
      <c r="AC635"/>
      <c r="AD635"/>
      <c r="AE635"/>
      <c r="AF635"/>
      <c r="AG635"/>
      <c r="AH635"/>
      <c r="BB635" s="2"/>
      <c r="BC635" s="3"/>
      <c r="BD635" s="3"/>
      <c r="BE635" s="3"/>
      <c r="BF635" s="3"/>
    </row>
    <row r="636" spans="1:58" ht="41.45" customHeight="1">
      <c r="A636"/>
      <c r="J636"/>
      <c r="AA636"/>
      <c r="AB636"/>
      <c r="AC636"/>
      <c r="AD636"/>
      <c r="AE636"/>
      <c r="AF636"/>
      <c r="AG636"/>
      <c r="AH636"/>
      <c r="BB636" s="2"/>
      <c r="BC636" s="3"/>
      <c r="BD636" s="3"/>
      <c r="BE636" s="3"/>
      <c r="BF636" s="3"/>
    </row>
    <row r="637" spans="1:58" ht="41.45" customHeight="1">
      <c r="A637"/>
      <c r="J637"/>
      <c r="AA637"/>
      <c r="AB637"/>
      <c r="AC637"/>
      <c r="AD637"/>
      <c r="AE637"/>
      <c r="AF637"/>
      <c r="AG637"/>
      <c r="AH637"/>
      <c r="BB637" s="2"/>
      <c r="BC637" s="3"/>
      <c r="BD637" s="3"/>
      <c r="BE637" s="3"/>
      <c r="BF637" s="3"/>
    </row>
    <row r="638" spans="1:58" ht="41.45" customHeight="1">
      <c r="A638"/>
      <c r="J638"/>
      <c r="AA638"/>
      <c r="AB638"/>
      <c r="AC638"/>
      <c r="AD638"/>
      <c r="AE638"/>
      <c r="AF638"/>
      <c r="AG638"/>
      <c r="AH638"/>
      <c r="BB638" s="2"/>
      <c r="BC638" s="3"/>
      <c r="BD638" s="3"/>
      <c r="BE638" s="3"/>
      <c r="BF638" s="3"/>
    </row>
    <row r="639" spans="1:58" ht="41.45" customHeight="1">
      <c r="A639"/>
      <c r="J639"/>
      <c r="AA639"/>
      <c r="AB639"/>
      <c r="AC639"/>
      <c r="AD639"/>
      <c r="AE639"/>
      <c r="AF639"/>
      <c r="AG639"/>
      <c r="AH639"/>
      <c r="BB639" s="2"/>
      <c r="BC639" s="3"/>
      <c r="BD639" s="3"/>
      <c r="BE639" s="3"/>
      <c r="BF639" s="3"/>
    </row>
    <row r="640" spans="1:58" ht="41.45" customHeight="1">
      <c r="A640"/>
      <c r="J640"/>
      <c r="AA640"/>
      <c r="AB640"/>
      <c r="AC640"/>
      <c r="AD640"/>
      <c r="AE640"/>
      <c r="AF640"/>
      <c r="AG640"/>
      <c r="AH640"/>
      <c r="BB640" s="2"/>
      <c r="BC640" s="3"/>
      <c r="BD640" s="3"/>
      <c r="BE640" s="3"/>
      <c r="BF640" s="3"/>
    </row>
    <row r="641" spans="1:58" ht="41.45" customHeight="1">
      <c r="A641"/>
      <c r="J641"/>
      <c r="AA641"/>
      <c r="AB641"/>
      <c r="AC641"/>
      <c r="AD641"/>
      <c r="AE641"/>
      <c r="AF641"/>
      <c r="AG641"/>
      <c r="AH641"/>
      <c r="BB641" s="2"/>
      <c r="BC641" s="3"/>
      <c r="BD641" s="3"/>
      <c r="BE641" s="3"/>
      <c r="BF641" s="3"/>
    </row>
    <row r="642" spans="1:58" ht="41.45" customHeight="1">
      <c r="A642"/>
      <c r="J642"/>
      <c r="AA642"/>
      <c r="AB642"/>
      <c r="AC642"/>
      <c r="AD642"/>
      <c r="AE642"/>
      <c r="AF642"/>
      <c r="AG642"/>
      <c r="AH642"/>
      <c r="BB642" s="2"/>
      <c r="BC642" s="3"/>
      <c r="BD642" s="3"/>
      <c r="BE642" s="3"/>
      <c r="BF642" s="3"/>
    </row>
    <row r="643" spans="1:58" ht="41.45" customHeight="1">
      <c r="A643"/>
      <c r="J643"/>
      <c r="AA643"/>
      <c r="AB643"/>
      <c r="AC643"/>
      <c r="AD643"/>
      <c r="AE643"/>
      <c r="AF643"/>
      <c r="AG643"/>
      <c r="AH643"/>
      <c r="BB643" s="2"/>
      <c r="BC643" s="3"/>
      <c r="BD643" s="3"/>
      <c r="BE643" s="3"/>
      <c r="BF643" s="3"/>
    </row>
    <row r="644" spans="1:58" ht="41.45" customHeight="1">
      <c r="A644"/>
      <c r="J644"/>
      <c r="AA644"/>
      <c r="AB644"/>
      <c r="AC644"/>
      <c r="AD644"/>
      <c r="AE644"/>
      <c r="AF644"/>
      <c r="AG644"/>
      <c r="AH644"/>
      <c r="BB644" s="2"/>
      <c r="BC644" s="3"/>
      <c r="BD644" s="3"/>
      <c r="BE644" s="3"/>
      <c r="BF644" s="3"/>
    </row>
    <row r="645" spans="1:58" ht="41.45" customHeight="1">
      <c r="A645"/>
      <c r="J645"/>
      <c r="AA645"/>
      <c r="AB645"/>
      <c r="AC645"/>
      <c r="AD645"/>
      <c r="AE645"/>
      <c r="AF645"/>
      <c r="AG645"/>
      <c r="AH645"/>
      <c r="BB645" s="2"/>
      <c r="BC645" s="3"/>
      <c r="BD645" s="3"/>
      <c r="BE645" s="3"/>
      <c r="BF645" s="3"/>
    </row>
    <row r="646" spans="1:58" ht="41.45" customHeight="1">
      <c r="A646"/>
      <c r="J646"/>
      <c r="AA646"/>
      <c r="AB646"/>
      <c r="AC646"/>
      <c r="AD646"/>
      <c r="AE646"/>
      <c r="AF646"/>
      <c r="AG646"/>
      <c r="AH646"/>
      <c r="BB646" s="2"/>
      <c r="BC646" s="3"/>
      <c r="BD646" s="3"/>
      <c r="BE646" s="3"/>
      <c r="BF646" s="3"/>
    </row>
    <row r="647" spans="1:58" ht="41.45" customHeight="1">
      <c r="A647"/>
      <c r="J647"/>
      <c r="AA647"/>
      <c r="AB647"/>
      <c r="AC647"/>
      <c r="AD647"/>
      <c r="AE647"/>
      <c r="AF647"/>
      <c r="AG647"/>
      <c r="AH647"/>
      <c r="BB647" s="2"/>
      <c r="BC647" s="3"/>
      <c r="BD647" s="3"/>
      <c r="BE647" s="3"/>
      <c r="BF647" s="3"/>
    </row>
    <row r="648" spans="1:58" ht="41.45" customHeight="1">
      <c r="A648"/>
      <c r="J648"/>
      <c r="AA648"/>
      <c r="AB648"/>
      <c r="AC648"/>
      <c r="AD648"/>
      <c r="AE648"/>
      <c r="AF648"/>
      <c r="AG648"/>
      <c r="AH648"/>
      <c r="BB648" s="2"/>
      <c r="BC648" s="3"/>
      <c r="BD648" s="3"/>
      <c r="BE648" s="3"/>
      <c r="BF648" s="3"/>
    </row>
    <row r="649" spans="1:58" ht="41.45" customHeight="1">
      <c r="A649"/>
      <c r="J649"/>
      <c r="AA649"/>
      <c r="AB649"/>
      <c r="AC649"/>
      <c r="AD649"/>
      <c r="AE649"/>
      <c r="AF649"/>
      <c r="AG649"/>
      <c r="AH649"/>
      <c r="BB649" s="2"/>
      <c r="BC649" s="3"/>
      <c r="BD649" s="3"/>
      <c r="BE649" s="3"/>
      <c r="BF649" s="3"/>
    </row>
    <row r="650" spans="1:58" ht="41.45" customHeight="1">
      <c r="A650"/>
      <c r="J650"/>
      <c r="AA650"/>
      <c r="AB650"/>
      <c r="AC650"/>
      <c r="AD650"/>
      <c r="AE650"/>
      <c r="AF650"/>
      <c r="AG650"/>
      <c r="AH650"/>
      <c r="BB650" s="2"/>
      <c r="BC650" s="3"/>
      <c r="BD650" s="3"/>
      <c r="BE650" s="3"/>
      <c r="BF650" s="3"/>
    </row>
    <row r="651" spans="1:58" ht="41.45" customHeight="1">
      <c r="A651"/>
      <c r="J651"/>
      <c r="AA651"/>
      <c r="AB651"/>
      <c r="AC651"/>
      <c r="AD651"/>
      <c r="AE651"/>
      <c r="AF651"/>
      <c r="AG651"/>
      <c r="AH651"/>
      <c r="BB651" s="2"/>
      <c r="BC651" s="3"/>
      <c r="BD651" s="3"/>
      <c r="BE651" s="3"/>
      <c r="BF651" s="3"/>
    </row>
    <row r="652" spans="1:58" ht="41.45" customHeight="1">
      <c r="A652"/>
      <c r="J652"/>
      <c r="AA652"/>
      <c r="AB652"/>
      <c r="AC652"/>
      <c r="AD652"/>
      <c r="AE652"/>
      <c r="AF652"/>
      <c r="AG652"/>
      <c r="AH652"/>
      <c r="BB652" s="2"/>
      <c r="BC652" s="3"/>
      <c r="BD652" s="3"/>
      <c r="BE652" s="3"/>
      <c r="BF652" s="3"/>
    </row>
    <row r="653" spans="1:58" ht="41.45" customHeight="1">
      <c r="A653"/>
      <c r="J653"/>
      <c r="AA653"/>
      <c r="AB653"/>
      <c r="AC653"/>
      <c r="AD653"/>
      <c r="AE653"/>
      <c r="AF653"/>
      <c r="AG653"/>
      <c r="AH653"/>
      <c r="BB653" s="2"/>
      <c r="BC653" s="3"/>
      <c r="BD653" s="3"/>
      <c r="BE653" s="3"/>
      <c r="BF653" s="3"/>
    </row>
    <row r="654" spans="1:58" ht="41.45" customHeight="1">
      <c r="A654"/>
      <c r="J654"/>
      <c r="AA654"/>
      <c r="AB654"/>
      <c r="AC654"/>
      <c r="AD654"/>
      <c r="AE654"/>
      <c r="AF654"/>
      <c r="AG654"/>
      <c r="AH654"/>
      <c r="BB654" s="2"/>
      <c r="BC654" s="3"/>
      <c r="BD654" s="3"/>
      <c r="BE654" s="3"/>
      <c r="BF654" s="3"/>
    </row>
    <row r="655" spans="1:58" ht="41.45" customHeight="1">
      <c r="A655"/>
      <c r="J655"/>
      <c r="AA655"/>
      <c r="AB655"/>
      <c r="AC655"/>
      <c r="AD655"/>
      <c r="AE655"/>
      <c r="AF655"/>
      <c r="AG655"/>
      <c r="AH655"/>
      <c r="BB655" s="2"/>
      <c r="BC655" s="3"/>
      <c r="BD655" s="3"/>
      <c r="BE655" s="3"/>
      <c r="BF655" s="3"/>
    </row>
    <row r="656" spans="1:58" ht="41.45" customHeight="1">
      <c r="A656"/>
      <c r="J656"/>
      <c r="AA656"/>
      <c r="AB656"/>
      <c r="AC656"/>
      <c r="AD656"/>
      <c r="AE656"/>
      <c r="AF656"/>
      <c r="AG656"/>
      <c r="AH656"/>
      <c r="BB656" s="2"/>
      <c r="BC656" s="3"/>
      <c r="BD656" s="3"/>
      <c r="BE656" s="3"/>
      <c r="BF656" s="3"/>
    </row>
    <row r="657" spans="1:58" ht="41.45" customHeight="1">
      <c r="A657"/>
      <c r="J657"/>
      <c r="AA657"/>
      <c r="AB657"/>
      <c r="AC657"/>
      <c r="AD657"/>
      <c r="AE657"/>
      <c r="AF657"/>
      <c r="AG657"/>
      <c r="AH657"/>
      <c r="BB657" s="2"/>
      <c r="BC657" s="3"/>
      <c r="BD657" s="3"/>
      <c r="BE657" s="3"/>
      <c r="BF657" s="3"/>
    </row>
    <row r="658" spans="1:58" ht="41.45" customHeight="1">
      <c r="A658"/>
      <c r="J658"/>
      <c r="AA658"/>
      <c r="AB658"/>
      <c r="AC658"/>
      <c r="AD658"/>
      <c r="AE658"/>
      <c r="AF658"/>
      <c r="AG658"/>
      <c r="AH658"/>
      <c r="BB658" s="2"/>
      <c r="BC658" s="3"/>
      <c r="BD658" s="3"/>
      <c r="BE658" s="3"/>
      <c r="BF658" s="3"/>
    </row>
    <row r="659" spans="1:58" ht="41.45" customHeight="1">
      <c r="A659"/>
      <c r="J659"/>
      <c r="AA659"/>
      <c r="AB659"/>
      <c r="AC659"/>
      <c r="AD659"/>
      <c r="AE659"/>
      <c r="AF659"/>
      <c r="AG659"/>
      <c r="AH659"/>
      <c r="BB659" s="2"/>
      <c r="BC659" s="3"/>
      <c r="BD659" s="3"/>
      <c r="BE659" s="3"/>
      <c r="BF659" s="3"/>
    </row>
    <row r="660" spans="1:58" ht="41.45" customHeight="1">
      <c r="A660"/>
      <c r="J660"/>
      <c r="AA660"/>
      <c r="AB660"/>
      <c r="AC660"/>
      <c r="AD660"/>
      <c r="AE660"/>
      <c r="AF660"/>
      <c r="AG660"/>
      <c r="AH660"/>
      <c r="BB660" s="2"/>
      <c r="BC660" s="3"/>
      <c r="BD660" s="3"/>
      <c r="BE660" s="3"/>
      <c r="BF660" s="3"/>
    </row>
    <row r="661" spans="1:58" ht="41.45" customHeight="1">
      <c r="A661"/>
      <c r="J661"/>
      <c r="AA661"/>
      <c r="AB661"/>
      <c r="AC661"/>
      <c r="AD661"/>
      <c r="AE661"/>
      <c r="AF661"/>
      <c r="AG661"/>
      <c r="AH661"/>
      <c r="BB661" s="2"/>
      <c r="BC661" s="3"/>
      <c r="BD661" s="3"/>
      <c r="BE661" s="3"/>
      <c r="BF661" s="3"/>
    </row>
    <row r="662" spans="1:58" ht="41.45" customHeight="1">
      <c r="A662"/>
      <c r="J662"/>
      <c r="AA662"/>
      <c r="AB662"/>
      <c r="AC662"/>
      <c r="AD662"/>
      <c r="AE662"/>
      <c r="AF662"/>
      <c r="AG662"/>
      <c r="AH662"/>
      <c r="BB662" s="2"/>
      <c r="BC662" s="3"/>
      <c r="BD662" s="3"/>
      <c r="BE662" s="3"/>
      <c r="BF662" s="3"/>
    </row>
    <row r="663" spans="1:58" ht="41.45" customHeight="1">
      <c r="A663"/>
      <c r="J663"/>
      <c r="AA663"/>
      <c r="AB663"/>
      <c r="AC663"/>
      <c r="AD663"/>
      <c r="AE663"/>
      <c r="AF663"/>
      <c r="AG663"/>
      <c r="AH663"/>
      <c r="BB663" s="2"/>
      <c r="BC663" s="3"/>
      <c r="BD663" s="3"/>
      <c r="BE663" s="3"/>
      <c r="BF663" s="3"/>
    </row>
    <row r="664" spans="1:58" ht="41.45" customHeight="1">
      <c r="A664"/>
      <c r="J664"/>
      <c r="AA664"/>
      <c r="AB664"/>
      <c r="AC664"/>
      <c r="AD664"/>
      <c r="AE664"/>
      <c r="AF664"/>
      <c r="AG664"/>
      <c r="AH664"/>
      <c r="BB664" s="2"/>
      <c r="BC664" s="3"/>
      <c r="BD664" s="3"/>
      <c r="BE664" s="3"/>
      <c r="BF664" s="3"/>
    </row>
    <row r="665" spans="1:58" ht="41.45" customHeight="1">
      <c r="A665"/>
      <c r="J665"/>
      <c r="AA665"/>
      <c r="AB665"/>
      <c r="AC665"/>
      <c r="AD665"/>
      <c r="AE665"/>
      <c r="AF665"/>
      <c r="AG665"/>
      <c r="AH665"/>
      <c r="BB665" s="2"/>
      <c r="BC665" s="3"/>
      <c r="BD665" s="3"/>
      <c r="BE665" s="3"/>
      <c r="BF665" s="3"/>
    </row>
    <row r="666" spans="1:58" ht="41.45" customHeight="1">
      <c r="A666"/>
      <c r="J666"/>
      <c r="AA666"/>
      <c r="AB666"/>
      <c r="AC666"/>
      <c r="AD666"/>
      <c r="AE666"/>
      <c r="AF666"/>
      <c r="AG666"/>
      <c r="AH666"/>
      <c r="BB666" s="2"/>
      <c r="BC666" s="3"/>
      <c r="BD666" s="3"/>
      <c r="BE666" s="3"/>
      <c r="BF666" s="3"/>
    </row>
    <row r="667" spans="1:58" ht="41.45" customHeight="1">
      <c r="A667"/>
      <c r="J667"/>
      <c r="AA667"/>
      <c r="AB667"/>
      <c r="AC667"/>
      <c r="AD667"/>
      <c r="AE667"/>
      <c r="AF667"/>
      <c r="AG667"/>
      <c r="AH667"/>
      <c r="BB667" s="2"/>
      <c r="BC667" s="3"/>
      <c r="BD667" s="3"/>
      <c r="BE667" s="3"/>
      <c r="BF667" s="3"/>
    </row>
    <row r="668" spans="1:58" ht="41.45" customHeight="1">
      <c r="A668"/>
      <c r="J668"/>
      <c r="AA668"/>
      <c r="AB668"/>
      <c r="AC668"/>
      <c r="AD668"/>
      <c r="AE668"/>
      <c r="AF668"/>
      <c r="AG668"/>
      <c r="AH668"/>
      <c r="BB668" s="2"/>
      <c r="BC668" s="3"/>
      <c r="BD668" s="3"/>
      <c r="BE668" s="3"/>
      <c r="BF668" s="3"/>
    </row>
    <row r="669" spans="1:58" ht="41.45" customHeight="1">
      <c r="A669"/>
      <c r="J669"/>
      <c r="AA669"/>
      <c r="AB669"/>
      <c r="AC669"/>
      <c r="AD669"/>
      <c r="AE669"/>
      <c r="AF669"/>
      <c r="AG669"/>
      <c r="AH669"/>
      <c r="BB669" s="2"/>
      <c r="BC669" s="3"/>
      <c r="BD669" s="3"/>
      <c r="BE669" s="3"/>
      <c r="BF669" s="3"/>
    </row>
    <row r="670" spans="1:58" ht="41.45" customHeight="1">
      <c r="A670"/>
      <c r="J670"/>
      <c r="AA670"/>
      <c r="AB670"/>
      <c r="AC670"/>
      <c r="AD670"/>
      <c r="AE670"/>
      <c r="AF670"/>
      <c r="AG670"/>
      <c r="AH670"/>
      <c r="BB670" s="2"/>
      <c r="BC670" s="3"/>
      <c r="BD670" s="3"/>
      <c r="BE670" s="3"/>
      <c r="BF670" s="3"/>
    </row>
    <row r="671" spans="1:58" ht="41.45" customHeight="1">
      <c r="A671"/>
      <c r="J671"/>
      <c r="AA671"/>
      <c r="AB671"/>
      <c r="AC671"/>
      <c r="AD671"/>
      <c r="AE671"/>
      <c r="AF671"/>
      <c r="AG671"/>
      <c r="AH671"/>
      <c r="BB671" s="2"/>
      <c r="BC671" s="3"/>
      <c r="BD671" s="3"/>
      <c r="BE671" s="3"/>
      <c r="BF671" s="3"/>
    </row>
    <row r="672" spans="1:58" ht="41.45" customHeight="1">
      <c r="A672"/>
      <c r="J672"/>
      <c r="AA672"/>
      <c r="AB672"/>
      <c r="AC672"/>
      <c r="AD672"/>
      <c r="AE672"/>
      <c r="AF672"/>
      <c r="AG672"/>
      <c r="AH672"/>
      <c r="BB672" s="2"/>
      <c r="BC672" s="3"/>
      <c r="BD672" s="3"/>
      <c r="BE672" s="3"/>
      <c r="BF672" s="3"/>
    </row>
    <row r="673" spans="1:58" ht="41.45" customHeight="1">
      <c r="A673"/>
      <c r="J673"/>
      <c r="AA673"/>
      <c r="AB673"/>
      <c r="AC673"/>
      <c r="AD673"/>
      <c r="AE673"/>
      <c r="AF673"/>
      <c r="AG673"/>
      <c r="AH673"/>
      <c r="BB673" s="2"/>
      <c r="BC673" s="3"/>
      <c r="BD673" s="3"/>
      <c r="BE673" s="3"/>
      <c r="BF673" s="3"/>
    </row>
    <row r="674" spans="1:58" ht="41.45" customHeight="1">
      <c r="A674"/>
      <c r="J674"/>
      <c r="AA674"/>
      <c r="AB674"/>
      <c r="AC674"/>
      <c r="AD674"/>
      <c r="AE674"/>
      <c r="AF674"/>
      <c r="AG674"/>
      <c r="AH674"/>
      <c r="BB674" s="2"/>
      <c r="BC674" s="3"/>
      <c r="BD674" s="3"/>
      <c r="BE674" s="3"/>
      <c r="BF674" s="3"/>
    </row>
    <row r="675" spans="1:58" ht="41.45" customHeight="1">
      <c r="A675"/>
      <c r="J675"/>
      <c r="AA675"/>
      <c r="AB675"/>
      <c r="AC675"/>
      <c r="AD675"/>
      <c r="AE675"/>
      <c r="AF675"/>
      <c r="AG675"/>
      <c r="AH675"/>
      <c r="BB675" s="2"/>
      <c r="BC675" s="3"/>
      <c r="BD675" s="3"/>
      <c r="BE675" s="3"/>
      <c r="BF675" s="3"/>
    </row>
    <row r="676" spans="1:58" ht="41.45" customHeight="1">
      <c r="A676"/>
      <c r="J676"/>
      <c r="AA676"/>
      <c r="AB676"/>
      <c r="AC676"/>
      <c r="AD676"/>
      <c r="AE676"/>
      <c r="AF676"/>
      <c r="AG676"/>
      <c r="AH676"/>
      <c r="BB676" s="2"/>
      <c r="BC676" s="3"/>
      <c r="BD676" s="3"/>
      <c r="BE676" s="3"/>
      <c r="BF676" s="3"/>
    </row>
    <row r="677" spans="1:58" ht="41.45" customHeight="1">
      <c r="A677"/>
      <c r="J677"/>
      <c r="AA677"/>
      <c r="AB677"/>
      <c r="AC677"/>
      <c r="AD677"/>
      <c r="AE677"/>
      <c r="AF677"/>
      <c r="AG677"/>
      <c r="AH677"/>
      <c r="BB677" s="2"/>
      <c r="BC677" s="3"/>
      <c r="BD677" s="3"/>
      <c r="BE677" s="3"/>
      <c r="BF677" s="3"/>
    </row>
    <row r="678" spans="1:58" ht="41.45" customHeight="1">
      <c r="A678"/>
      <c r="J678"/>
      <c r="AA678"/>
      <c r="AB678"/>
      <c r="AC678"/>
      <c r="AD678"/>
      <c r="AE678"/>
      <c r="AF678"/>
      <c r="AG678"/>
      <c r="AH678"/>
      <c r="BB678" s="2"/>
      <c r="BC678" s="3"/>
      <c r="BD678" s="3"/>
      <c r="BE678" s="3"/>
      <c r="BF678" s="3"/>
    </row>
    <row r="679" spans="1:58" ht="41.45" customHeight="1">
      <c r="A679"/>
      <c r="J679"/>
      <c r="AA679"/>
      <c r="AB679"/>
      <c r="AC679"/>
      <c r="AD679"/>
      <c r="AE679"/>
      <c r="AF679"/>
      <c r="AG679"/>
      <c r="AH679"/>
      <c r="BB679" s="2"/>
      <c r="BC679" s="3"/>
      <c r="BD679" s="3"/>
      <c r="BE679" s="3"/>
      <c r="BF679" s="3"/>
    </row>
    <row r="680" spans="1:58" ht="41.45" customHeight="1">
      <c r="A680"/>
      <c r="J680"/>
      <c r="AA680"/>
      <c r="AB680"/>
      <c r="AC680"/>
      <c r="AD680"/>
      <c r="AE680"/>
      <c r="AF680"/>
      <c r="AG680"/>
      <c r="AH680"/>
      <c r="BB680" s="2"/>
      <c r="BC680" s="3"/>
      <c r="BD680" s="3"/>
      <c r="BE680" s="3"/>
      <c r="BF680" s="3"/>
    </row>
    <row r="681" spans="1:58" ht="41.45" customHeight="1">
      <c r="A681"/>
      <c r="J681"/>
      <c r="AA681"/>
      <c r="AB681"/>
      <c r="AC681"/>
      <c r="AD681"/>
      <c r="AE681"/>
      <c r="AF681"/>
      <c r="AG681"/>
      <c r="AH681"/>
      <c r="BB681" s="2"/>
      <c r="BC681" s="3"/>
      <c r="BD681" s="3"/>
      <c r="BE681" s="3"/>
      <c r="BF681" s="3"/>
    </row>
    <row r="682" spans="1:58" ht="41.45" customHeight="1">
      <c r="A682"/>
      <c r="J682"/>
      <c r="AA682"/>
      <c r="AB682"/>
      <c r="AC682"/>
      <c r="AD682"/>
      <c r="AE682"/>
      <c r="AF682"/>
      <c r="AG682"/>
      <c r="AH682"/>
      <c r="BB682" s="2"/>
      <c r="BC682" s="3"/>
      <c r="BD682" s="3"/>
      <c r="BE682" s="3"/>
      <c r="BF682" s="3"/>
    </row>
    <row r="683" spans="1:58" ht="41.45" customHeight="1">
      <c r="A683"/>
      <c r="J683"/>
      <c r="AA683"/>
      <c r="AB683"/>
      <c r="AC683"/>
      <c r="AD683"/>
      <c r="AE683"/>
      <c r="AF683"/>
      <c r="AG683"/>
      <c r="AH683"/>
      <c r="BB683" s="2"/>
      <c r="BC683" s="3"/>
      <c r="BD683" s="3"/>
      <c r="BE683" s="3"/>
      <c r="BF683" s="3"/>
    </row>
    <row r="684" spans="1:58" ht="41.45" customHeight="1">
      <c r="A684"/>
      <c r="J684"/>
      <c r="AA684"/>
      <c r="AB684"/>
      <c r="AC684"/>
      <c r="AD684"/>
      <c r="AE684"/>
      <c r="AF684"/>
      <c r="AG684"/>
      <c r="AH684"/>
      <c r="BB684" s="2"/>
      <c r="BC684" s="3"/>
      <c r="BD684" s="3"/>
      <c r="BE684" s="3"/>
      <c r="BF684" s="3"/>
    </row>
    <row r="685" spans="1:58" ht="41.45" customHeight="1">
      <c r="A685"/>
      <c r="J685"/>
      <c r="AA685"/>
      <c r="AB685"/>
      <c r="AC685"/>
      <c r="AD685"/>
      <c r="AE685"/>
      <c r="AF685"/>
      <c r="AG685"/>
      <c r="AH685"/>
      <c r="BB685" s="2"/>
      <c r="BC685" s="3"/>
      <c r="BD685" s="3"/>
      <c r="BE685" s="3"/>
      <c r="BF685" s="3"/>
    </row>
    <row r="686" spans="1:58" ht="41.45" customHeight="1">
      <c r="A686"/>
      <c r="J686"/>
      <c r="AA686"/>
      <c r="AB686"/>
      <c r="AC686"/>
      <c r="AD686"/>
      <c r="AE686"/>
      <c r="AF686"/>
      <c r="AG686"/>
      <c r="AH686"/>
      <c r="BB686" s="2"/>
      <c r="BC686" s="3"/>
      <c r="BD686" s="3"/>
      <c r="BE686" s="3"/>
      <c r="BF686" s="3"/>
    </row>
    <row r="687" spans="1:58" ht="41.45" customHeight="1">
      <c r="A687"/>
      <c r="J687"/>
      <c r="AA687"/>
      <c r="AB687"/>
      <c r="AC687"/>
      <c r="AD687"/>
      <c r="AE687"/>
      <c r="AF687"/>
      <c r="AG687"/>
      <c r="AH687"/>
      <c r="BB687" s="2"/>
      <c r="BC687" s="3"/>
      <c r="BD687" s="3"/>
      <c r="BE687" s="3"/>
      <c r="BF687" s="3"/>
    </row>
    <row r="688" spans="1:58" ht="41.45" customHeight="1">
      <c r="A688"/>
      <c r="J688"/>
      <c r="AA688"/>
      <c r="AB688"/>
      <c r="AC688"/>
      <c r="AD688"/>
      <c r="AE688"/>
      <c r="AF688"/>
      <c r="AG688"/>
      <c r="AH688"/>
      <c r="BB688" s="2"/>
      <c r="BC688" s="3"/>
      <c r="BD688" s="3"/>
      <c r="BE688" s="3"/>
      <c r="BF688" s="3"/>
    </row>
    <row r="689" spans="1:58" ht="41.45" customHeight="1">
      <c r="A689"/>
      <c r="J689"/>
      <c r="AA689"/>
      <c r="AB689"/>
      <c r="AC689"/>
      <c r="AD689"/>
      <c r="AE689"/>
      <c r="AF689"/>
      <c r="AG689"/>
      <c r="AH689"/>
      <c r="BB689" s="2"/>
      <c r="BC689" s="3"/>
      <c r="BD689" s="3"/>
      <c r="BE689" s="3"/>
      <c r="BF689" s="3"/>
    </row>
    <row r="690" spans="1:58" ht="41.45" customHeight="1">
      <c r="A690"/>
      <c r="J690"/>
      <c r="AA690"/>
      <c r="AB690"/>
      <c r="AC690"/>
      <c r="AD690"/>
      <c r="AE690"/>
      <c r="AF690"/>
      <c r="AG690"/>
      <c r="AH690"/>
      <c r="BB690" s="2"/>
      <c r="BC690" s="3"/>
      <c r="BD690" s="3"/>
      <c r="BE690" s="3"/>
      <c r="BF690" s="3"/>
    </row>
    <row r="691" spans="1:58" ht="41.45" customHeight="1">
      <c r="A691"/>
      <c r="J691"/>
      <c r="AA691"/>
      <c r="AB691"/>
      <c r="AC691"/>
      <c r="AD691"/>
      <c r="AE691"/>
      <c r="AF691"/>
      <c r="AG691"/>
      <c r="AH691"/>
      <c r="BB691" s="2"/>
      <c r="BC691" s="3"/>
      <c r="BD691" s="3"/>
      <c r="BE691" s="3"/>
      <c r="BF691" s="3"/>
    </row>
    <row r="692" spans="1:58" ht="41.45" customHeight="1">
      <c r="A692"/>
      <c r="J692"/>
      <c r="AA692"/>
      <c r="AB692"/>
      <c r="AC692"/>
      <c r="AD692"/>
      <c r="AE692"/>
      <c r="AF692"/>
      <c r="AG692"/>
      <c r="AH692"/>
      <c r="BB692" s="2"/>
      <c r="BC692" s="3"/>
      <c r="BD692" s="3"/>
      <c r="BE692" s="3"/>
      <c r="BF692" s="3"/>
    </row>
    <row r="693" spans="1:58" ht="41.45" customHeight="1">
      <c r="A693"/>
      <c r="J693"/>
      <c r="AA693"/>
      <c r="AB693"/>
      <c r="AC693"/>
      <c r="AD693"/>
      <c r="AE693"/>
      <c r="AF693"/>
      <c r="AG693"/>
      <c r="AH693"/>
      <c r="BB693" s="2"/>
      <c r="BC693" s="3"/>
      <c r="BD693" s="3"/>
      <c r="BE693" s="3"/>
      <c r="BF693" s="3"/>
    </row>
    <row r="694" spans="1:58" ht="41.45" customHeight="1">
      <c r="A694"/>
      <c r="J694"/>
      <c r="AA694"/>
      <c r="AB694"/>
      <c r="AC694"/>
      <c r="AD694"/>
      <c r="AE694"/>
      <c r="AF694"/>
      <c r="AG694"/>
      <c r="AH694"/>
      <c r="BB694" s="2"/>
      <c r="BC694" s="3"/>
      <c r="BD694" s="3"/>
      <c r="BE694" s="3"/>
      <c r="BF694" s="3"/>
    </row>
    <row r="695" spans="1:58" ht="41.45" customHeight="1">
      <c r="A695"/>
      <c r="J695"/>
      <c r="AA695"/>
      <c r="AB695"/>
      <c r="AC695"/>
      <c r="AD695"/>
      <c r="AE695"/>
      <c r="AF695"/>
      <c r="AG695"/>
      <c r="AH695"/>
      <c r="BB695" s="2"/>
      <c r="BC695" s="3"/>
      <c r="BD695" s="3"/>
      <c r="BE695" s="3"/>
      <c r="BF695" s="3"/>
    </row>
    <row r="696" spans="1:58" ht="41.45" customHeight="1">
      <c r="A696"/>
      <c r="J696"/>
      <c r="AA696"/>
      <c r="AB696"/>
      <c r="AC696"/>
      <c r="AD696"/>
      <c r="AE696"/>
      <c r="AF696"/>
      <c r="AG696"/>
      <c r="AH696"/>
      <c r="BB696" s="2"/>
      <c r="BC696" s="3"/>
      <c r="BD696" s="3"/>
      <c r="BE696" s="3"/>
      <c r="BF696" s="3"/>
    </row>
    <row r="697" spans="1:58" ht="41.45" customHeight="1">
      <c r="A697"/>
      <c r="J697"/>
      <c r="AA697"/>
      <c r="AB697"/>
      <c r="AC697"/>
      <c r="AD697"/>
      <c r="AE697"/>
      <c r="AF697"/>
      <c r="AG697"/>
      <c r="AH697"/>
      <c r="BB697" s="2"/>
      <c r="BC697" s="3"/>
      <c r="BD697" s="3"/>
      <c r="BE697" s="3"/>
      <c r="BF697" s="3"/>
    </row>
    <row r="698" spans="1:58" ht="41.45" customHeight="1">
      <c r="A698"/>
      <c r="J698"/>
      <c r="AA698"/>
      <c r="AB698"/>
      <c r="AC698"/>
      <c r="AD698"/>
      <c r="AE698"/>
      <c r="AF698"/>
      <c r="AG698"/>
      <c r="AH698"/>
      <c r="BB698" s="2"/>
      <c r="BC698" s="3"/>
      <c r="BD698" s="3"/>
      <c r="BE698" s="3"/>
      <c r="BF698" s="3"/>
    </row>
    <row r="699" spans="1:58" ht="41.45" customHeight="1">
      <c r="A699"/>
      <c r="J699"/>
      <c r="AA699"/>
      <c r="AB699"/>
      <c r="AC699"/>
      <c r="AD699"/>
      <c r="AE699"/>
      <c r="AF699"/>
      <c r="AG699"/>
      <c r="AH699"/>
      <c r="BB699" s="2"/>
      <c r="BC699" s="3"/>
      <c r="BD699" s="3"/>
      <c r="BE699" s="3"/>
      <c r="BF699" s="3"/>
    </row>
    <row r="700" spans="1:58" ht="41.45" customHeight="1">
      <c r="A700"/>
      <c r="J700"/>
      <c r="AA700"/>
      <c r="AB700"/>
      <c r="AC700"/>
      <c r="AD700"/>
      <c r="AE700"/>
      <c r="AF700"/>
      <c r="AG700"/>
      <c r="AH700"/>
      <c r="BB700" s="2"/>
      <c r="BC700" s="3"/>
      <c r="BD700" s="3"/>
      <c r="BE700" s="3"/>
      <c r="BF700" s="3"/>
    </row>
    <row r="701" spans="1:58" ht="41.45" customHeight="1">
      <c r="A701"/>
      <c r="J701"/>
      <c r="AA701"/>
      <c r="AB701"/>
      <c r="AC701"/>
      <c r="AD701"/>
      <c r="AE701"/>
      <c r="AF701"/>
      <c r="AG701"/>
      <c r="AH701"/>
      <c r="BB701" s="2"/>
      <c r="BC701" s="3"/>
      <c r="BD701" s="3"/>
      <c r="BE701" s="3"/>
      <c r="BF701" s="3"/>
    </row>
    <row r="702" spans="1:58" ht="41.45" customHeight="1">
      <c r="A702"/>
      <c r="J702"/>
      <c r="AA702"/>
      <c r="AB702"/>
      <c r="AC702"/>
      <c r="AD702"/>
      <c r="AE702"/>
      <c r="AF702"/>
      <c r="AG702"/>
      <c r="AH702"/>
      <c r="BB702" s="2"/>
      <c r="BC702" s="3"/>
      <c r="BD702" s="3"/>
      <c r="BE702" s="3"/>
      <c r="BF702" s="3"/>
    </row>
    <row r="703" spans="1:58" ht="41.45" customHeight="1">
      <c r="A703"/>
      <c r="J703"/>
      <c r="AA703"/>
      <c r="AB703"/>
      <c r="AC703"/>
      <c r="AD703"/>
      <c r="AE703"/>
      <c r="AF703"/>
      <c r="AG703"/>
      <c r="AH703"/>
      <c r="BB703" s="2"/>
      <c r="BC703" s="3"/>
      <c r="BD703" s="3"/>
      <c r="BE703" s="3"/>
      <c r="BF703" s="3"/>
    </row>
    <row r="704" spans="1:58" ht="41.45" customHeight="1">
      <c r="A704"/>
      <c r="J704"/>
      <c r="AA704"/>
      <c r="AB704"/>
      <c r="AC704"/>
      <c r="AD704"/>
      <c r="AE704"/>
      <c r="AF704"/>
      <c r="AG704"/>
      <c r="AH704"/>
      <c r="BB704" s="2"/>
      <c r="BC704" s="3"/>
      <c r="BD704" s="3"/>
      <c r="BE704" s="3"/>
      <c r="BF704" s="3"/>
    </row>
    <row r="705" spans="1:58" ht="41.45" customHeight="1">
      <c r="A705"/>
      <c r="J705"/>
      <c r="AA705"/>
      <c r="AB705"/>
      <c r="AC705"/>
      <c r="AD705"/>
      <c r="AE705"/>
      <c r="AF705"/>
      <c r="AG705"/>
      <c r="AH705"/>
      <c r="BB705" s="2"/>
      <c r="BC705" s="3"/>
      <c r="BD705" s="3"/>
      <c r="BE705" s="3"/>
      <c r="BF705" s="3"/>
    </row>
    <row r="706" spans="1:58" ht="41.45" customHeight="1">
      <c r="A706"/>
      <c r="J706"/>
      <c r="AA706"/>
      <c r="AB706"/>
      <c r="AC706"/>
      <c r="AD706"/>
      <c r="AE706"/>
      <c r="AF706"/>
      <c r="AG706"/>
      <c r="AH706"/>
      <c r="BB706" s="2"/>
      <c r="BC706" s="3"/>
      <c r="BD706" s="3"/>
      <c r="BE706" s="3"/>
      <c r="BF706" s="3"/>
    </row>
    <row r="707" spans="1:58" ht="41.45" customHeight="1">
      <c r="A707"/>
      <c r="J707"/>
      <c r="AA707"/>
      <c r="AB707"/>
      <c r="AC707"/>
      <c r="AD707"/>
      <c r="AE707"/>
      <c r="AF707"/>
      <c r="AG707"/>
      <c r="AH707"/>
      <c r="BB707" s="2"/>
      <c r="BC707" s="3"/>
      <c r="BD707" s="3"/>
      <c r="BE707" s="3"/>
      <c r="BF707" s="3"/>
    </row>
    <row r="708" spans="1:58" ht="41.45" customHeight="1">
      <c r="A708"/>
      <c r="J708"/>
      <c r="AA708"/>
      <c r="AB708"/>
      <c r="AC708"/>
      <c r="AD708"/>
      <c r="AE708"/>
      <c r="AF708"/>
      <c r="AG708"/>
      <c r="AH708"/>
      <c r="BB708" s="2"/>
      <c r="BC708" s="3"/>
      <c r="BD708" s="3"/>
      <c r="BE708" s="3"/>
      <c r="BF708" s="3"/>
    </row>
    <row r="709" spans="1:58" ht="41.45" customHeight="1">
      <c r="A709"/>
      <c r="J709"/>
      <c r="AA709"/>
      <c r="AB709"/>
      <c r="AC709"/>
      <c r="AD709"/>
      <c r="AE709"/>
      <c r="AF709"/>
      <c r="AG709"/>
      <c r="AH709"/>
      <c r="BB709" s="2"/>
      <c r="BC709" s="3"/>
      <c r="BD709" s="3"/>
      <c r="BE709" s="3"/>
      <c r="BF709" s="3"/>
    </row>
    <row r="710" spans="1:58" ht="41.45" customHeight="1">
      <c r="A710"/>
      <c r="J710"/>
      <c r="AA710"/>
      <c r="AB710"/>
      <c r="AC710"/>
      <c r="AD710"/>
      <c r="AE710"/>
      <c r="AF710"/>
      <c r="AG710"/>
      <c r="AH710"/>
      <c r="BB710" s="2"/>
      <c r="BC710" s="3"/>
      <c r="BD710" s="3"/>
      <c r="BE710" s="3"/>
      <c r="BF710" s="3"/>
    </row>
    <row r="711" spans="1:58" ht="41.45" customHeight="1">
      <c r="A711"/>
      <c r="J711"/>
      <c r="AA711"/>
      <c r="AB711"/>
      <c r="AC711"/>
      <c r="AD711"/>
      <c r="AE711"/>
      <c r="AF711"/>
      <c r="AG711"/>
      <c r="AH711"/>
      <c r="BB711" s="2"/>
      <c r="BC711" s="3"/>
      <c r="BD711" s="3"/>
      <c r="BE711" s="3"/>
      <c r="BF711" s="3"/>
    </row>
    <row r="712" spans="1:58" ht="41.45" customHeight="1">
      <c r="A712"/>
      <c r="J712"/>
      <c r="AA712"/>
      <c r="AB712"/>
      <c r="AC712"/>
      <c r="AD712"/>
      <c r="AE712"/>
      <c r="AF712"/>
      <c r="AG712"/>
      <c r="AH712"/>
      <c r="BB712" s="2"/>
      <c r="BC712" s="3"/>
      <c r="BD712" s="3"/>
      <c r="BE712" s="3"/>
      <c r="BF712" s="3"/>
    </row>
    <row r="713" spans="1:58" ht="41.45" customHeight="1">
      <c r="A713"/>
      <c r="J713"/>
      <c r="AA713"/>
      <c r="AB713"/>
      <c r="AC713"/>
      <c r="AD713"/>
      <c r="AE713"/>
      <c r="AF713"/>
      <c r="AG713"/>
      <c r="AH713"/>
      <c r="BB713" s="2"/>
      <c r="BC713" s="3"/>
      <c r="BD713" s="3"/>
      <c r="BE713" s="3"/>
      <c r="BF713" s="3"/>
    </row>
    <row r="714" spans="1:58" ht="41.45" customHeight="1">
      <c r="A714"/>
      <c r="J714"/>
      <c r="AA714"/>
      <c r="AB714"/>
      <c r="AC714"/>
      <c r="AD714"/>
      <c r="AE714"/>
      <c r="AF714"/>
      <c r="AG714"/>
      <c r="AH714"/>
      <c r="BB714" s="2"/>
      <c r="BC714" s="3"/>
      <c r="BD714" s="3"/>
      <c r="BE714" s="3"/>
      <c r="BF714" s="3"/>
    </row>
    <row r="715" spans="1:58" ht="41.45" customHeight="1">
      <c r="A715"/>
      <c r="J715"/>
      <c r="AA715"/>
      <c r="AB715"/>
      <c r="AC715"/>
      <c r="AD715"/>
      <c r="AE715"/>
      <c r="AF715"/>
      <c r="AG715"/>
      <c r="AH715"/>
      <c r="BB715" s="2"/>
      <c r="BC715" s="3"/>
      <c r="BD715" s="3"/>
      <c r="BE715" s="3"/>
      <c r="BF715" s="3"/>
    </row>
    <row r="716" spans="1:58" ht="41.45" customHeight="1">
      <c r="A716"/>
      <c r="J716"/>
      <c r="AA716"/>
      <c r="AB716"/>
      <c r="AC716"/>
      <c r="AD716"/>
      <c r="AE716"/>
      <c r="AF716"/>
      <c r="AG716"/>
      <c r="AH716"/>
      <c r="BB716" s="2"/>
      <c r="BC716" s="3"/>
      <c r="BD716" s="3"/>
      <c r="BE716" s="3"/>
      <c r="BF716" s="3"/>
    </row>
    <row r="717" spans="1:58" ht="41.45" customHeight="1">
      <c r="A717"/>
      <c r="J717"/>
      <c r="AA717"/>
      <c r="AB717"/>
      <c r="AC717"/>
      <c r="AD717"/>
      <c r="AE717"/>
      <c r="AF717"/>
      <c r="AG717"/>
      <c r="AH717"/>
      <c r="BB717" s="2"/>
      <c r="BC717" s="3"/>
      <c r="BD717" s="3"/>
      <c r="BE717" s="3"/>
      <c r="BF717" s="3"/>
    </row>
    <row r="718" spans="1:58" ht="41.45" customHeight="1">
      <c r="A718"/>
      <c r="J718"/>
      <c r="AA718"/>
      <c r="AB718"/>
      <c r="AC718"/>
      <c r="AD718"/>
      <c r="AE718"/>
      <c r="AF718"/>
      <c r="AG718"/>
      <c r="AH718"/>
      <c r="BB718" s="2"/>
      <c r="BC718" s="3"/>
      <c r="BD718" s="3"/>
      <c r="BE718" s="3"/>
      <c r="BF718" s="3"/>
    </row>
    <row r="719" spans="1:58" ht="41.45" customHeight="1">
      <c r="A719"/>
      <c r="J719"/>
      <c r="AA719"/>
      <c r="AB719"/>
      <c r="AC719"/>
      <c r="AD719"/>
      <c r="AE719"/>
      <c r="AF719"/>
      <c r="AG719"/>
      <c r="AH719"/>
      <c r="BB719" s="2"/>
      <c r="BC719" s="3"/>
      <c r="BD719" s="3"/>
      <c r="BE719" s="3"/>
      <c r="BF719" s="3"/>
    </row>
    <row r="720" spans="1:58" ht="41.45" customHeight="1">
      <c r="A720"/>
      <c r="J720"/>
      <c r="AA720"/>
      <c r="AB720"/>
      <c r="AC720"/>
      <c r="AD720"/>
      <c r="AE720"/>
      <c r="AF720"/>
      <c r="AG720"/>
      <c r="AH720"/>
      <c r="BB720" s="2"/>
      <c r="BC720" s="3"/>
      <c r="BD720" s="3"/>
      <c r="BE720" s="3"/>
      <c r="BF720" s="3"/>
    </row>
    <row r="721" spans="1:58" ht="41.45" customHeight="1">
      <c r="A721"/>
      <c r="J721"/>
      <c r="AA721"/>
      <c r="AB721"/>
      <c r="AC721"/>
      <c r="AD721"/>
      <c r="AE721"/>
      <c r="AF721"/>
      <c r="AG721"/>
      <c r="AH721"/>
      <c r="BB721" s="2"/>
      <c r="BC721" s="3"/>
      <c r="BD721" s="3"/>
      <c r="BE721" s="3"/>
      <c r="BF721" s="3"/>
    </row>
    <row r="722" spans="1:58" ht="41.45" customHeight="1">
      <c r="A722"/>
      <c r="J722"/>
      <c r="AA722"/>
      <c r="AB722"/>
      <c r="AC722"/>
      <c r="AD722"/>
      <c r="AE722"/>
      <c r="AF722"/>
      <c r="AG722"/>
      <c r="AH722"/>
      <c r="BB722" s="2"/>
      <c r="BC722" s="3"/>
      <c r="BD722" s="3"/>
      <c r="BE722" s="3"/>
      <c r="BF722" s="3"/>
    </row>
    <row r="723" spans="1:58" ht="41.45" customHeight="1">
      <c r="A723"/>
      <c r="J723"/>
      <c r="AA723"/>
      <c r="AB723"/>
      <c r="AC723"/>
      <c r="AD723"/>
      <c r="AE723"/>
      <c r="AF723"/>
      <c r="AG723"/>
      <c r="AH723"/>
      <c r="BB723" s="2"/>
      <c r="BC723" s="3"/>
      <c r="BD723" s="3"/>
      <c r="BE723" s="3"/>
      <c r="BF723" s="3"/>
    </row>
    <row r="724" spans="1:58" ht="41.45" customHeight="1">
      <c r="A724"/>
      <c r="J724"/>
      <c r="AA724"/>
      <c r="AB724"/>
      <c r="AC724"/>
      <c r="AD724"/>
      <c r="AE724"/>
      <c r="AF724"/>
      <c r="AG724"/>
      <c r="AH724"/>
      <c r="BB724" s="2"/>
      <c r="BC724" s="3"/>
      <c r="BD724" s="3"/>
      <c r="BE724" s="3"/>
      <c r="BF724" s="3"/>
    </row>
    <row r="725" spans="1:58" ht="41.45" customHeight="1">
      <c r="A725"/>
      <c r="J725"/>
      <c r="AA725"/>
      <c r="AB725"/>
      <c r="AC725"/>
      <c r="AD725"/>
      <c r="AE725"/>
      <c r="AF725"/>
      <c r="AG725"/>
      <c r="AH725"/>
      <c r="BB725" s="2"/>
      <c r="BC725" s="3"/>
      <c r="BD725" s="3"/>
      <c r="BE725" s="3"/>
      <c r="BF725" s="3"/>
    </row>
    <row r="726" spans="1:58" ht="41.45" customHeight="1">
      <c r="A726"/>
      <c r="J726"/>
      <c r="AA726"/>
      <c r="AB726"/>
      <c r="AC726"/>
      <c r="AD726"/>
      <c r="AE726"/>
      <c r="AF726"/>
      <c r="AG726"/>
      <c r="AH726"/>
      <c r="BB726" s="2"/>
      <c r="BC726" s="3"/>
      <c r="BD726" s="3"/>
      <c r="BE726" s="3"/>
      <c r="BF726" s="3"/>
    </row>
    <row r="727" spans="1:58" ht="41.45" customHeight="1">
      <c r="A727"/>
      <c r="J727"/>
      <c r="AA727"/>
      <c r="AB727"/>
      <c r="AC727"/>
      <c r="AD727"/>
      <c r="AE727"/>
      <c r="AF727"/>
      <c r="AG727"/>
      <c r="AH727"/>
      <c r="BB727" s="2"/>
      <c r="BC727" s="3"/>
      <c r="BD727" s="3"/>
      <c r="BE727" s="3"/>
      <c r="BF727" s="3"/>
    </row>
    <row r="728" spans="1:58" ht="41.45" customHeight="1">
      <c r="A728"/>
      <c r="J728"/>
      <c r="AA728"/>
      <c r="AB728"/>
      <c r="AC728"/>
      <c r="AD728"/>
      <c r="AE728"/>
      <c r="AF728"/>
      <c r="AG728"/>
      <c r="AH728"/>
      <c r="BB728" s="2"/>
      <c r="BC728" s="3"/>
      <c r="BD728" s="3"/>
      <c r="BE728" s="3"/>
      <c r="BF728" s="3"/>
    </row>
    <row r="729" spans="1:58" ht="41.45" customHeight="1">
      <c r="A729"/>
      <c r="J729"/>
      <c r="AA729"/>
      <c r="AB729"/>
      <c r="AC729"/>
      <c r="AD729"/>
      <c r="AE729"/>
      <c r="AF729"/>
      <c r="AG729"/>
      <c r="AH729"/>
      <c r="BB729" s="2"/>
      <c r="BC729" s="3"/>
      <c r="BD729" s="3"/>
      <c r="BE729" s="3"/>
      <c r="BF729" s="3"/>
    </row>
    <row r="730" spans="1:58" ht="41.45" customHeight="1">
      <c r="A730"/>
      <c r="J730"/>
      <c r="AA730"/>
      <c r="AB730"/>
      <c r="AC730"/>
      <c r="AD730"/>
      <c r="AE730"/>
      <c r="AF730"/>
      <c r="AG730"/>
      <c r="AH730"/>
      <c r="BB730" s="2"/>
      <c r="BC730" s="3"/>
      <c r="BD730" s="3"/>
      <c r="BE730" s="3"/>
      <c r="BF730" s="3"/>
    </row>
    <row r="731" spans="1:58" ht="41.45" customHeight="1">
      <c r="A731"/>
      <c r="J731"/>
      <c r="AA731"/>
      <c r="AB731"/>
      <c r="AC731"/>
      <c r="AD731"/>
      <c r="AE731"/>
      <c r="AF731"/>
      <c r="AG731"/>
      <c r="AH731"/>
      <c r="BB731" s="2"/>
      <c r="BC731" s="3"/>
      <c r="BD731" s="3"/>
      <c r="BE731" s="3"/>
      <c r="BF731" s="3"/>
    </row>
    <row r="732" spans="1:58" ht="41.45" customHeight="1">
      <c r="A732"/>
      <c r="J732"/>
      <c r="AA732"/>
      <c r="AB732"/>
      <c r="AC732"/>
      <c r="AD732"/>
      <c r="AE732"/>
      <c r="AF732"/>
      <c r="AG732"/>
      <c r="AH732"/>
      <c r="BB732" s="2"/>
      <c r="BC732" s="3"/>
      <c r="BD732" s="3"/>
      <c r="BE732" s="3"/>
      <c r="BF732" s="3"/>
    </row>
    <row r="733" spans="1:58" ht="41.45" customHeight="1">
      <c r="A733"/>
      <c r="J733"/>
      <c r="AA733"/>
      <c r="AB733"/>
      <c r="AC733"/>
      <c r="AD733"/>
      <c r="AE733"/>
      <c r="AF733"/>
      <c r="AG733"/>
      <c r="AH733"/>
      <c r="BB733" s="2"/>
      <c r="BC733" s="3"/>
      <c r="BD733" s="3"/>
      <c r="BE733" s="3"/>
      <c r="BF733" s="3"/>
    </row>
    <row r="734" spans="1:58" ht="41.45" customHeight="1">
      <c r="A734"/>
      <c r="J734"/>
      <c r="AA734"/>
      <c r="AB734"/>
      <c r="AC734"/>
      <c r="AD734"/>
      <c r="AE734"/>
      <c r="AF734"/>
      <c r="AG734"/>
      <c r="AH734"/>
      <c r="BB734" s="2"/>
      <c r="BC734" s="3"/>
      <c r="BD734" s="3"/>
      <c r="BE734" s="3"/>
      <c r="BF734" s="3"/>
    </row>
    <row r="735" spans="1:58" ht="41.45" customHeight="1">
      <c r="A735"/>
      <c r="J735"/>
      <c r="AA735"/>
      <c r="AB735"/>
      <c r="AC735"/>
      <c r="AD735"/>
      <c r="AE735"/>
      <c r="AF735"/>
      <c r="AG735"/>
      <c r="AH735"/>
      <c r="BB735" s="2"/>
      <c r="BC735" s="3"/>
      <c r="BD735" s="3"/>
      <c r="BE735" s="3"/>
      <c r="BF735" s="3"/>
    </row>
    <row r="736" spans="1:58" ht="41.45" customHeight="1">
      <c r="A736"/>
      <c r="J736"/>
      <c r="AA736"/>
      <c r="AB736"/>
      <c r="AC736"/>
      <c r="AD736"/>
      <c r="AE736"/>
      <c r="AF736"/>
      <c r="AG736"/>
      <c r="AH736"/>
      <c r="BB736" s="2"/>
      <c r="BC736" s="3"/>
      <c r="BD736" s="3"/>
      <c r="BE736" s="3"/>
      <c r="BF736" s="3"/>
    </row>
    <row r="737" spans="1:58" ht="41.45" customHeight="1">
      <c r="A737"/>
      <c r="J737"/>
      <c r="AA737"/>
      <c r="AB737"/>
      <c r="AC737"/>
      <c r="AD737"/>
      <c r="AE737"/>
      <c r="AF737"/>
      <c r="AG737"/>
      <c r="AH737"/>
      <c r="BB737" s="2"/>
      <c r="BC737" s="3"/>
      <c r="BD737" s="3"/>
      <c r="BE737" s="3"/>
      <c r="BF737" s="3"/>
    </row>
    <row r="738" spans="1:58" ht="41.45" customHeight="1">
      <c r="A738"/>
      <c r="J738"/>
      <c r="AA738"/>
      <c r="AB738"/>
      <c r="AC738"/>
      <c r="AD738"/>
      <c r="AE738"/>
      <c r="AF738"/>
      <c r="AG738"/>
      <c r="AH738"/>
      <c r="BB738" s="2"/>
      <c r="BC738" s="3"/>
      <c r="BD738" s="3"/>
      <c r="BE738" s="3"/>
      <c r="BF738" s="3"/>
    </row>
    <row r="739" spans="1:58" ht="41.45" customHeight="1">
      <c r="A739"/>
      <c r="J739"/>
      <c r="AA739"/>
      <c r="AB739"/>
      <c r="AC739"/>
      <c r="AD739"/>
      <c r="AE739"/>
      <c r="AF739"/>
      <c r="AG739"/>
      <c r="AH739"/>
      <c r="BB739" s="2"/>
      <c r="BC739" s="3"/>
      <c r="BD739" s="3"/>
      <c r="BE739" s="3"/>
      <c r="BF739" s="3"/>
    </row>
    <row r="740" spans="1:58" ht="41.45" customHeight="1">
      <c r="A740"/>
      <c r="J740"/>
      <c r="AA740"/>
      <c r="AB740"/>
      <c r="AC740"/>
      <c r="AD740"/>
      <c r="AE740"/>
      <c r="AF740"/>
      <c r="AG740"/>
      <c r="AH740"/>
      <c r="BB740" s="2"/>
      <c r="BC740" s="3"/>
      <c r="BD740" s="3"/>
      <c r="BE740" s="3"/>
      <c r="BF740" s="3"/>
    </row>
    <row r="741" spans="1:58" ht="41.45" customHeight="1">
      <c r="A741"/>
      <c r="J741"/>
      <c r="AA741"/>
      <c r="AB741"/>
      <c r="AC741"/>
      <c r="AD741"/>
      <c r="AE741"/>
      <c r="AF741"/>
      <c r="AG741"/>
      <c r="AH741"/>
      <c r="BB741" s="2"/>
      <c r="BC741" s="3"/>
      <c r="BD741" s="3"/>
      <c r="BE741" s="3"/>
      <c r="BF741" s="3"/>
    </row>
    <row r="742" spans="1:58" ht="41.45" customHeight="1">
      <c r="A742"/>
      <c r="J742"/>
      <c r="AA742"/>
      <c r="AB742"/>
      <c r="AC742"/>
      <c r="AD742"/>
      <c r="AE742"/>
      <c r="AF742"/>
      <c r="AG742"/>
      <c r="AH742"/>
      <c r="BB742" s="2"/>
      <c r="BC742" s="3"/>
      <c r="BD742" s="3"/>
      <c r="BE742" s="3"/>
      <c r="BF742" s="3"/>
    </row>
    <row r="743" spans="1:58" ht="41.45" customHeight="1">
      <c r="A743"/>
      <c r="J743"/>
      <c r="AA743"/>
      <c r="AB743"/>
      <c r="AC743"/>
      <c r="AD743"/>
      <c r="AE743"/>
      <c r="AF743"/>
      <c r="AG743"/>
      <c r="AH743"/>
      <c r="BB743" s="2"/>
      <c r="BC743" s="3"/>
      <c r="BD743" s="3"/>
      <c r="BE743" s="3"/>
      <c r="BF743" s="3"/>
    </row>
    <row r="744" spans="1:58" ht="41.45" customHeight="1">
      <c r="A744"/>
      <c r="J744"/>
      <c r="AA744"/>
      <c r="AB744"/>
      <c r="AC744"/>
      <c r="AD744"/>
      <c r="AE744"/>
      <c r="AF744"/>
      <c r="AG744"/>
      <c r="AH744"/>
      <c r="BB744" s="2"/>
      <c r="BC744" s="3"/>
      <c r="BD744" s="3"/>
      <c r="BE744" s="3"/>
      <c r="BF744" s="3"/>
    </row>
    <row r="745" spans="1:58" ht="41.45" customHeight="1">
      <c r="A745"/>
      <c r="J745"/>
      <c r="AA745"/>
      <c r="AB745"/>
      <c r="AC745"/>
      <c r="AD745"/>
      <c r="AE745"/>
      <c r="AF745"/>
      <c r="AG745"/>
      <c r="AH745"/>
      <c r="BB745" s="2"/>
      <c r="BC745" s="3"/>
      <c r="BD745" s="3"/>
      <c r="BE745" s="3"/>
      <c r="BF745" s="3"/>
    </row>
    <row r="746" spans="1:58" ht="41.45" customHeight="1">
      <c r="A746"/>
      <c r="J746"/>
      <c r="AA746"/>
      <c r="AB746"/>
      <c r="AC746"/>
      <c r="AD746"/>
      <c r="AE746"/>
      <c r="AF746"/>
      <c r="AG746"/>
      <c r="AH746"/>
      <c r="BB746" s="2"/>
      <c r="BC746" s="3"/>
      <c r="BD746" s="3"/>
      <c r="BE746" s="3"/>
      <c r="BF746" s="3"/>
    </row>
    <row r="747" spans="1:58" ht="41.45" customHeight="1">
      <c r="A747"/>
      <c r="J747"/>
      <c r="AA747"/>
      <c r="AB747"/>
      <c r="AC747"/>
      <c r="AD747"/>
      <c r="AE747"/>
      <c r="AF747"/>
      <c r="AG747"/>
      <c r="AH747"/>
      <c r="BB747" s="2"/>
      <c r="BC747" s="3"/>
      <c r="BD747" s="3"/>
      <c r="BE747" s="3"/>
      <c r="BF747" s="3"/>
    </row>
    <row r="748" spans="1:58" ht="41.45" customHeight="1">
      <c r="A748"/>
      <c r="J748"/>
      <c r="AA748"/>
      <c r="AB748"/>
      <c r="AC748"/>
      <c r="AD748"/>
      <c r="AE748"/>
      <c r="AF748"/>
      <c r="AG748"/>
      <c r="AH748"/>
      <c r="BB748" s="2"/>
      <c r="BC748" s="3"/>
      <c r="BD748" s="3"/>
      <c r="BE748" s="3"/>
      <c r="BF748" s="3"/>
    </row>
    <row r="749" spans="1:58" ht="41.45" customHeight="1">
      <c r="A749"/>
      <c r="J749"/>
      <c r="AA749"/>
      <c r="AB749"/>
      <c r="AC749"/>
      <c r="AD749"/>
      <c r="AE749"/>
      <c r="AF749"/>
      <c r="AG749"/>
      <c r="AH749"/>
      <c r="BB749" s="2"/>
      <c r="BC749" s="3"/>
      <c r="BD749" s="3"/>
      <c r="BE749" s="3"/>
      <c r="BF749" s="3"/>
    </row>
    <row r="750" spans="1:58" ht="41.45" customHeight="1">
      <c r="A750"/>
      <c r="J750"/>
      <c r="AA750"/>
      <c r="AB750"/>
      <c r="AC750"/>
      <c r="AD750"/>
      <c r="AE750"/>
      <c r="AF750"/>
      <c r="AG750"/>
      <c r="AH750"/>
      <c r="BB750" s="2"/>
      <c r="BC750" s="3"/>
      <c r="BD750" s="3"/>
      <c r="BE750" s="3"/>
      <c r="BF750" s="3"/>
    </row>
    <row r="751" spans="1:58" ht="41.45" customHeight="1">
      <c r="A751"/>
      <c r="J751"/>
      <c r="AA751"/>
      <c r="AB751"/>
      <c r="AC751"/>
      <c r="AD751"/>
      <c r="AE751"/>
      <c r="AF751"/>
      <c r="AG751"/>
      <c r="AH751"/>
      <c r="BB751" s="2"/>
      <c r="BC751" s="3"/>
      <c r="BD751" s="3"/>
      <c r="BE751" s="3"/>
      <c r="BF751" s="3"/>
    </row>
    <row r="752" spans="1:58" ht="41.45" customHeight="1">
      <c r="A752"/>
      <c r="J752"/>
      <c r="AA752"/>
      <c r="AB752"/>
      <c r="AC752"/>
      <c r="AD752"/>
      <c r="AE752"/>
      <c r="AF752"/>
      <c r="AG752"/>
      <c r="AH752"/>
      <c r="BB752" s="2"/>
      <c r="BC752" s="3"/>
      <c r="BD752" s="3"/>
      <c r="BE752" s="3"/>
      <c r="BF752" s="3"/>
    </row>
    <row r="753" spans="1:58" ht="41.45" customHeight="1">
      <c r="A753"/>
      <c r="J753"/>
      <c r="AA753"/>
      <c r="AB753"/>
      <c r="AC753"/>
      <c r="AD753"/>
      <c r="AE753"/>
      <c r="AF753"/>
      <c r="AG753"/>
      <c r="AH753"/>
      <c r="BB753" s="2"/>
      <c r="BC753" s="3"/>
      <c r="BD753" s="3"/>
      <c r="BE753" s="3"/>
      <c r="BF753" s="3"/>
    </row>
    <row r="754" spans="1:58" ht="41.45" customHeight="1">
      <c r="A754"/>
      <c r="J754"/>
      <c r="AA754"/>
      <c r="AB754"/>
      <c r="AC754"/>
      <c r="AD754"/>
      <c r="AE754"/>
      <c r="AF754"/>
      <c r="AG754"/>
      <c r="AH754"/>
      <c r="BB754" s="2"/>
      <c r="BC754" s="3"/>
      <c r="BD754" s="3"/>
      <c r="BE754" s="3"/>
      <c r="BF754" s="3"/>
    </row>
    <row r="755" spans="1:58" ht="41.45" customHeight="1">
      <c r="A755"/>
      <c r="J755"/>
      <c r="AA755"/>
      <c r="AB755"/>
      <c r="AC755"/>
      <c r="AD755"/>
      <c r="AE755"/>
      <c r="AF755"/>
      <c r="AG755"/>
      <c r="AH755"/>
      <c r="BB755" s="2"/>
      <c r="BC755" s="3"/>
      <c r="BD755" s="3"/>
      <c r="BE755" s="3"/>
      <c r="BF755" s="3"/>
    </row>
    <row r="756" spans="1:58" ht="41.45" customHeight="1">
      <c r="A756"/>
      <c r="J756"/>
      <c r="AA756"/>
      <c r="AB756"/>
      <c r="AC756"/>
      <c r="AD756"/>
      <c r="AE756"/>
      <c r="AF756"/>
      <c r="AG756"/>
      <c r="AH756"/>
      <c r="BB756" s="2"/>
      <c r="BC756" s="3"/>
      <c r="BD756" s="3"/>
      <c r="BE756" s="3"/>
      <c r="BF756" s="3"/>
    </row>
    <row r="757" spans="1:58" ht="41.45" customHeight="1">
      <c r="A757"/>
      <c r="J757"/>
      <c r="AA757"/>
      <c r="AB757"/>
      <c r="AC757"/>
      <c r="AD757"/>
      <c r="AE757"/>
      <c r="AF757"/>
      <c r="AG757"/>
      <c r="AH757"/>
      <c r="BB757" s="2"/>
      <c r="BC757" s="3"/>
      <c r="BD757" s="3"/>
      <c r="BE757" s="3"/>
      <c r="BF757" s="3"/>
    </row>
    <row r="758" spans="1:58" ht="41.45" customHeight="1">
      <c r="A758"/>
      <c r="J758"/>
      <c r="AA758"/>
      <c r="AB758"/>
      <c r="AC758"/>
      <c r="AD758"/>
      <c r="AE758"/>
      <c r="AF758"/>
      <c r="AG758"/>
      <c r="AH758"/>
      <c r="BB758" s="2"/>
      <c r="BC758" s="3"/>
      <c r="BD758" s="3"/>
      <c r="BE758" s="3"/>
      <c r="BF758" s="3"/>
    </row>
    <row r="759" spans="1:58" ht="41.45" customHeight="1">
      <c r="A759"/>
      <c r="J759"/>
      <c r="AA759"/>
      <c r="AB759"/>
      <c r="AC759"/>
      <c r="AD759"/>
      <c r="AE759"/>
      <c r="AF759"/>
      <c r="AG759"/>
      <c r="AH759"/>
      <c r="BB759" s="2"/>
      <c r="BC759" s="3"/>
      <c r="BD759" s="3"/>
      <c r="BE759" s="3"/>
      <c r="BF759" s="3"/>
    </row>
    <row r="760" spans="1:58" ht="41.45" customHeight="1">
      <c r="A760"/>
      <c r="J760"/>
      <c r="AA760"/>
      <c r="AB760"/>
      <c r="AC760"/>
      <c r="AD760"/>
      <c r="AE760"/>
      <c r="AF760"/>
      <c r="AG760"/>
      <c r="AH760"/>
      <c r="BB760" s="2"/>
      <c r="BC760" s="3"/>
      <c r="BD760" s="3"/>
      <c r="BE760" s="3"/>
      <c r="BF760" s="3"/>
    </row>
    <row r="761" spans="1:58" ht="41.45" customHeight="1">
      <c r="A761"/>
      <c r="J761"/>
      <c r="AA761"/>
      <c r="AB761"/>
      <c r="AC761"/>
      <c r="AD761"/>
      <c r="AE761"/>
      <c r="AF761"/>
      <c r="AG761"/>
      <c r="AH761"/>
      <c r="BB761" s="2"/>
      <c r="BC761" s="3"/>
      <c r="BD761" s="3"/>
      <c r="BE761" s="3"/>
      <c r="BF761" s="3"/>
    </row>
    <row r="762" spans="1:58" ht="41.45" customHeight="1">
      <c r="A762"/>
      <c r="J762"/>
      <c r="AA762"/>
      <c r="AB762"/>
      <c r="AC762"/>
      <c r="AD762"/>
      <c r="AE762"/>
      <c r="AF762"/>
      <c r="AG762"/>
      <c r="AH762"/>
      <c r="BB762" s="2"/>
      <c r="BC762" s="3"/>
      <c r="BD762" s="3"/>
      <c r="BE762" s="3"/>
      <c r="BF762" s="3"/>
    </row>
    <row r="763" spans="1:58" ht="41.45" customHeight="1">
      <c r="A763"/>
      <c r="J763"/>
      <c r="AA763"/>
      <c r="AB763"/>
      <c r="AC763"/>
      <c r="AD763"/>
      <c r="AE763"/>
      <c r="AF763"/>
      <c r="AG763"/>
      <c r="AH763"/>
      <c r="BB763" s="2"/>
      <c r="BC763" s="3"/>
      <c r="BD763" s="3"/>
      <c r="BE763" s="3"/>
      <c r="BF763" s="3"/>
    </row>
    <row r="764" spans="1:58" ht="41.45" customHeight="1">
      <c r="A764"/>
      <c r="J764"/>
      <c r="AA764"/>
      <c r="AB764"/>
      <c r="AC764"/>
      <c r="AD764"/>
      <c r="AE764"/>
      <c r="AF764"/>
      <c r="AG764"/>
      <c r="AH764"/>
      <c r="BB764" s="2"/>
      <c r="BC764" s="3"/>
      <c r="BD764" s="3"/>
      <c r="BE764" s="3"/>
      <c r="BF764" s="3"/>
    </row>
    <row r="765" spans="1:58" ht="41.45" customHeight="1">
      <c r="A765"/>
      <c r="J765"/>
      <c r="AA765"/>
      <c r="AB765"/>
      <c r="AC765"/>
      <c r="AD765"/>
      <c r="AE765"/>
      <c r="AF765"/>
      <c r="AG765"/>
      <c r="AH765"/>
      <c r="BB765" s="2"/>
      <c r="BC765" s="3"/>
      <c r="BD765" s="3"/>
      <c r="BE765" s="3"/>
      <c r="BF765" s="3"/>
    </row>
    <row r="766" spans="1:58" ht="41.45" customHeight="1">
      <c r="A766"/>
      <c r="J766"/>
      <c r="AA766"/>
      <c r="AB766"/>
      <c r="AC766"/>
      <c r="AD766"/>
      <c r="AE766"/>
      <c r="AF766"/>
      <c r="AG766"/>
      <c r="AH766"/>
      <c r="BB766" s="2"/>
      <c r="BC766" s="3"/>
      <c r="BD766" s="3"/>
      <c r="BE766" s="3"/>
      <c r="BF766" s="3"/>
    </row>
    <row r="767" spans="1:58" ht="41.45" customHeight="1">
      <c r="A767"/>
      <c r="J767"/>
      <c r="AA767"/>
      <c r="AB767"/>
      <c r="AC767"/>
      <c r="AD767"/>
      <c r="AE767"/>
      <c r="AF767"/>
      <c r="AG767"/>
      <c r="AH767"/>
      <c r="BB767" s="2"/>
      <c r="BC767" s="3"/>
      <c r="BD767" s="3"/>
      <c r="BE767" s="3"/>
      <c r="BF767" s="3"/>
    </row>
    <row r="768" spans="1:58" ht="41.45" customHeight="1">
      <c r="A768"/>
      <c r="J768"/>
      <c r="AA768"/>
      <c r="AB768"/>
      <c r="AC768"/>
      <c r="AD768"/>
      <c r="AE768"/>
      <c r="AF768"/>
      <c r="AG768"/>
      <c r="AH768"/>
      <c r="BB768" s="2"/>
      <c r="BC768" s="3"/>
      <c r="BD768" s="3"/>
      <c r="BE768" s="3"/>
      <c r="BF768" s="3"/>
    </row>
    <row r="769" spans="1:58" ht="41.45" customHeight="1">
      <c r="A769"/>
      <c r="J769"/>
      <c r="AA769"/>
      <c r="AB769"/>
      <c r="AC769"/>
      <c r="AD769"/>
      <c r="AE769"/>
      <c r="AF769"/>
      <c r="AG769"/>
      <c r="AH769"/>
      <c r="BB769" s="2"/>
      <c r="BC769" s="3"/>
      <c r="BD769" s="3"/>
      <c r="BE769" s="3"/>
      <c r="BF769" s="3"/>
    </row>
    <row r="770" spans="1:58" ht="41.45" customHeight="1">
      <c r="A770"/>
      <c r="J770"/>
      <c r="AA770"/>
      <c r="AB770"/>
      <c r="AC770"/>
      <c r="AD770"/>
      <c r="AE770"/>
      <c r="AF770"/>
      <c r="AG770"/>
      <c r="AH770"/>
      <c r="BB770" s="2"/>
      <c r="BC770" s="3"/>
      <c r="BD770" s="3"/>
      <c r="BE770" s="3"/>
      <c r="BF770" s="3"/>
    </row>
    <row r="771" spans="1:58" ht="41.45" customHeight="1">
      <c r="A771"/>
      <c r="J771"/>
      <c r="AA771"/>
      <c r="AB771"/>
      <c r="AC771"/>
      <c r="AD771"/>
      <c r="AE771"/>
      <c r="AF771"/>
      <c r="AG771"/>
      <c r="AH771"/>
      <c r="BB771" s="2"/>
      <c r="BC771" s="3"/>
      <c r="BD771" s="3"/>
      <c r="BE771" s="3"/>
      <c r="BF771" s="3"/>
    </row>
    <row r="772" spans="1:58" ht="41.45" customHeight="1">
      <c r="A772"/>
      <c r="J772"/>
      <c r="AA772"/>
      <c r="AB772"/>
      <c r="AC772"/>
      <c r="AD772"/>
      <c r="AE772"/>
      <c r="AF772"/>
      <c r="AG772"/>
      <c r="AH772"/>
      <c r="BB772" s="2"/>
      <c r="BC772" s="3"/>
      <c r="BD772" s="3"/>
      <c r="BE772" s="3"/>
      <c r="BF772" s="3"/>
    </row>
    <row r="773" spans="1:58" ht="41.45" customHeight="1">
      <c r="A773"/>
      <c r="J773"/>
      <c r="AA773"/>
      <c r="AB773"/>
      <c r="AC773"/>
      <c r="AD773"/>
      <c r="AE773"/>
      <c r="AF773"/>
      <c r="AG773"/>
      <c r="AH773"/>
      <c r="BB773" s="2"/>
      <c r="BC773" s="3"/>
      <c r="BD773" s="3"/>
      <c r="BE773" s="3"/>
      <c r="BF773" s="3"/>
    </row>
    <row r="774" spans="1:58" ht="41.45" customHeight="1">
      <c r="A774"/>
      <c r="J774"/>
      <c r="AA774"/>
      <c r="AB774"/>
      <c r="AC774"/>
      <c r="AD774"/>
      <c r="AE774"/>
      <c r="AF774"/>
      <c r="AG774"/>
      <c r="AH774"/>
      <c r="BB774" s="2"/>
      <c r="BC774" s="3"/>
      <c r="BD774" s="3"/>
      <c r="BE774" s="3"/>
      <c r="BF774" s="3"/>
    </row>
    <row r="775" spans="1:58" ht="41.45" customHeight="1">
      <c r="A775"/>
      <c r="J775"/>
      <c r="AA775"/>
      <c r="AB775"/>
      <c r="AC775"/>
      <c r="AD775"/>
      <c r="AE775"/>
      <c r="AF775"/>
      <c r="AG775"/>
      <c r="AH775"/>
      <c r="BB775" s="2"/>
      <c r="BC775" s="3"/>
      <c r="BD775" s="3"/>
      <c r="BE775" s="3"/>
      <c r="BF775" s="3"/>
    </row>
    <row r="776" spans="1:58" ht="41.45" customHeight="1">
      <c r="A776"/>
      <c r="J776"/>
      <c r="AA776"/>
      <c r="AB776"/>
      <c r="AC776"/>
      <c r="AD776"/>
      <c r="AE776"/>
      <c r="AF776"/>
      <c r="AG776"/>
      <c r="AH776"/>
      <c r="BB776" s="2"/>
      <c r="BC776" s="3"/>
      <c r="BD776" s="3"/>
      <c r="BE776" s="3"/>
      <c r="BF776" s="3"/>
    </row>
    <row r="777" spans="1:58" ht="41.45" customHeight="1">
      <c r="A777"/>
      <c r="J777"/>
      <c r="AA777"/>
      <c r="AB777"/>
      <c r="AC777"/>
      <c r="AD777"/>
      <c r="AE777"/>
      <c r="AF777"/>
      <c r="AG777"/>
      <c r="AH777"/>
      <c r="BB777" s="2"/>
      <c r="BC777" s="3"/>
      <c r="BD777" s="3"/>
      <c r="BE777" s="3"/>
      <c r="BF777" s="3"/>
    </row>
    <row r="778" spans="1:58" ht="41.45" customHeight="1">
      <c r="A778"/>
      <c r="J778"/>
      <c r="AA778"/>
      <c r="AB778"/>
      <c r="AC778"/>
      <c r="AD778"/>
      <c r="AE778"/>
      <c r="AF778"/>
      <c r="AG778"/>
      <c r="AH778"/>
      <c r="BB778" s="2"/>
      <c r="BC778" s="3"/>
      <c r="BD778" s="3"/>
      <c r="BE778" s="3"/>
      <c r="BF778" s="3"/>
    </row>
    <row r="779" spans="1:58" ht="41.45" customHeight="1">
      <c r="A779"/>
      <c r="J779"/>
      <c r="AA779"/>
      <c r="AB779"/>
      <c r="AC779"/>
      <c r="AD779"/>
      <c r="AE779"/>
      <c r="AF779"/>
      <c r="AG779"/>
      <c r="AH779"/>
      <c r="BB779" s="2"/>
      <c r="BC779" s="3"/>
      <c r="BD779" s="3"/>
      <c r="BE779" s="3"/>
      <c r="BF779" s="3"/>
    </row>
    <row r="780" spans="1:58" ht="41.45" customHeight="1">
      <c r="A780"/>
      <c r="J780"/>
      <c r="AA780"/>
      <c r="AB780"/>
      <c r="AC780"/>
      <c r="AD780"/>
      <c r="AE780"/>
      <c r="AF780"/>
      <c r="AG780"/>
      <c r="AH780"/>
      <c r="BB780" s="2"/>
      <c r="BC780" s="3"/>
      <c r="BD780" s="3"/>
      <c r="BE780" s="3"/>
      <c r="BF780" s="3"/>
    </row>
    <row r="781" spans="1:58" ht="41.45" customHeight="1">
      <c r="A781"/>
      <c r="J781"/>
      <c r="AA781"/>
      <c r="AB781"/>
      <c r="AC781"/>
      <c r="AD781"/>
      <c r="AE781"/>
      <c r="AF781"/>
      <c r="AG781"/>
      <c r="AH781"/>
      <c r="BB781" s="2"/>
      <c r="BC781" s="3"/>
      <c r="BD781" s="3"/>
      <c r="BE781" s="3"/>
      <c r="BF781" s="3"/>
    </row>
    <row r="782" spans="1:58" ht="41.45" customHeight="1">
      <c r="A782"/>
      <c r="J782"/>
      <c r="AA782"/>
      <c r="AB782"/>
      <c r="AC782"/>
      <c r="AD782"/>
      <c r="AE782"/>
      <c r="AF782"/>
      <c r="AG782"/>
      <c r="AH782"/>
      <c r="BB782" s="2"/>
      <c r="BC782" s="3"/>
      <c r="BD782" s="3"/>
      <c r="BE782" s="3"/>
      <c r="BF782" s="3"/>
    </row>
    <row r="783" spans="1:58" ht="41.45" customHeight="1">
      <c r="A783"/>
      <c r="J783"/>
      <c r="AA783"/>
      <c r="AB783"/>
      <c r="AC783"/>
      <c r="AD783"/>
      <c r="AE783"/>
      <c r="AF783"/>
      <c r="AG783"/>
      <c r="AH783"/>
      <c r="BB783" s="2"/>
      <c r="BC783" s="3"/>
      <c r="BD783" s="3"/>
      <c r="BE783" s="3"/>
      <c r="BF783" s="3"/>
    </row>
    <row r="784" spans="1:58" ht="41.45" customHeight="1">
      <c r="A784"/>
      <c r="J784"/>
      <c r="AA784"/>
      <c r="AB784"/>
      <c r="AC784"/>
      <c r="AD784"/>
      <c r="AE784"/>
      <c r="AF784"/>
      <c r="AG784"/>
      <c r="AH784"/>
      <c r="BB784" s="2"/>
      <c r="BC784" s="3"/>
      <c r="BD784" s="3"/>
      <c r="BE784" s="3"/>
      <c r="BF784" s="3"/>
    </row>
    <row r="785" spans="1:58" ht="41.45" customHeight="1">
      <c r="A785"/>
      <c r="J785"/>
      <c r="AA785"/>
      <c r="AB785"/>
      <c r="AC785"/>
      <c r="AD785"/>
      <c r="AE785"/>
      <c r="AF785"/>
      <c r="AG785"/>
      <c r="AH785"/>
      <c r="BB785" s="2"/>
      <c r="BC785" s="3"/>
      <c r="BD785" s="3"/>
      <c r="BE785" s="3"/>
      <c r="BF785" s="3"/>
    </row>
    <row r="786" spans="1:58" ht="41.45" customHeight="1">
      <c r="A786"/>
      <c r="J786"/>
      <c r="AA786"/>
      <c r="AB786"/>
      <c r="AC786"/>
      <c r="AD786"/>
      <c r="AE786"/>
      <c r="AF786"/>
      <c r="AG786"/>
      <c r="AH786"/>
      <c r="BB786" s="2"/>
      <c r="BC786" s="3"/>
      <c r="BD786" s="3"/>
      <c r="BE786" s="3"/>
      <c r="BF786" s="3"/>
    </row>
    <row r="787" spans="1:58" ht="41.45" customHeight="1">
      <c r="A787"/>
      <c r="J787"/>
      <c r="AA787"/>
      <c r="AB787"/>
      <c r="AC787"/>
      <c r="AD787"/>
      <c r="AE787"/>
      <c r="AF787"/>
      <c r="AG787"/>
      <c r="AH787"/>
      <c r="BB787" s="2"/>
      <c r="BC787" s="3"/>
      <c r="BD787" s="3"/>
      <c r="BE787" s="3"/>
      <c r="BF787" s="3"/>
    </row>
    <row r="788" spans="1:58" ht="41.45" customHeight="1">
      <c r="A788"/>
      <c r="J788"/>
      <c r="AA788"/>
      <c r="AB788"/>
      <c r="AC788"/>
      <c r="AD788"/>
      <c r="AE788"/>
      <c r="AF788"/>
      <c r="AG788"/>
      <c r="AH788"/>
      <c r="BB788" s="2"/>
      <c r="BC788" s="3"/>
      <c r="BD788" s="3"/>
      <c r="BE788" s="3"/>
      <c r="BF788" s="3"/>
    </row>
    <row r="789" spans="1:58" ht="41.45" customHeight="1">
      <c r="A789"/>
      <c r="J789"/>
      <c r="AA789"/>
      <c r="AB789"/>
      <c r="AC789"/>
      <c r="AD789"/>
      <c r="AE789"/>
      <c r="AF789"/>
      <c r="AG789"/>
      <c r="AH789"/>
      <c r="BB789" s="2"/>
      <c r="BC789" s="3"/>
      <c r="BD789" s="3"/>
      <c r="BE789" s="3"/>
      <c r="BF789" s="3"/>
    </row>
    <row r="790" spans="1:58" ht="41.45" customHeight="1">
      <c r="A790"/>
      <c r="J790"/>
      <c r="AA790"/>
      <c r="AB790"/>
      <c r="AC790"/>
      <c r="AD790"/>
      <c r="AE790"/>
      <c r="AF790"/>
      <c r="AG790"/>
      <c r="AH790"/>
      <c r="BB790" s="2"/>
      <c r="BC790" s="3"/>
      <c r="BD790" s="3"/>
      <c r="BE790" s="3"/>
      <c r="BF790" s="3"/>
    </row>
    <row r="791" spans="1:58" ht="41.45" customHeight="1">
      <c r="A791"/>
      <c r="J791"/>
      <c r="AA791"/>
      <c r="AB791"/>
      <c r="AC791"/>
      <c r="AD791"/>
      <c r="AE791"/>
      <c r="AF791"/>
      <c r="AG791"/>
      <c r="AH791"/>
      <c r="BB791" s="2"/>
      <c r="BC791" s="3"/>
      <c r="BD791" s="3"/>
      <c r="BE791" s="3"/>
      <c r="BF791" s="3"/>
    </row>
    <row r="792" spans="1:58" ht="41.45" customHeight="1">
      <c r="A792"/>
      <c r="J792"/>
      <c r="AA792"/>
      <c r="AB792"/>
      <c r="AC792"/>
      <c r="AD792"/>
      <c r="AE792"/>
      <c r="AF792"/>
      <c r="AG792"/>
      <c r="AH792"/>
      <c r="BB792" s="2"/>
      <c r="BC792" s="3"/>
      <c r="BD792" s="3"/>
      <c r="BE792" s="3"/>
      <c r="BF792" s="3"/>
    </row>
    <row r="793" spans="1:58" ht="41.45" customHeight="1">
      <c r="A793"/>
      <c r="J793"/>
      <c r="AA793"/>
      <c r="AB793"/>
      <c r="AC793"/>
      <c r="AD793"/>
      <c r="AE793"/>
      <c r="AF793"/>
      <c r="AG793"/>
      <c r="AH793"/>
      <c r="BB793" s="2"/>
      <c r="BC793" s="3"/>
      <c r="BD793" s="3"/>
      <c r="BE793" s="3"/>
      <c r="BF793" s="3"/>
    </row>
    <row r="794" spans="1:58" ht="41.45" customHeight="1">
      <c r="A794"/>
      <c r="J794"/>
      <c r="AA794"/>
      <c r="AB794"/>
      <c r="AC794"/>
      <c r="AD794"/>
      <c r="AE794"/>
      <c r="AF794"/>
      <c r="AG794"/>
      <c r="AH794"/>
      <c r="BB794" s="2"/>
      <c r="BC794" s="3"/>
      <c r="BD794" s="3"/>
      <c r="BE794" s="3"/>
      <c r="BF794" s="3"/>
    </row>
    <row r="795" spans="1:58" ht="41.45" customHeight="1">
      <c r="A795"/>
      <c r="J795"/>
      <c r="AA795"/>
      <c r="AB795"/>
      <c r="AC795"/>
      <c r="AD795"/>
      <c r="AE795"/>
      <c r="AF795"/>
      <c r="AG795"/>
      <c r="AH795"/>
      <c r="BB795" s="2"/>
      <c r="BC795" s="3"/>
      <c r="BD795" s="3"/>
      <c r="BE795" s="3"/>
      <c r="BF795" s="3"/>
    </row>
    <row r="796" spans="1:58" ht="41.45" customHeight="1">
      <c r="A796"/>
      <c r="J796"/>
      <c r="AA796"/>
      <c r="AB796"/>
      <c r="AC796"/>
      <c r="AD796"/>
      <c r="AE796"/>
      <c r="AF796"/>
      <c r="AG796"/>
      <c r="AH796"/>
      <c r="BB796" s="2"/>
      <c r="BC796" s="3"/>
      <c r="BD796" s="3"/>
      <c r="BE796" s="3"/>
      <c r="BF796" s="3"/>
    </row>
    <row r="797" spans="1:58" ht="41.45" customHeight="1">
      <c r="A797"/>
      <c r="J797"/>
      <c r="AA797"/>
      <c r="AB797"/>
      <c r="AC797"/>
      <c r="AD797"/>
      <c r="AE797"/>
      <c r="AF797"/>
      <c r="AG797"/>
      <c r="AH797"/>
      <c r="BB797" s="2"/>
      <c r="BC797" s="3"/>
      <c r="BD797" s="3"/>
      <c r="BE797" s="3"/>
      <c r="BF797" s="3"/>
    </row>
    <row r="798" spans="1:58" ht="41.45" customHeight="1">
      <c r="A798"/>
      <c r="J798"/>
      <c r="AA798"/>
      <c r="AB798"/>
      <c r="AC798"/>
      <c r="AD798"/>
      <c r="AE798"/>
      <c r="AF798"/>
      <c r="AG798"/>
      <c r="AH798"/>
      <c r="BB798" s="2"/>
      <c r="BC798" s="3"/>
      <c r="BD798" s="3"/>
      <c r="BE798" s="3"/>
      <c r="BF798" s="3"/>
    </row>
    <row r="799" spans="1:58" ht="41.45" customHeight="1">
      <c r="A799"/>
      <c r="J799"/>
      <c r="AA799"/>
      <c r="AB799"/>
      <c r="AC799"/>
      <c r="AD799"/>
      <c r="AE799"/>
      <c r="AF799"/>
      <c r="AG799"/>
      <c r="AH799"/>
      <c r="BB799" s="2"/>
      <c r="BC799" s="3"/>
      <c r="BD799" s="3"/>
      <c r="BE799" s="3"/>
      <c r="BF799" s="3"/>
    </row>
    <row r="800" spans="1:58" ht="41.45" customHeight="1">
      <c r="A800"/>
      <c r="J800"/>
      <c r="AA800"/>
      <c r="AB800"/>
      <c r="AC800"/>
      <c r="AD800"/>
      <c r="AE800"/>
      <c r="AF800"/>
      <c r="AG800"/>
      <c r="AH800"/>
      <c r="BB800" s="2"/>
      <c r="BC800" s="3"/>
      <c r="BD800" s="3"/>
      <c r="BE800" s="3"/>
      <c r="BF800" s="3"/>
    </row>
    <row r="801" spans="1:58" ht="41.45" customHeight="1">
      <c r="A801"/>
      <c r="J801"/>
      <c r="AA801"/>
      <c r="AB801"/>
      <c r="AC801"/>
      <c r="AD801"/>
      <c r="AE801"/>
      <c r="AF801"/>
      <c r="AG801"/>
      <c r="AH801"/>
      <c r="BB801" s="2"/>
      <c r="BC801" s="3"/>
      <c r="BD801" s="3"/>
      <c r="BE801" s="3"/>
      <c r="BF801" s="3"/>
    </row>
    <row r="802" spans="1:58" ht="41.45" customHeight="1">
      <c r="A802"/>
      <c r="J802"/>
      <c r="AA802"/>
      <c r="AB802"/>
      <c r="AC802"/>
      <c r="AD802"/>
      <c r="AE802"/>
      <c r="AF802"/>
      <c r="AG802"/>
      <c r="AH802"/>
      <c r="BB802" s="2"/>
      <c r="BC802" s="3"/>
      <c r="BD802" s="3"/>
      <c r="BE802" s="3"/>
      <c r="BF802" s="3"/>
    </row>
    <row r="803" spans="1:58" ht="41.45" customHeight="1">
      <c r="A803"/>
      <c r="J803"/>
      <c r="AA803"/>
      <c r="AB803"/>
      <c r="AC803"/>
      <c r="AD803"/>
      <c r="AE803"/>
      <c r="AF803"/>
      <c r="AG803"/>
      <c r="AH803"/>
      <c r="BB803" s="2"/>
      <c r="BC803" s="3"/>
      <c r="BD803" s="3"/>
      <c r="BE803" s="3"/>
      <c r="BF803" s="3"/>
    </row>
    <row r="804" spans="1:58" ht="41.45" customHeight="1">
      <c r="A804"/>
      <c r="J804"/>
      <c r="AA804"/>
      <c r="AB804"/>
      <c r="AC804"/>
      <c r="AD804"/>
      <c r="AE804"/>
      <c r="AF804"/>
      <c r="AG804"/>
      <c r="AH804"/>
      <c r="BB804" s="2"/>
      <c r="BC804" s="3"/>
      <c r="BD804" s="3"/>
      <c r="BE804" s="3"/>
      <c r="BF804" s="3"/>
    </row>
    <row r="805" spans="1:58" ht="41.45" customHeight="1">
      <c r="A805"/>
      <c r="J805"/>
      <c r="AA805"/>
      <c r="AB805"/>
      <c r="AC805"/>
      <c r="AD805"/>
      <c r="AE805"/>
      <c r="AF805"/>
      <c r="AG805"/>
      <c r="AH805"/>
      <c r="BB805" s="2"/>
      <c r="BC805" s="3"/>
      <c r="BD805" s="3"/>
      <c r="BE805" s="3"/>
      <c r="BF805" s="3"/>
    </row>
    <row r="806" spans="1:58" ht="41.45" customHeight="1">
      <c r="A806"/>
      <c r="J806"/>
      <c r="AA806"/>
      <c r="AB806"/>
      <c r="AC806"/>
      <c r="AD806"/>
      <c r="AE806"/>
      <c r="AF806"/>
      <c r="AG806"/>
      <c r="AH806"/>
      <c r="BB806" s="2"/>
      <c r="BC806" s="3"/>
      <c r="BD806" s="3"/>
      <c r="BE806" s="3"/>
      <c r="BF806" s="3"/>
    </row>
    <row r="807" spans="1:58" ht="41.45" customHeight="1">
      <c r="A807"/>
      <c r="J807"/>
      <c r="AA807"/>
      <c r="AB807"/>
      <c r="AC807"/>
      <c r="AD807"/>
      <c r="AE807"/>
      <c r="AF807"/>
      <c r="AG807"/>
      <c r="AH807"/>
      <c r="BB807" s="2"/>
      <c r="BC807" s="3"/>
      <c r="BD807" s="3"/>
      <c r="BE807" s="3"/>
      <c r="BF807" s="3"/>
    </row>
    <row r="808" spans="1:58" ht="41.45" customHeight="1">
      <c r="A808"/>
      <c r="J808"/>
      <c r="AA808"/>
      <c r="AB808"/>
      <c r="AC808"/>
      <c r="AD808"/>
      <c r="AE808"/>
      <c r="AF808"/>
      <c r="AG808"/>
      <c r="AH808"/>
      <c r="BB808" s="2"/>
      <c r="BC808" s="3"/>
      <c r="BD808" s="3"/>
      <c r="BE808" s="3"/>
      <c r="BF808" s="3"/>
    </row>
    <row r="809" spans="1:58" ht="41.45" customHeight="1">
      <c r="A809"/>
      <c r="J809"/>
      <c r="AA809"/>
      <c r="AB809"/>
      <c r="AC809"/>
      <c r="AD809"/>
      <c r="AE809"/>
      <c r="AF809"/>
      <c r="AG809"/>
      <c r="AH809"/>
      <c r="BB809" s="2"/>
      <c r="BC809" s="3"/>
      <c r="BD809" s="3"/>
      <c r="BE809" s="3"/>
      <c r="BF809" s="3"/>
    </row>
    <row r="810" spans="1:58" ht="41.45" customHeight="1">
      <c r="A810"/>
      <c r="J810"/>
      <c r="AA810"/>
      <c r="AB810"/>
      <c r="AC810"/>
      <c r="AD810"/>
      <c r="AE810"/>
      <c r="AF810"/>
      <c r="AG810"/>
      <c r="AH810"/>
      <c r="BB810" s="2"/>
      <c r="BC810" s="3"/>
      <c r="BD810" s="3"/>
      <c r="BE810" s="3"/>
      <c r="BF810" s="3"/>
    </row>
    <row r="811" spans="1:58" ht="41.45" customHeight="1">
      <c r="A811"/>
      <c r="J811"/>
      <c r="AA811"/>
      <c r="AB811"/>
      <c r="AC811"/>
      <c r="AD811"/>
      <c r="AE811"/>
      <c r="AF811"/>
      <c r="AG811"/>
      <c r="AH811"/>
      <c r="BB811" s="2"/>
      <c r="BC811" s="3"/>
      <c r="BD811" s="3"/>
      <c r="BE811" s="3"/>
      <c r="BF811" s="3"/>
    </row>
    <row r="812" spans="1:58" ht="41.45" customHeight="1">
      <c r="A812"/>
      <c r="J812"/>
      <c r="AA812"/>
      <c r="AB812"/>
      <c r="AC812"/>
      <c r="AD812"/>
      <c r="AE812"/>
      <c r="AF812"/>
      <c r="AG812"/>
      <c r="AH812"/>
      <c r="BB812" s="2"/>
      <c r="BC812" s="3"/>
      <c r="BD812" s="3"/>
      <c r="BE812" s="3"/>
      <c r="BF812" s="3"/>
    </row>
    <row r="813" spans="1:58" ht="41.45" customHeight="1">
      <c r="A813"/>
      <c r="J813"/>
      <c r="AA813"/>
      <c r="AB813"/>
      <c r="AC813"/>
      <c r="AD813"/>
      <c r="AE813"/>
      <c r="AF813"/>
      <c r="AG813"/>
      <c r="AH813"/>
      <c r="BB813" s="2"/>
      <c r="BC813" s="3"/>
      <c r="BD813" s="3"/>
      <c r="BE813" s="3"/>
      <c r="BF813" s="3"/>
    </row>
    <row r="814" spans="1:58" ht="41.45" customHeight="1">
      <c r="A814"/>
      <c r="J814"/>
      <c r="AA814"/>
      <c r="AB814"/>
      <c r="AC814"/>
      <c r="AD814"/>
      <c r="AE814"/>
      <c r="AF814"/>
      <c r="AG814"/>
      <c r="AH814"/>
      <c r="BB814" s="2"/>
      <c r="BC814" s="3"/>
      <c r="BD814" s="3"/>
      <c r="BE814" s="3"/>
      <c r="BF814" s="3"/>
    </row>
    <row r="815" spans="1:58" ht="41.45" customHeight="1">
      <c r="A815"/>
      <c r="J815"/>
      <c r="AA815"/>
      <c r="AB815"/>
      <c r="AC815"/>
      <c r="AD815"/>
      <c r="AE815"/>
      <c r="AF815"/>
      <c r="AG815"/>
      <c r="AH815"/>
      <c r="BB815" s="2"/>
      <c r="BC815" s="3"/>
      <c r="BD815" s="3"/>
      <c r="BE815" s="3"/>
      <c r="BF815" s="3"/>
    </row>
    <row r="816" spans="1:58" ht="41.45" customHeight="1">
      <c r="A816"/>
      <c r="J816"/>
      <c r="AA816"/>
      <c r="AB816"/>
      <c r="AC816"/>
      <c r="AD816"/>
      <c r="AE816"/>
      <c r="AF816"/>
      <c r="AG816"/>
      <c r="AH816"/>
      <c r="BB816" s="2"/>
      <c r="BC816" s="3"/>
      <c r="BD816" s="3"/>
      <c r="BE816" s="3"/>
      <c r="BF816" s="3"/>
    </row>
    <row r="817" spans="1:58" ht="41.45" customHeight="1">
      <c r="A817"/>
      <c r="J817"/>
      <c r="AA817"/>
      <c r="AB817"/>
      <c r="AC817"/>
      <c r="AD817"/>
      <c r="AE817"/>
      <c r="AF817"/>
      <c r="AG817"/>
      <c r="AH817"/>
      <c r="BB817" s="2"/>
      <c r="BC817" s="3"/>
      <c r="BD817" s="3"/>
      <c r="BE817" s="3"/>
      <c r="BF817" s="3"/>
    </row>
    <row r="818" spans="1:58" ht="41.45" customHeight="1">
      <c r="A818"/>
      <c r="J818"/>
      <c r="AA818"/>
      <c r="AB818"/>
      <c r="AC818"/>
      <c r="AD818"/>
      <c r="AE818"/>
      <c r="AF818"/>
      <c r="AG818"/>
      <c r="AH818"/>
      <c r="BB818" s="2"/>
      <c r="BC818" s="3"/>
      <c r="BD818" s="3"/>
      <c r="BE818" s="3"/>
      <c r="BF818" s="3"/>
    </row>
    <row r="819" spans="1:58" ht="41.45" customHeight="1">
      <c r="A819"/>
      <c r="J819"/>
      <c r="AA819"/>
      <c r="AB819"/>
      <c r="AC819"/>
      <c r="AD819"/>
      <c r="AE819"/>
      <c r="AF819"/>
      <c r="AG819"/>
      <c r="AH819"/>
      <c r="BB819" s="2"/>
      <c r="BC819" s="3"/>
      <c r="BD819" s="3"/>
      <c r="BE819" s="3"/>
      <c r="BF819" s="3"/>
    </row>
    <row r="820" spans="1:58" ht="41.45" customHeight="1">
      <c r="A820"/>
      <c r="J820"/>
      <c r="AA820"/>
      <c r="AB820"/>
      <c r="AC820"/>
      <c r="AD820"/>
      <c r="AE820"/>
      <c r="AF820"/>
      <c r="AG820"/>
      <c r="AH820"/>
      <c r="BB820" s="2"/>
      <c r="BC820" s="3"/>
      <c r="BD820" s="3"/>
      <c r="BE820" s="3"/>
      <c r="BF820" s="3"/>
    </row>
    <row r="821" spans="1:58" ht="41.45" customHeight="1">
      <c r="A821"/>
      <c r="J821"/>
      <c r="AA821"/>
      <c r="AB821"/>
      <c r="AC821"/>
      <c r="AD821"/>
      <c r="AE821"/>
      <c r="AF821"/>
      <c r="AG821"/>
      <c r="AH821"/>
      <c r="BB821" s="2"/>
      <c r="BC821" s="3"/>
      <c r="BD821" s="3"/>
      <c r="BE821" s="3"/>
      <c r="BF821" s="3"/>
    </row>
    <row r="822" spans="1:58" ht="41.45" customHeight="1">
      <c r="A822"/>
      <c r="J822"/>
      <c r="AA822"/>
      <c r="AB822"/>
      <c r="AC822"/>
      <c r="AD822"/>
      <c r="AE822"/>
      <c r="AF822"/>
      <c r="AG822"/>
      <c r="AH822"/>
      <c r="BB822" s="2"/>
      <c r="BC822" s="3"/>
      <c r="BD822" s="3"/>
      <c r="BE822" s="3"/>
      <c r="BF822" s="3"/>
    </row>
    <row r="823" spans="1:58" ht="41.45" customHeight="1">
      <c r="A823"/>
      <c r="J823"/>
      <c r="AA823"/>
      <c r="AB823"/>
      <c r="AC823"/>
      <c r="AD823"/>
      <c r="AE823"/>
      <c r="AF823"/>
      <c r="AG823"/>
      <c r="AH823"/>
      <c r="BB823" s="2"/>
      <c r="BC823" s="3"/>
      <c r="BD823" s="3"/>
      <c r="BE823" s="3"/>
      <c r="BF823" s="3"/>
    </row>
    <row r="824" spans="1:58" ht="41.45" customHeight="1">
      <c r="A824"/>
      <c r="J824"/>
      <c r="AA824"/>
      <c r="AB824"/>
      <c r="AC824"/>
      <c r="AD824"/>
      <c r="AE824"/>
      <c r="AF824"/>
      <c r="AG824"/>
      <c r="AH824"/>
      <c r="BB824" s="2"/>
      <c r="BC824" s="3"/>
      <c r="BD824" s="3"/>
      <c r="BE824" s="3"/>
      <c r="BF824" s="3"/>
    </row>
    <row r="825" spans="1:58" ht="41.45" customHeight="1">
      <c r="A825"/>
      <c r="J825"/>
      <c r="AA825"/>
      <c r="AB825"/>
      <c r="AC825"/>
      <c r="AD825"/>
      <c r="AE825"/>
      <c r="AF825"/>
      <c r="AG825"/>
      <c r="AH825"/>
      <c r="BB825" s="2"/>
      <c r="BC825" s="3"/>
      <c r="BD825" s="3"/>
      <c r="BE825" s="3"/>
      <c r="BF825" s="3"/>
    </row>
    <row r="826" spans="1:58" ht="41.45" customHeight="1">
      <c r="A826"/>
      <c r="J826"/>
      <c r="AA826"/>
      <c r="AB826"/>
      <c r="AC826"/>
      <c r="AD826"/>
      <c r="AE826"/>
      <c r="AF826"/>
      <c r="AG826"/>
      <c r="AH826"/>
      <c r="BB826" s="2"/>
      <c r="BC826" s="3"/>
      <c r="BD826" s="3"/>
      <c r="BE826" s="3"/>
      <c r="BF826" s="3"/>
    </row>
    <row r="827" spans="1:58" ht="41.45" customHeight="1">
      <c r="A827"/>
      <c r="J827"/>
      <c r="AA827"/>
      <c r="AB827"/>
      <c r="AC827"/>
      <c r="AD827"/>
      <c r="AE827"/>
      <c r="AF827"/>
      <c r="AG827"/>
      <c r="AH827"/>
      <c r="BB827" s="2"/>
      <c r="BC827" s="3"/>
      <c r="BD827" s="3"/>
      <c r="BE827" s="3"/>
      <c r="BF827" s="3"/>
    </row>
    <row r="828" spans="1:58" ht="41.45" customHeight="1">
      <c r="A828"/>
      <c r="J828"/>
      <c r="AA828"/>
      <c r="AB828"/>
      <c r="AC828"/>
      <c r="AD828"/>
      <c r="AE828"/>
      <c r="AF828"/>
      <c r="AG828"/>
      <c r="AH828"/>
      <c r="BB828" s="2"/>
      <c r="BC828" s="3"/>
      <c r="BD828" s="3"/>
      <c r="BE828" s="3"/>
      <c r="BF828" s="3"/>
    </row>
    <row r="829" spans="1:58" ht="41.45" customHeight="1">
      <c r="A829"/>
      <c r="J829"/>
      <c r="AA829"/>
      <c r="AB829"/>
      <c r="AC829"/>
      <c r="AD829"/>
      <c r="AE829"/>
      <c r="AF829"/>
      <c r="AG829"/>
      <c r="AH829"/>
      <c r="BB829" s="2"/>
      <c r="BC829" s="3"/>
      <c r="BD829" s="3"/>
      <c r="BE829" s="3"/>
      <c r="BF829" s="3"/>
    </row>
    <row r="830" spans="1:58" ht="41.45" customHeight="1">
      <c r="A830"/>
      <c r="J830"/>
      <c r="AA830"/>
      <c r="AB830"/>
      <c r="AC830"/>
      <c r="AD830"/>
      <c r="AE830"/>
      <c r="AF830"/>
      <c r="AG830"/>
      <c r="AH830"/>
      <c r="BB830" s="2"/>
      <c r="BC830" s="3"/>
      <c r="BD830" s="3"/>
      <c r="BE830" s="3"/>
      <c r="BF830" s="3"/>
    </row>
    <row r="831" spans="1:58" ht="41.45" customHeight="1">
      <c r="A831"/>
      <c r="J831"/>
      <c r="AA831"/>
      <c r="AB831"/>
      <c r="AC831"/>
      <c r="AD831"/>
      <c r="AE831"/>
      <c r="AF831"/>
      <c r="AG831"/>
      <c r="AH831"/>
      <c r="BB831" s="2"/>
      <c r="BC831" s="3"/>
      <c r="BD831" s="3"/>
      <c r="BE831" s="3"/>
      <c r="BF831" s="3"/>
    </row>
    <row r="832" spans="1:58" ht="41.45" customHeight="1">
      <c r="A832"/>
      <c r="J832"/>
      <c r="AA832"/>
      <c r="AB832"/>
      <c r="AC832"/>
      <c r="AD832"/>
      <c r="AE832"/>
      <c r="AF832"/>
      <c r="AG832"/>
      <c r="AH832"/>
      <c r="BB832" s="2"/>
      <c r="BC832" s="3"/>
      <c r="BD832" s="3"/>
      <c r="BE832" s="3"/>
      <c r="BF832" s="3"/>
    </row>
    <row r="833" spans="1:58" ht="41.45" customHeight="1">
      <c r="A833"/>
      <c r="J833"/>
      <c r="AA833"/>
      <c r="AB833"/>
      <c r="AC833"/>
      <c r="AD833"/>
      <c r="AE833"/>
      <c r="AF833"/>
      <c r="AG833"/>
      <c r="AH833"/>
      <c r="BB833" s="2"/>
      <c r="BC833" s="3"/>
      <c r="BD833" s="3"/>
      <c r="BE833" s="3"/>
      <c r="BF833" s="3"/>
    </row>
    <row r="834" spans="1:58" ht="41.45" customHeight="1">
      <c r="A834"/>
      <c r="J834"/>
      <c r="AA834"/>
      <c r="AB834"/>
      <c r="AC834"/>
      <c r="AD834"/>
      <c r="AE834"/>
      <c r="AF834"/>
      <c r="AG834"/>
      <c r="AH834"/>
      <c r="BB834" s="2"/>
      <c r="BC834" s="3"/>
      <c r="BD834" s="3"/>
      <c r="BE834" s="3"/>
      <c r="BF834" s="3"/>
    </row>
    <row r="835" spans="1:58" ht="41.45" customHeight="1">
      <c r="A835"/>
      <c r="J835"/>
      <c r="AA835"/>
      <c r="AB835"/>
      <c r="AC835"/>
      <c r="AD835"/>
      <c r="AE835"/>
      <c r="AF835"/>
      <c r="AG835"/>
      <c r="AH835"/>
      <c r="BB835" s="2"/>
      <c r="BC835" s="3"/>
      <c r="BD835" s="3"/>
      <c r="BE835" s="3"/>
      <c r="BF835" s="3"/>
    </row>
    <row r="836" spans="1:58" ht="41.45" customHeight="1">
      <c r="A836"/>
      <c r="J836"/>
      <c r="AA836"/>
      <c r="AB836"/>
      <c r="AC836"/>
      <c r="AD836"/>
      <c r="AE836"/>
      <c r="AF836"/>
      <c r="AG836"/>
      <c r="AH836"/>
      <c r="BB836" s="2"/>
      <c r="BC836" s="3"/>
      <c r="BD836" s="3"/>
      <c r="BE836" s="3"/>
      <c r="BF836" s="3"/>
    </row>
    <row r="837" spans="1:58" ht="41.45" customHeight="1">
      <c r="A837"/>
      <c r="J837"/>
      <c r="AA837"/>
      <c r="AB837"/>
      <c r="AC837"/>
      <c r="AD837"/>
      <c r="AE837"/>
      <c r="AF837"/>
      <c r="AG837"/>
      <c r="AH837"/>
      <c r="BB837" s="2"/>
      <c r="BC837" s="3"/>
      <c r="BD837" s="3"/>
      <c r="BE837" s="3"/>
      <c r="BF837" s="3"/>
    </row>
    <row r="838" spans="1:58" ht="41.45" customHeight="1">
      <c r="A838"/>
      <c r="J838"/>
      <c r="AA838"/>
      <c r="AB838"/>
      <c r="AC838"/>
      <c r="AD838"/>
      <c r="AE838"/>
      <c r="AF838"/>
      <c r="AG838"/>
      <c r="AH838"/>
      <c r="BB838" s="2"/>
      <c r="BC838" s="3"/>
      <c r="BD838" s="3"/>
      <c r="BE838" s="3"/>
      <c r="BF838" s="3"/>
    </row>
    <row r="839" spans="1:58" ht="41.45" customHeight="1">
      <c r="A839"/>
      <c r="J839"/>
      <c r="AA839"/>
      <c r="AB839"/>
      <c r="AC839"/>
      <c r="AD839"/>
      <c r="AE839"/>
      <c r="AF839"/>
      <c r="AG839"/>
      <c r="AH839"/>
      <c r="BB839" s="2"/>
      <c r="BC839" s="3"/>
      <c r="BD839" s="3"/>
      <c r="BE839" s="3"/>
      <c r="BF839" s="3"/>
    </row>
    <row r="840" spans="1:58" ht="41.45" customHeight="1">
      <c r="A840"/>
      <c r="J840"/>
      <c r="AA840"/>
      <c r="AB840"/>
      <c r="AC840"/>
      <c r="AD840"/>
      <c r="AE840"/>
      <c r="AF840"/>
      <c r="AG840"/>
      <c r="AH840"/>
      <c r="BB840" s="2"/>
      <c r="BC840" s="3"/>
      <c r="BD840" s="3"/>
      <c r="BE840" s="3"/>
      <c r="BF840" s="3"/>
    </row>
    <row r="841" spans="1:58" ht="41.45" customHeight="1">
      <c r="A841"/>
      <c r="J841"/>
      <c r="AA841"/>
      <c r="AB841"/>
      <c r="AC841"/>
      <c r="AD841"/>
      <c r="AE841"/>
      <c r="AF841"/>
      <c r="AG841"/>
      <c r="AH841"/>
      <c r="BB841" s="2"/>
      <c r="BC841" s="3"/>
      <c r="BD841" s="3"/>
      <c r="BE841" s="3"/>
      <c r="BF841" s="3"/>
    </row>
    <row r="842" spans="1:58" ht="41.45" customHeight="1">
      <c r="A842"/>
      <c r="J842"/>
      <c r="AA842"/>
      <c r="AB842"/>
      <c r="AC842"/>
      <c r="AD842"/>
      <c r="AE842"/>
      <c r="AF842"/>
      <c r="AG842"/>
      <c r="AH842"/>
      <c r="BB842" s="2"/>
      <c r="BC842" s="3"/>
      <c r="BD842" s="3"/>
      <c r="BE842" s="3"/>
      <c r="BF842" s="3"/>
    </row>
    <row r="843" spans="1:58" ht="41.45" customHeight="1">
      <c r="A843"/>
      <c r="J843"/>
      <c r="AA843"/>
      <c r="AB843"/>
      <c r="AC843"/>
      <c r="AD843"/>
      <c r="AE843"/>
      <c r="AF843"/>
      <c r="AG843"/>
      <c r="AH843"/>
      <c r="BB843" s="2"/>
      <c r="BC843" s="3"/>
      <c r="BD843" s="3"/>
      <c r="BE843" s="3"/>
      <c r="BF843" s="3"/>
    </row>
    <row r="844" spans="1:58" ht="41.45" customHeight="1">
      <c r="A844"/>
      <c r="J844"/>
      <c r="AA844"/>
      <c r="AB844"/>
      <c r="AC844"/>
      <c r="AD844"/>
      <c r="AE844"/>
      <c r="AF844"/>
      <c r="AG844"/>
      <c r="AH844"/>
      <c r="BB844" s="2"/>
      <c r="BC844" s="3"/>
      <c r="BD844" s="3"/>
      <c r="BE844" s="3"/>
      <c r="BF844" s="3"/>
    </row>
    <row r="845" spans="1:58" ht="41.45" customHeight="1">
      <c r="A845"/>
      <c r="J845"/>
      <c r="AA845"/>
      <c r="AB845"/>
      <c r="AC845"/>
      <c r="AD845"/>
      <c r="AE845"/>
      <c r="AF845"/>
      <c r="AG845"/>
      <c r="AH845"/>
      <c r="BB845" s="2"/>
      <c r="BC845" s="3"/>
      <c r="BD845" s="3"/>
      <c r="BE845" s="3"/>
      <c r="BF845" s="3"/>
    </row>
    <row r="846" spans="1:58" ht="41.45" customHeight="1">
      <c r="A846"/>
      <c r="J846"/>
      <c r="AA846"/>
      <c r="AB846"/>
      <c r="AC846"/>
      <c r="AD846"/>
      <c r="AE846"/>
      <c r="AF846"/>
      <c r="AG846"/>
      <c r="AH846"/>
      <c r="BB846" s="2"/>
      <c r="BC846" s="3"/>
      <c r="BD846" s="3"/>
      <c r="BE846" s="3"/>
      <c r="BF846" s="3"/>
    </row>
    <row r="847" spans="1:58" ht="41.45" customHeight="1">
      <c r="A847"/>
      <c r="J847"/>
      <c r="AA847"/>
      <c r="AB847"/>
      <c r="AC847"/>
      <c r="AD847"/>
      <c r="AE847"/>
      <c r="AF847"/>
      <c r="AG847"/>
      <c r="AH847"/>
      <c r="BB847" s="2"/>
      <c r="BC847" s="3"/>
      <c r="BD847" s="3"/>
      <c r="BE847" s="3"/>
      <c r="BF847" s="3"/>
    </row>
    <row r="848" spans="1:58" ht="41.45" customHeight="1">
      <c r="A848"/>
      <c r="J848"/>
      <c r="AA848"/>
      <c r="AB848"/>
      <c r="AC848"/>
      <c r="AD848"/>
      <c r="AE848"/>
      <c r="AF848"/>
      <c r="AG848"/>
      <c r="AH848"/>
      <c r="BB848" s="2"/>
      <c r="BC848" s="3"/>
      <c r="BD848" s="3"/>
      <c r="BE848" s="3"/>
      <c r="BF848" s="3"/>
    </row>
    <row r="849" spans="1:58" ht="41.45" customHeight="1">
      <c r="A849"/>
      <c r="J849"/>
      <c r="AA849"/>
      <c r="AB849"/>
      <c r="AC849"/>
      <c r="AD849"/>
      <c r="AE849"/>
      <c r="AF849"/>
      <c r="AG849"/>
      <c r="AH849"/>
      <c r="BB849" s="2"/>
      <c r="BC849" s="3"/>
      <c r="BD849" s="3"/>
      <c r="BE849" s="3"/>
      <c r="BF849" s="3"/>
    </row>
    <row r="850" spans="1:58" ht="41.45" customHeight="1">
      <c r="A850"/>
      <c r="J850"/>
      <c r="AA850"/>
      <c r="AB850"/>
      <c r="AC850"/>
      <c r="AD850"/>
      <c r="AE850"/>
      <c r="AF850"/>
      <c r="AG850"/>
      <c r="AH850"/>
      <c r="BB850" s="2"/>
      <c r="BC850" s="3"/>
      <c r="BD850" s="3"/>
      <c r="BE850" s="3"/>
      <c r="BF850" s="3"/>
    </row>
    <row r="851" spans="1:58" ht="41.45" customHeight="1">
      <c r="A851"/>
      <c r="J851"/>
      <c r="AA851"/>
      <c r="AB851"/>
      <c r="AC851"/>
      <c r="AD851"/>
      <c r="AE851"/>
      <c r="AF851"/>
      <c r="AG851"/>
      <c r="AH851"/>
      <c r="BB851" s="2"/>
      <c r="BC851" s="3"/>
      <c r="BD851" s="3"/>
      <c r="BE851" s="3"/>
      <c r="BF851" s="3"/>
    </row>
    <row r="852" spans="1:58" ht="41.45" customHeight="1">
      <c r="A852"/>
      <c r="J852"/>
      <c r="AA852"/>
      <c r="AB852"/>
      <c r="AC852"/>
      <c r="AD852"/>
      <c r="AE852"/>
      <c r="AF852"/>
      <c r="AG852"/>
      <c r="AH852"/>
      <c r="BB852" s="2"/>
      <c r="BC852" s="3"/>
      <c r="BD852" s="3"/>
      <c r="BE852" s="3"/>
      <c r="BF852" s="3"/>
    </row>
    <row r="853" spans="1:58" ht="41.45" customHeight="1">
      <c r="A853"/>
      <c r="J853"/>
      <c r="AA853"/>
      <c r="AB853"/>
      <c r="AC853"/>
      <c r="AD853"/>
      <c r="AE853"/>
      <c r="AF853"/>
      <c r="AG853"/>
      <c r="AH853"/>
      <c r="BB853" s="2"/>
      <c r="BC853" s="3"/>
      <c r="BD853" s="3"/>
      <c r="BE853" s="3"/>
      <c r="BF853" s="3"/>
    </row>
    <row r="854" spans="1:58" ht="41.45" customHeight="1">
      <c r="A854"/>
      <c r="J854"/>
      <c r="AA854"/>
      <c r="AB854"/>
      <c r="AC854"/>
      <c r="AD854"/>
      <c r="AE854"/>
      <c r="AF854"/>
      <c r="AG854"/>
      <c r="AH854"/>
      <c r="BB854" s="2"/>
      <c r="BC854" s="3"/>
      <c r="BD854" s="3"/>
      <c r="BE854" s="3"/>
      <c r="BF854" s="3"/>
    </row>
    <row r="855" spans="1:58" ht="41.45" customHeight="1">
      <c r="A855"/>
      <c r="J855"/>
      <c r="AA855"/>
      <c r="AB855"/>
      <c r="AC855"/>
      <c r="AD855"/>
      <c r="AE855"/>
      <c r="AF855"/>
      <c r="AG855"/>
      <c r="AH855"/>
      <c r="BB855" s="2"/>
      <c r="BC855" s="3"/>
      <c r="BD855" s="3"/>
      <c r="BE855" s="3"/>
      <c r="BF855" s="3"/>
    </row>
    <row r="856" spans="1:58" ht="41.45" customHeight="1">
      <c r="A856"/>
      <c r="J856"/>
      <c r="AA856"/>
      <c r="AB856"/>
      <c r="AC856"/>
      <c r="AD856"/>
      <c r="AE856"/>
      <c r="AF856"/>
      <c r="AG856"/>
      <c r="AH856"/>
      <c r="BB856" s="2"/>
      <c r="BC856" s="3"/>
      <c r="BD856" s="3"/>
      <c r="BE856" s="3"/>
      <c r="BF856" s="3"/>
    </row>
    <row r="857" spans="1:58" ht="41.45" customHeight="1">
      <c r="A857"/>
      <c r="J857"/>
      <c r="AA857"/>
      <c r="AB857"/>
      <c r="AC857"/>
      <c r="AD857"/>
      <c r="AE857"/>
      <c r="AF857"/>
      <c r="AG857"/>
      <c r="AH857"/>
      <c r="BB857" s="2"/>
      <c r="BC857" s="3"/>
      <c r="BD857" s="3"/>
      <c r="BE857" s="3"/>
      <c r="BF857" s="3"/>
    </row>
    <row r="858" spans="1:58" ht="41.45" customHeight="1">
      <c r="A858"/>
      <c r="J858"/>
      <c r="AA858"/>
      <c r="AB858"/>
      <c r="AC858"/>
      <c r="AD858"/>
      <c r="AE858"/>
      <c r="AF858"/>
      <c r="AG858"/>
      <c r="AH858"/>
      <c r="BB858" s="2"/>
      <c r="BC858" s="3"/>
      <c r="BD858" s="3"/>
      <c r="BE858" s="3"/>
      <c r="BF858" s="3"/>
    </row>
    <row r="859" spans="1:58" ht="41.45" customHeight="1">
      <c r="A859"/>
      <c r="J859"/>
      <c r="AA859"/>
      <c r="AB859"/>
      <c r="AC859"/>
      <c r="AD859"/>
      <c r="AE859"/>
      <c r="AF859"/>
      <c r="AG859"/>
      <c r="AH859"/>
      <c r="BB859" s="2"/>
      <c r="BC859" s="3"/>
      <c r="BD859" s="3"/>
      <c r="BE859" s="3"/>
      <c r="BF859" s="3"/>
    </row>
    <row r="860" spans="1:58" ht="41.45" customHeight="1">
      <c r="A860"/>
      <c r="J860"/>
      <c r="AA860"/>
      <c r="AB860"/>
      <c r="AC860"/>
      <c r="AD860"/>
      <c r="AE860"/>
      <c r="AF860"/>
      <c r="AG860"/>
      <c r="AH860"/>
      <c r="BB860" s="2"/>
      <c r="BC860" s="3"/>
      <c r="BD860" s="3"/>
      <c r="BE860" s="3"/>
      <c r="BF860" s="3"/>
    </row>
    <row r="861" spans="1:58" ht="41.45" customHeight="1">
      <c r="A861"/>
      <c r="J861"/>
      <c r="AA861"/>
      <c r="AB861"/>
      <c r="AC861"/>
      <c r="AD861"/>
      <c r="AE861"/>
      <c r="AF861"/>
      <c r="AG861"/>
      <c r="AH861"/>
      <c r="BB861" s="2"/>
      <c r="BC861" s="3"/>
      <c r="BD861" s="3"/>
      <c r="BE861" s="3"/>
      <c r="BF861" s="3"/>
    </row>
    <row r="862" spans="1:58" ht="41.45" customHeight="1">
      <c r="A862"/>
      <c r="J862"/>
      <c r="AA862"/>
      <c r="AB862"/>
      <c r="AC862"/>
      <c r="AD862"/>
      <c r="AE862"/>
      <c r="AF862"/>
      <c r="AG862"/>
      <c r="AH862"/>
      <c r="BB862" s="2"/>
      <c r="BC862" s="3"/>
      <c r="BD862" s="3"/>
      <c r="BE862" s="3"/>
      <c r="BF862" s="3"/>
    </row>
    <row r="863" spans="1:58" ht="41.45" customHeight="1">
      <c r="A863"/>
      <c r="J863"/>
      <c r="AA863"/>
      <c r="AB863"/>
      <c r="AC863"/>
      <c r="AD863"/>
      <c r="AE863"/>
      <c r="AF863"/>
      <c r="AG863"/>
      <c r="AH863"/>
      <c r="BB863" s="2"/>
      <c r="BC863" s="3"/>
      <c r="BD863" s="3"/>
      <c r="BE863" s="3"/>
      <c r="BF863" s="3"/>
    </row>
    <row r="864" spans="1:58" ht="41.45" customHeight="1">
      <c r="A864"/>
      <c r="J864"/>
      <c r="AA864"/>
      <c r="AB864"/>
      <c r="AC864"/>
      <c r="AD864"/>
      <c r="AE864"/>
      <c r="AF864"/>
      <c r="AG864"/>
      <c r="AH864"/>
      <c r="BB864" s="2"/>
      <c r="BC864" s="3"/>
      <c r="BD864" s="3"/>
      <c r="BE864" s="3"/>
      <c r="BF864" s="3"/>
    </row>
    <row r="865" spans="1:58" ht="41.45" customHeight="1">
      <c r="A865"/>
      <c r="J865"/>
      <c r="AA865"/>
      <c r="AB865"/>
      <c r="AC865"/>
      <c r="AD865"/>
      <c r="AE865"/>
      <c r="AF865"/>
      <c r="AG865"/>
      <c r="AH865"/>
      <c r="BB865" s="2"/>
      <c r="BC865" s="3"/>
      <c r="BD865" s="3"/>
      <c r="BE865" s="3"/>
      <c r="BF865" s="3"/>
    </row>
    <row r="866" spans="1:58" ht="41.45" customHeight="1">
      <c r="A866"/>
      <c r="J866"/>
      <c r="AA866"/>
      <c r="AB866"/>
      <c r="AC866"/>
      <c r="AD866"/>
      <c r="AE866"/>
      <c r="AF866"/>
      <c r="AG866"/>
      <c r="AH866"/>
      <c r="BB866" s="2"/>
      <c r="BC866" s="3"/>
      <c r="BD866" s="3"/>
      <c r="BE866" s="3"/>
      <c r="BF866" s="3"/>
    </row>
    <row r="867" spans="1:58" ht="41.45" customHeight="1">
      <c r="A867"/>
      <c r="J867"/>
      <c r="AA867"/>
      <c r="AB867"/>
      <c r="AC867"/>
      <c r="AD867"/>
      <c r="AE867"/>
      <c r="AF867"/>
      <c r="AG867"/>
      <c r="AH867"/>
      <c r="BB867" s="2"/>
      <c r="BC867" s="3"/>
      <c r="BD867" s="3"/>
      <c r="BE867" s="3"/>
      <c r="BF867" s="3"/>
    </row>
    <row r="868" spans="1:58" ht="41.45" customHeight="1">
      <c r="A868"/>
      <c r="J868"/>
      <c r="AA868"/>
      <c r="AB868"/>
      <c r="AC868"/>
      <c r="AD868"/>
      <c r="AE868"/>
      <c r="AF868"/>
      <c r="AG868"/>
      <c r="AH868"/>
      <c r="BB868" s="2"/>
      <c r="BC868" s="3"/>
      <c r="BD868" s="3"/>
      <c r="BE868" s="3"/>
      <c r="BF868" s="3"/>
    </row>
    <row r="869" spans="1:58" ht="41.45" customHeight="1">
      <c r="A869"/>
      <c r="J869"/>
      <c r="AA869"/>
      <c r="AB869"/>
      <c r="AC869"/>
      <c r="AD869"/>
      <c r="AE869"/>
      <c r="AF869"/>
      <c r="AG869"/>
      <c r="AH869"/>
      <c r="BB869" s="2"/>
      <c r="BC869" s="3"/>
      <c r="BD869" s="3"/>
      <c r="BE869" s="3"/>
      <c r="BF869" s="3"/>
    </row>
    <row r="870" spans="1:58" ht="41.45" customHeight="1">
      <c r="A870"/>
      <c r="J870"/>
      <c r="AA870"/>
      <c r="AB870"/>
      <c r="AC870"/>
      <c r="AD870"/>
      <c r="AE870"/>
      <c r="AF870"/>
      <c r="AG870"/>
      <c r="AH870"/>
      <c r="BB870" s="2"/>
      <c r="BC870" s="3"/>
      <c r="BD870" s="3"/>
      <c r="BE870" s="3"/>
      <c r="BF870" s="3"/>
    </row>
    <row r="871" spans="1:58" ht="41.45" customHeight="1">
      <c r="A871"/>
      <c r="J871"/>
      <c r="AA871"/>
      <c r="AB871"/>
      <c r="AC871"/>
      <c r="AD871"/>
      <c r="AE871"/>
      <c r="AF871"/>
      <c r="AG871"/>
      <c r="AH871"/>
      <c r="BB871" s="2"/>
      <c r="BC871" s="3"/>
      <c r="BD871" s="3"/>
      <c r="BE871" s="3"/>
      <c r="BF871" s="3"/>
    </row>
    <row r="872" spans="1:58" ht="41.45" customHeight="1">
      <c r="A872"/>
      <c r="J872"/>
      <c r="AA872"/>
      <c r="AB872"/>
      <c r="AC872"/>
      <c r="AD872"/>
      <c r="AE872"/>
      <c r="AF872"/>
      <c r="AG872"/>
      <c r="AH872"/>
      <c r="BB872" s="2"/>
      <c r="BC872" s="3"/>
      <c r="BD872" s="3"/>
      <c r="BE872" s="3"/>
      <c r="BF872" s="3"/>
    </row>
    <row r="873" spans="1:58" ht="41.45" customHeight="1">
      <c r="A873"/>
      <c r="J873"/>
      <c r="AA873"/>
      <c r="AB873"/>
      <c r="AC873"/>
      <c r="AD873"/>
      <c r="AE873"/>
      <c r="AF873"/>
      <c r="AG873"/>
      <c r="AH873"/>
      <c r="BB873" s="2"/>
      <c r="BC873" s="3"/>
      <c r="BD873" s="3"/>
      <c r="BE873" s="3"/>
      <c r="BF873" s="3"/>
    </row>
    <row r="874" spans="1:58" ht="41.45" customHeight="1">
      <c r="A874"/>
      <c r="J874"/>
      <c r="AA874"/>
      <c r="AB874"/>
      <c r="AC874"/>
      <c r="AD874"/>
      <c r="AE874"/>
      <c r="AF874"/>
      <c r="AG874"/>
      <c r="AH874"/>
      <c r="BB874" s="2"/>
      <c r="BC874" s="3"/>
      <c r="BD874" s="3"/>
      <c r="BE874" s="3"/>
      <c r="BF874" s="3"/>
    </row>
    <row r="875" spans="1:58" ht="41.45" customHeight="1">
      <c r="A875"/>
      <c r="J875"/>
      <c r="AA875"/>
      <c r="AB875"/>
      <c r="AC875"/>
      <c r="AD875"/>
      <c r="AE875"/>
      <c r="AF875"/>
      <c r="AG875"/>
      <c r="AH875"/>
      <c r="BB875" s="2"/>
      <c r="BC875" s="3"/>
      <c r="BD875" s="3"/>
      <c r="BE875" s="3"/>
      <c r="BF875" s="3"/>
    </row>
    <row r="876" spans="1:58" ht="41.45" customHeight="1">
      <c r="A876"/>
      <c r="J876"/>
      <c r="AA876"/>
      <c r="AB876"/>
      <c r="AC876"/>
      <c r="AD876"/>
      <c r="AE876"/>
      <c r="AF876"/>
      <c r="AG876"/>
      <c r="AH876"/>
      <c r="BB876" s="2"/>
      <c r="BC876" s="3"/>
      <c r="BD876" s="3"/>
      <c r="BE876" s="3"/>
      <c r="BF876" s="3"/>
    </row>
    <row r="877" spans="1:58" ht="41.45" customHeight="1">
      <c r="A877"/>
      <c r="J877"/>
      <c r="AA877"/>
      <c r="AB877"/>
      <c r="AC877"/>
      <c r="AD877"/>
      <c r="AE877"/>
      <c r="AF877"/>
      <c r="AG877"/>
      <c r="AH877"/>
      <c r="BB877" s="2"/>
      <c r="BC877" s="3"/>
      <c r="BD877" s="3"/>
      <c r="BE877" s="3"/>
      <c r="BF877" s="3"/>
    </row>
    <row r="878" spans="1:58" ht="41.45" customHeight="1">
      <c r="A878"/>
      <c r="J878"/>
      <c r="AA878"/>
      <c r="AB878"/>
      <c r="AC878"/>
      <c r="AD878"/>
      <c r="AE878"/>
      <c r="AF878"/>
      <c r="AG878"/>
      <c r="AH878"/>
      <c r="BB878" s="2"/>
      <c r="BC878" s="3"/>
      <c r="BD878" s="3"/>
      <c r="BE878" s="3"/>
      <c r="BF878" s="3"/>
    </row>
    <row r="879" spans="1:58" ht="41.45" customHeight="1">
      <c r="A879"/>
      <c r="J879"/>
      <c r="AA879"/>
      <c r="AB879"/>
      <c r="AC879"/>
      <c r="AD879"/>
      <c r="AE879"/>
      <c r="AF879"/>
      <c r="AG879"/>
      <c r="AH879"/>
      <c r="BB879" s="2"/>
      <c r="BC879" s="3"/>
      <c r="BD879" s="3"/>
      <c r="BE879" s="3"/>
      <c r="BF879" s="3"/>
    </row>
    <row r="880" spans="1:58" ht="41.45" customHeight="1">
      <c r="A880"/>
      <c r="J880"/>
      <c r="AA880"/>
      <c r="AB880"/>
      <c r="AC880"/>
      <c r="AD880"/>
      <c r="AE880"/>
      <c r="AF880"/>
      <c r="AG880"/>
      <c r="AH880"/>
      <c r="BB880" s="2"/>
      <c r="BC880" s="3"/>
      <c r="BD880" s="3"/>
      <c r="BE880" s="3"/>
      <c r="BF880" s="3"/>
    </row>
    <row r="881" spans="1:58" ht="41.45" customHeight="1">
      <c r="A881"/>
      <c r="J881"/>
      <c r="AA881"/>
      <c r="AB881"/>
      <c r="AC881"/>
      <c r="AD881"/>
      <c r="AE881"/>
      <c r="AF881"/>
      <c r="AG881"/>
      <c r="AH881"/>
      <c r="BB881" s="2"/>
      <c r="BC881" s="3"/>
      <c r="BD881" s="3"/>
      <c r="BE881" s="3"/>
      <c r="BF881" s="3"/>
    </row>
    <row r="882" spans="1:58" ht="41.45" customHeight="1">
      <c r="A882"/>
      <c r="J882"/>
      <c r="AA882"/>
      <c r="AB882"/>
      <c r="AC882"/>
      <c r="AD882"/>
      <c r="AE882"/>
      <c r="AF882"/>
      <c r="AG882"/>
      <c r="AH882"/>
      <c r="BB882" s="2"/>
      <c r="BC882" s="3"/>
      <c r="BD882" s="3"/>
      <c r="BE882" s="3"/>
      <c r="BF882" s="3"/>
    </row>
    <row r="883" spans="1:58" ht="41.45" customHeight="1">
      <c r="A883"/>
      <c r="J883"/>
      <c r="AA883"/>
      <c r="AB883"/>
      <c r="AC883"/>
      <c r="AD883"/>
      <c r="AE883"/>
      <c r="AF883"/>
      <c r="AG883"/>
      <c r="AH883"/>
      <c r="BB883" s="2"/>
      <c r="BC883" s="3"/>
      <c r="BD883" s="3"/>
      <c r="BE883" s="3"/>
      <c r="BF883" s="3"/>
    </row>
    <row r="884" spans="1:58" ht="41.45" customHeight="1">
      <c r="A884"/>
      <c r="J884"/>
      <c r="AA884"/>
      <c r="AB884"/>
      <c r="AC884"/>
      <c r="AD884"/>
      <c r="AE884"/>
      <c r="AF884"/>
      <c r="AG884"/>
      <c r="AH884"/>
      <c r="BB884" s="2"/>
      <c r="BC884" s="3"/>
      <c r="BD884" s="3"/>
      <c r="BE884" s="3"/>
      <c r="BF884" s="3"/>
    </row>
    <row r="885" spans="1:58" ht="41.45" customHeight="1">
      <c r="A885"/>
      <c r="J885"/>
      <c r="AA885"/>
      <c r="AB885"/>
      <c r="AC885"/>
      <c r="AD885"/>
      <c r="AE885"/>
      <c r="AF885"/>
      <c r="AG885"/>
      <c r="AH885"/>
      <c r="BB885" s="2"/>
      <c r="BC885" s="3"/>
      <c r="BD885" s="3"/>
      <c r="BE885" s="3"/>
      <c r="BF885" s="3"/>
    </row>
    <row r="886" spans="1:58" ht="41.45" customHeight="1">
      <c r="A886"/>
      <c r="J886"/>
      <c r="AA886"/>
      <c r="AB886"/>
      <c r="AC886"/>
      <c r="AD886"/>
      <c r="AE886"/>
      <c r="AF886"/>
      <c r="AG886"/>
      <c r="AH886"/>
      <c r="BB886" s="2"/>
      <c r="BC886" s="3"/>
      <c r="BD886" s="3"/>
      <c r="BE886" s="3"/>
      <c r="BF886" s="3"/>
    </row>
    <row r="887" spans="1:58" ht="41.45" customHeight="1">
      <c r="A887"/>
      <c r="J887"/>
      <c r="AA887"/>
      <c r="AB887"/>
      <c r="AC887"/>
      <c r="AD887"/>
      <c r="AE887"/>
      <c r="AF887"/>
      <c r="AG887"/>
      <c r="AH887"/>
      <c r="BB887" s="2"/>
      <c r="BC887" s="3"/>
      <c r="BD887" s="3"/>
      <c r="BE887" s="3"/>
      <c r="BF887" s="3"/>
    </row>
    <row r="888" spans="1:58" ht="41.45" customHeight="1">
      <c r="A888"/>
      <c r="J888"/>
      <c r="AA888"/>
      <c r="AB888"/>
      <c r="AC888"/>
      <c r="AD888"/>
      <c r="AE888"/>
      <c r="AF888"/>
      <c r="AG888"/>
      <c r="AH888"/>
      <c r="BB888" s="2"/>
      <c r="BC888" s="3"/>
      <c r="BD888" s="3"/>
      <c r="BE888" s="3"/>
      <c r="BF888" s="3"/>
    </row>
    <row r="889" spans="1:58" ht="41.45" customHeight="1">
      <c r="A889"/>
      <c r="J889"/>
      <c r="AA889"/>
      <c r="AB889"/>
      <c r="AC889"/>
      <c r="AD889"/>
      <c r="AE889"/>
      <c r="AF889"/>
      <c r="AG889"/>
      <c r="AH889"/>
      <c r="BB889" s="2"/>
      <c r="BC889" s="3"/>
      <c r="BD889" s="3"/>
      <c r="BE889" s="3"/>
      <c r="BF889" s="3"/>
    </row>
    <row r="890" spans="1:58" ht="41.45" customHeight="1">
      <c r="A890"/>
      <c r="J890"/>
      <c r="AA890"/>
      <c r="AB890"/>
      <c r="AC890"/>
      <c r="AD890"/>
      <c r="AE890"/>
      <c r="AF890"/>
      <c r="AG890"/>
      <c r="AH890"/>
      <c r="BB890" s="2"/>
      <c r="BC890" s="3"/>
      <c r="BD890" s="3"/>
      <c r="BE890" s="3"/>
      <c r="BF890" s="3"/>
    </row>
    <row r="891" spans="1:58" ht="41.45" customHeight="1">
      <c r="A891"/>
      <c r="J891"/>
      <c r="AA891"/>
      <c r="AB891"/>
      <c r="AC891"/>
      <c r="AD891"/>
      <c r="AE891"/>
      <c r="AF891"/>
      <c r="AG891"/>
      <c r="AH891"/>
      <c r="BB891" s="2"/>
      <c r="BC891" s="3"/>
      <c r="BD891" s="3"/>
      <c r="BE891" s="3"/>
      <c r="BF891" s="3"/>
    </row>
    <row r="892" spans="1:58" ht="41.45" customHeight="1">
      <c r="A892"/>
      <c r="J892"/>
      <c r="AA892"/>
      <c r="AB892"/>
      <c r="AC892"/>
      <c r="AD892"/>
      <c r="AE892"/>
      <c r="AF892"/>
      <c r="AG892"/>
      <c r="AH892"/>
      <c r="BB892" s="2"/>
      <c r="BC892" s="3"/>
      <c r="BD892" s="3"/>
      <c r="BE892" s="3"/>
      <c r="BF892" s="3"/>
    </row>
    <row r="893" spans="1:58" ht="41.45" customHeight="1">
      <c r="A893"/>
      <c r="J893"/>
      <c r="AA893"/>
      <c r="AB893"/>
      <c r="AC893"/>
      <c r="AD893"/>
      <c r="AE893"/>
      <c r="AF893"/>
      <c r="AG893"/>
      <c r="AH893"/>
      <c r="BB893" s="2"/>
      <c r="BC893" s="3"/>
      <c r="BD893" s="3"/>
      <c r="BE893" s="3"/>
      <c r="BF893" s="3"/>
    </row>
    <row r="894" spans="1:58" ht="41.45" customHeight="1">
      <c r="A894"/>
      <c r="J894"/>
      <c r="AA894"/>
      <c r="AB894"/>
      <c r="AC894"/>
      <c r="AD894"/>
      <c r="AE894"/>
      <c r="AF894"/>
      <c r="AG894"/>
      <c r="AH894"/>
      <c r="BB894" s="2"/>
      <c r="BC894" s="3"/>
      <c r="BD894" s="3"/>
      <c r="BE894" s="3"/>
      <c r="BF894" s="3"/>
    </row>
    <row r="895" spans="1:58" ht="41.45" customHeight="1">
      <c r="A895"/>
      <c r="J895"/>
      <c r="AA895"/>
      <c r="AB895"/>
      <c r="AC895"/>
      <c r="AD895"/>
      <c r="AE895"/>
      <c r="AF895"/>
      <c r="AG895"/>
      <c r="AH895"/>
      <c r="BB895" s="2"/>
      <c r="BC895" s="3"/>
      <c r="BD895" s="3"/>
      <c r="BE895" s="3"/>
      <c r="BF895" s="3"/>
    </row>
    <row r="896" spans="1:58" ht="41.45" customHeight="1">
      <c r="A896"/>
      <c r="J896"/>
      <c r="AA896"/>
      <c r="AB896"/>
      <c r="AC896"/>
      <c r="AD896"/>
      <c r="AE896"/>
      <c r="AF896"/>
      <c r="AG896"/>
      <c r="AH896"/>
      <c r="BB896" s="2"/>
      <c r="BC896" s="3"/>
      <c r="BD896" s="3"/>
      <c r="BE896" s="3"/>
      <c r="BF896" s="3"/>
    </row>
    <row r="897" spans="1:58" ht="41.45" customHeight="1">
      <c r="A897"/>
      <c r="J897"/>
      <c r="AA897"/>
      <c r="AB897"/>
      <c r="AC897"/>
      <c r="AD897"/>
      <c r="AE897"/>
      <c r="AF897"/>
      <c r="AG897"/>
      <c r="AH897"/>
      <c r="BB897" s="2"/>
      <c r="BC897" s="3"/>
      <c r="BD897" s="3"/>
      <c r="BE897" s="3"/>
      <c r="BF897" s="3"/>
    </row>
    <row r="898" spans="1:58" ht="41.45" customHeight="1">
      <c r="A898"/>
      <c r="J898"/>
      <c r="AA898"/>
      <c r="AB898"/>
      <c r="AC898"/>
      <c r="AD898"/>
      <c r="AE898"/>
      <c r="AF898"/>
      <c r="AG898"/>
      <c r="AH898"/>
      <c r="BB898" s="2"/>
      <c r="BC898" s="3"/>
      <c r="BD898" s="3"/>
      <c r="BE898" s="3"/>
      <c r="BF898" s="3"/>
    </row>
    <row r="899" spans="1:58" ht="41.45" customHeight="1">
      <c r="A899"/>
      <c r="J899"/>
      <c r="AA899"/>
      <c r="AB899"/>
      <c r="AC899"/>
      <c r="AD899"/>
      <c r="AE899"/>
      <c r="AF899"/>
      <c r="AG899"/>
      <c r="AH899"/>
      <c r="BB899" s="2"/>
      <c r="BC899" s="3"/>
      <c r="BD899" s="3"/>
      <c r="BE899" s="3"/>
      <c r="BF899" s="3"/>
    </row>
    <row r="900" spans="1:58" ht="41.45" customHeight="1">
      <c r="A900"/>
      <c r="J900"/>
      <c r="AA900"/>
      <c r="AB900"/>
      <c r="AC900"/>
      <c r="AD900"/>
      <c r="AE900"/>
      <c r="AF900"/>
      <c r="AG900"/>
      <c r="AH900"/>
      <c r="BB900" s="2"/>
      <c r="BC900" s="3"/>
      <c r="BD900" s="3"/>
      <c r="BE900" s="3"/>
      <c r="BF900" s="3"/>
    </row>
    <row r="901" spans="1:58" ht="41.45" customHeight="1">
      <c r="A901"/>
      <c r="J901"/>
      <c r="AA901"/>
      <c r="AB901"/>
      <c r="AC901"/>
      <c r="AD901"/>
      <c r="AE901"/>
      <c r="AF901"/>
      <c r="AG901"/>
      <c r="AH901"/>
      <c r="BB901" s="2"/>
      <c r="BC901" s="3"/>
      <c r="BD901" s="3"/>
      <c r="BE901" s="3"/>
      <c r="BF901" s="3"/>
    </row>
    <row r="902" spans="1:58" ht="41.45" customHeight="1">
      <c r="A902"/>
      <c r="J902"/>
      <c r="AA902"/>
      <c r="AB902"/>
      <c r="AC902"/>
      <c r="AD902"/>
      <c r="AE902"/>
      <c r="AF902"/>
      <c r="AG902"/>
      <c r="AH902"/>
      <c r="BB902" s="2"/>
      <c r="BC902" s="3"/>
      <c r="BD902" s="3"/>
      <c r="BE902" s="3"/>
      <c r="BF902" s="3"/>
    </row>
    <row r="903" spans="1:58" ht="41.45" customHeight="1">
      <c r="A903"/>
      <c r="J903"/>
      <c r="AA903"/>
      <c r="AB903"/>
      <c r="AC903"/>
      <c r="AD903"/>
      <c r="AE903"/>
      <c r="AF903"/>
      <c r="AG903"/>
      <c r="AH903"/>
      <c r="BB903" s="2"/>
      <c r="BC903" s="3"/>
      <c r="BD903" s="3"/>
      <c r="BE903" s="3"/>
      <c r="BF903" s="3"/>
    </row>
    <row r="904" spans="1:58" ht="41.45" customHeight="1">
      <c r="A904"/>
      <c r="J904"/>
      <c r="AA904"/>
      <c r="AB904"/>
      <c r="AC904"/>
      <c r="AD904"/>
      <c r="AE904"/>
      <c r="AF904"/>
      <c r="AG904"/>
      <c r="AH904"/>
      <c r="BB904" s="2"/>
      <c r="BC904" s="3"/>
      <c r="BD904" s="3"/>
      <c r="BE904" s="3"/>
      <c r="BF904" s="3"/>
    </row>
    <row r="905" spans="1:58" ht="41.45" customHeight="1">
      <c r="A905"/>
      <c r="J905"/>
      <c r="AA905"/>
      <c r="AB905"/>
      <c r="AC905"/>
      <c r="AD905"/>
      <c r="AE905"/>
      <c r="AF905"/>
      <c r="AG905"/>
      <c r="AH905"/>
      <c r="BB905" s="2"/>
      <c r="BC905" s="3"/>
      <c r="BD905" s="3"/>
      <c r="BE905" s="3"/>
      <c r="BF905" s="3"/>
    </row>
    <row r="906" spans="1:58" ht="41.45" customHeight="1">
      <c r="A906"/>
      <c r="J906"/>
      <c r="AA906"/>
      <c r="AB906"/>
      <c r="AC906"/>
      <c r="AD906"/>
      <c r="AE906"/>
      <c r="AF906"/>
      <c r="AG906"/>
      <c r="AH906"/>
      <c r="BB906" s="2"/>
      <c r="BC906" s="3"/>
      <c r="BD906" s="3"/>
      <c r="BE906" s="3"/>
      <c r="BF906" s="3"/>
    </row>
    <row r="907" spans="1:58" ht="41.45" customHeight="1">
      <c r="A907"/>
      <c r="J907"/>
      <c r="AA907"/>
      <c r="AB907"/>
      <c r="AC907"/>
      <c r="AD907"/>
      <c r="AE907"/>
      <c r="AF907"/>
      <c r="AG907"/>
      <c r="AH907"/>
      <c r="BB907" s="2"/>
      <c r="BC907" s="3"/>
      <c r="BD907" s="3"/>
      <c r="BE907" s="3"/>
      <c r="BF907" s="3"/>
    </row>
    <row r="908" spans="1:58" ht="41.45" customHeight="1">
      <c r="A908"/>
      <c r="J908"/>
      <c r="AA908"/>
      <c r="AB908"/>
      <c r="AC908"/>
      <c r="AD908"/>
      <c r="AE908"/>
      <c r="AF908"/>
      <c r="AG908"/>
      <c r="AH908"/>
      <c r="BB908" s="2"/>
      <c r="BC908" s="3"/>
      <c r="BD908" s="3"/>
      <c r="BE908" s="3"/>
      <c r="BF908" s="3"/>
    </row>
    <row r="909" spans="1:58" ht="41.45" customHeight="1">
      <c r="A909"/>
      <c r="J909"/>
      <c r="AA909"/>
      <c r="AB909"/>
      <c r="AC909"/>
      <c r="AD909"/>
      <c r="AE909"/>
      <c r="AF909"/>
      <c r="AG909"/>
      <c r="AH909"/>
      <c r="BB909" s="2"/>
      <c r="BC909" s="3"/>
      <c r="BD909" s="3"/>
      <c r="BE909" s="3"/>
      <c r="BF909" s="3"/>
    </row>
    <row r="910" spans="1:58" ht="41.45" customHeight="1">
      <c r="A910"/>
      <c r="J910"/>
      <c r="AA910"/>
      <c r="AB910"/>
      <c r="AC910"/>
      <c r="AD910"/>
      <c r="AE910"/>
      <c r="AF910"/>
      <c r="AG910"/>
      <c r="AH910"/>
      <c r="BB910" s="2"/>
      <c r="BC910" s="3"/>
      <c r="BD910" s="3"/>
      <c r="BE910" s="3"/>
      <c r="BF910" s="3"/>
    </row>
    <row r="911" spans="1:58" ht="41.45" customHeight="1">
      <c r="A911"/>
      <c r="J911"/>
      <c r="AA911"/>
      <c r="AB911"/>
      <c r="AC911"/>
      <c r="AD911"/>
      <c r="AE911"/>
      <c r="AF911"/>
      <c r="AG911"/>
      <c r="AH911"/>
      <c r="BB911" s="2"/>
      <c r="BC911" s="3"/>
      <c r="BD911" s="3"/>
      <c r="BE911" s="3"/>
      <c r="BF911" s="3"/>
    </row>
    <row r="912" spans="1:58" ht="41.45" customHeight="1">
      <c r="A912"/>
      <c r="J912"/>
      <c r="AA912"/>
      <c r="AB912"/>
      <c r="AC912"/>
      <c r="AD912"/>
      <c r="AE912"/>
      <c r="AF912"/>
      <c r="AG912"/>
      <c r="AH912"/>
      <c r="BB912" s="2"/>
      <c r="BC912" s="3"/>
      <c r="BD912" s="3"/>
      <c r="BE912" s="3"/>
      <c r="BF912" s="3"/>
    </row>
    <row r="913" spans="1:58" ht="41.45" customHeight="1">
      <c r="A913"/>
      <c r="J913"/>
      <c r="AA913"/>
      <c r="AB913"/>
      <c r="AC913"/>
      <c r="AD913"/>
      <c r="AE913"/>
      <c r="AF913"/>
      <c r="AG913"/>
      <c r="AH913"/>
      <c r="BB913" s="2"/>
      <c r="BC913" s="3"/>
      <c r="BD913" s="3"/>
      <c r="BE913" s="3"/>
      <c r="BF913" s="3"/>
    </row>
    <row r="914" spans="1:58" ht="41.45" customHeight="1">
      <c r="A914"/>
      <c r="J914"/>
      <c r="AA914"/>
      <c r="AB914"/>
      <c r="AC914"/>
      <c r="AD914"/>
      <c r="AE914"/>
      <c r="AF914"/>
      <c r="AG914"/>
      <c r="AH914"/>
      <c r="BB914" s="2"/>
      <c r="BC914" s="3"/>
      <c r="BD914" s="3"/>
      <c r="BE914" s="3"/>
      <c r="BF914" s="3"/>
    </row>
    <row r="915" spans="1:58" ht="41.45" customHeight="1">
      <c r="A915"/>
      <c r="J915"/>
      <c r="AA915"/>
      <c r="AB915"/>
      <c r="AC915"/>
      <c r="AD915"/>
      <c r="AE915"/>
      <c r="AF915"/>
      <c r="AG915"/>
      <c r="AH915"/>
      <c r="BB915" s="2"/>
      <c r="BC915" s="3"/>
      <c r="BD915" s="3"/>
      <c r="BE915" s="3"/>
      <c r="BF915" s="3"/>
    </row>
    <row r="916" spans="1:58" ht="41.45" customHeight="1">
      <c r="A916"/>
      <c r="J916"/>
      <c r="AA916"/>
      <c r="AB916"/>
      <c r="AC916"/>
      <c r="AD916"/>
      <c r="AE916"/>
      <c r="AF916"/>
      <c r="AG916"/>
      <c r="AH916"/>
      <c r="BB916" s="2"/>
      <c r="BC916" s="3"/>
      <c r="BD916" s="3"/>
      <c r="BE916" s="3"/>
      <c r="BF916" s="3"/>
    </row>
    <row r="917" spans="1:58" ht="41.45" customHeight="1">
      <c r="A917"/>
      <c r="J917"/>
      <c r="AA917"/>
      <c r="AB917"/>
      <c r="AC917"/>
      <c r="AD917"/>
      <c r="AE917"/>
      <c r="AF917"/>
      <c r="AG917"/>
      <c r="AH917"/>
      <c r="BB917" s="2"/>
      <c r="BC917" s="3"/>
      <c r="BD917" s="3"/>
      <c r="BE917" s="3"/>
      <c r="BF917" s="3"/>
    </row>
    <row r="918" spans="1:58" ht="41.45" customHeight="1">
      <c r="A918"/>
      <c r="J918"/>
      <c r="AA918"/>
      <c r="AB918"/>
      <c r="AC918"/>
      <c r="AD918"/>
      <c r="AE918"/>
      <c r="AF918"/>
      <c r="AG918"/>
      <c r="AH918"/>
      <c r="BB918" s="2"/>
      <c r="BC918" s="3"/>
      <c r="BD918" s="3"/>
      <c r="BE918" s="3"/>
      <c r="BF918" s="3"/>
    </row>
    <row r="919" spans="1:58" ht="41.45" customHeight="1">
      <c r="A919"/>
      <c r="J919"/>
      <c r="AA919"/>
      <c r="AB919"/>
      <c r="AC919"/>
      <c r="AD919"/>
      <c r="AE919"/>
      <c r="AF919"/>
      <c r="AG919"/>
      <c r="AH919"/>
      <c r="BB919" s="2"/>
      <c r="BC919" s="3"/>
      <c r="BD919" s="3"/>
      <c r="BE919" s="3"/>
      <c r="BF919" s="3"/>
    </row>
    <row r="920" spans="1:58" ht="41.45" customHeight="1">
      <c r="A920"/>
      <c r="J920"/>
      <c r="AA920"/>
      <c r="AB920"/>
      <c r="AC920"/>
      <c r="AD920"/>
      <c r="AE920"/>
      <c r="AF920"/>
      <c r="AG920"/>
      <c r="AH920"/>
      <c r="BB920" s="2"/>
      <c r="BC920" s="3"/>
      <c r="BD920" s="3"/>
      <c r="BE920" s="3"/>
      <c r="BF920" s="3"/>
    </row>
    <row r="921" spans="1:58" ht="41.45" customHeight="1">
      <c r="A921"/>
      <c r="J921"/>
      <c r="AA921"/>
      <c r="AB921"/>
      <c r="AC921"/>
      <c r="AD921"/>
      <c r="AE921"/>
      <c r="AF921"/>
      <c r="AG921"/>
      <c r="AH921"/>
      <c r="BB921" s="2"/>
      <c r="BC921" s="3"/>
      <c r="BD921" s="3"/>
      <c r="BE921" s="3"/>
      <c r="BF921" s="3"/>
    </row>
    <row r="922" spans="1:58" ht="41.45" customHeight="1">
      <c r="A922"/>
      <c r="J922"/>
      <c r="AA922"/>
      <c r="AB922"/>
      <c r="AC922"/>
      <c r="AD922"/>
      <c r="AE922"/>
      <c r="AF922"/>
      <c r="AG922"/>
      <c r="AH922"/>
      <c r="BB922" s="2"/>
      <c r="BC922" s="3"/>
      <c r="BD922" s="3"/>
      <c r="BE922" s="3"/>
      <c r="BF922" s="3"/>
    </row>
    <row r="923" spans="1:58" ht="41.45" customHeight="1">
      <c r="A923"/>
      <c r="J923"/>
      <c r="AA923"/>
      <c r="AB923"/>
      <c r="AC923"/>
      <c r="AD923"/>
      <c r="AE923"/>
      <c r="AF923"/>
      <c r="AG923"/>
      <c r="AH923"/>
      <c r="BB923" s="2"/>
      <c r="BC923" s="3"/>
      <c r="BD923" s="3"/>
      <c r="BE923" s="3"/>
      <c r="BF923" s="3"/>
    </row>
    <row r="924" spans="1:58" ht="41.45" customHeight="1">
      <c r="A924"/>
      <c r="J924"/>
      <c r="AA924"/>
      <c r="AB924"/>
      <c r="AC924"/>
      <c r="AD924"/>
      <c r="AE924"/>
      <c r="AF924"/>
      <c r="AG924"/>
      <c r="AH924"/>
      <c r="BB924" s="2"/>
      <c r="BC924" s="3"/>
      <c r="BD924" s="3"/>
      <c r="BE924" s="3"/>
      <c r="BF924" s="3"/>
    </row>
    <row r="925" spans="1:58" ht="41.45" customHeight="1">
      <c r="A925"/>
      <c r="J925"/>
      <c r="AA925"/>
      <c r="AB925"/>
      <c r="AC925"/>
      <c r="AD925"/>
      <c r="AE925"/>
      <c r="AF925"/>
      <c r="AG925"/>
      <c r="AH925"/>
      <c r="BB925" s="2"/>
      <c r="BC925" s="3"/>
      <c r="BD925" s="3"/>
      <c r="BE925" s="3"/>
      <c r="BF925" s="3"/>
    </row>
    <row r="926" spans="1:58" ht="41.45" customHeight="1">
      <c r="A926"/>
      <c r="J926"/>
      <c r="AA926"/>
      <c r="AB926"/>
      <c r="AC926"/>
      <c r="AD926"/>
      <c r="AE926"/>
      <c r="AF926"/>
      <c r="AG926"/>
      <c r="AH926"/>
      <c r="BB926" s="2"/>
      <c r="BC926" s="3"/>
      <c r="BD926" s="3"/>
      <c r="BE926" s="3"/>
      <c r="BF926" s="3"/>
    </row>
    <row r="927" spans="1:58" ht="41.45" customHeight="1">
      <c r="A927"/>
      <c r="J927"/>
      <c r="AA927"/>
      <c r="AB927"/>
      <c r="AC927"/>
      <c r="AD927"/>
      <c r="AE927"/>
      <c r="AF927"/>
      <c r="AG927"/>
      <c r="AH927"/>
      <c r="BB927" s="2"/>
      <c r="BC927" s="3"/>
      <c r="BD927" s="3"/>
      <c r="BE927" s="3"/>
      <c r="BF927" s="3"/>
    </row>
    <row r="928" spans="1:58" ht="41.45" customHeight="1">
      <c r="A928"/>
      <c r="J928"/>
      <c r="AA928"/>
      <c r="AB928"/>
      <c r="AC928"/>
      <c r="AD928"/>
      <c r="AE928"/>
      <c r="AF928"/>
      <c r="AG928"/>
      <c r="AH928"/>
      <c r="BB928" s="2"/>
      <c r="BC928" s="3"/>
      <c r="BD928" s="3"/>
      <c r="BE928" s="3"/>
      <c r="BF928" s="3"/>
    </row>
    <row r="929" spans="1:58" ht="41.45" customHeight="1">
      <c r="A929"/>
      <c r="J929"/>
      <c r="AA929"/>
      <c r="AB929"/>
      <c r="AC929"/>
      <c r="AD929"/>
      <c r="AE929"/>
      <c r="AF929"/>
      <c r="AG929"/>
      <c r="AH929"/>
      <c r="BB929" s="2"/>
      <c r="BC929" s="3"/>
      <c r="BD929" s="3"/>
      <c r="BE929" s="3"/>
      <c r="BF929" s="3"/>
    </row>
    <row r="930" spans="1:58" ht="41.45" customHeight="1">
      <c r="A930"/>
      <c r="J930"/>
      <c r="AA930"/>
      <c r="AB930"/>
      <c r="AC930"/>
      <c r="AD930"/>
      <c r="AE930"/>
      <c r="AF930"/>
      <c r="AG930"/>
      <c r="AH930"/>
      <c r="BB930" s="2"/>
      <c r="BC930" s="3"/>
      <c r="BD930" s="3"/>
      <c r="BE930" s="3"/>
      <c r="BF930" s="3"/>
    </row>
    <row r="931" spans="1:58" ht="41.45" customHeight="1">
      <c r="A931"/>
      <c r="J931"/>
      <c r="AA931"/>
      <c r="AB931"/>
      <c r="AC931"/>
      <c r="AD931"/>
      <c r="AE931"/>
      <c r="AF931"/>
      <c r="AG931"/>
      <c r="AH931"/>
      <c r="BB931" s="2"/>
      <c r="BC931" s="3"/>
      <c r="BD931" s="3"/>
      <c r="BE931" s="3"/>
      <c r="BF931" s="3"/>
    </row>
    <row r="932" spans="1:58" ht="41.45" customHeight="1">
      <c r="A932"/>
      <c r="J932"/>
      <c r="AA932"/>
      <c r="AB932"/>
      <c r="AC932"/>
      <c r="AD932"/>
      <c r="AE932"/>
      <c r="AF932"/>
      <c r="AG932"/>
      <c r="AH932"/>
      <c r="BB932" s="2"/>
      <c r="BC932" s="3"/>
      <c r="BD932" s="3"/>
      <c r="BE932" s="3"/>
      <c r="BF932" s="3"/>
    </row>
    <row r="933" spans="1:58" ht="41.45" customHeight="1">
      <c r="A933"/>
      <c r="J933"/>
      <c r="AA933"/>
      <c r="AB933"/>
      <c r="AC933"/>
      <c r="AD933"/>
      <c r="AE933"/>
      <c r="AF933"/>
      <c r="AG933"/>
      <c r="AH933"/>
      <c r="BB933" s="2"/>
      <c r="BC933" s="3"/>
      <c r="BD933" s="3"/>
      <c r="BE933" s="3"/>
      <c r="BF933" s="3"/>
    </row>
    <row r="934" spans="1:58" ht="41.45" customHeight="1">
      <c r="A934"/>
      <c r="J934"/>
      <c r="AA934"/>
      <c r="AB934"/>
      <c r="AC934"/>
      <c r="AD934"/>
      <c r="AE934"/>
      <c r="AF934"/>
      <c r="AG934"/>
      <c r="AH934"/>
      <c r="BB934" s="2"/>
      <c r="BC934" s="3"/>
      <c r="BD934" s="3"/>
      <c r="BE934" s="3"/>
      <c r="BF934" s="3"/>
    </row>
    <row r="935" spans="1:58" ht="41.45" customHeight="1">
      <c r="A935"/>
      <c r="J935"/>
      <c r="AA935"/>
      <c r="AB935"/>
      <c r="AC935"/>
      <c r="AD935"/>
      <c r="AE935"/>
      <c r="AF935"/>
      <c r="AG935"/>
      <c r="AH935"/>
      <c r="BB935" s="2"/>
      <c r="BC935" s="3"/>
      <c r="BD935" s="3"/>
      <c r="BE935" s="3"/>
      <c r="BF935" s="3"/>
    </row>
    <row r="936" spans="1:58" ht="41.45" customHeight="1">
      <c r="A936"/>
      <c r="J936"/>
      <c r="AA936"/>
      <c r="AB936"/>
      <c r="AC936"/>
      <c r="AD936"/>
      <c r="AE936"/>
      <c r="AF936"/>
      <c r="AG936"/>
      <c r="AH936"/>
      <c r="BB936" s="2"/>
      <c r="BC936" s="3"/>
      <c r="BD936" s="3"/>
      <c r="BE936" s="3"/>
      <c r="BF936" s="3"/>
    </row>
    <row r="937" spans="1:58" ht="41.45" customHeight="1">
      <c r="A937"/>
      <c r="J937"/>
      <c r="AA937"/>
      <c r="AB937"/>
      <c r="AC937"/>
      <c r="AD937"/>
      <c r="AE937"/>
      <c r="AF937"/>
      <c r="AG937"/>
      <c r="AH937"/>
      <c r="BB937" s="2"/>
      <c r="BC937" s="3"/>
      <c r="BD937" s="3"/>
      <c r="BE937" s="3"/>
      <c r="BF937" s="3"/>
    </row>
    <row r="938" spans="1:58" ht="41.45" customHeight="1">
      <c r="A938"/>
      <c r="J938"/>
      <c r="AA938"/>
      <c r="AB938"/>
      <c r="AC938"/>
      <c r="AD938"/>
      <c r="AE938"/>
      <c r="AF938"/>
      <c r="AG938"/>
      <c r="AH938"/>
      <c r="BB938" s="2"/>
      <c r="BC938" s="3"/>
      <c r="BD938" s="3"/>
      <c r="BE938" s="3"/>
      <c r="BF938" s="3"/>
    </row>
    <row r="939" spans="1:58" ht="41.45" customHeight="1">
      <c r="A939"/>
      <c r="J939"/>
      <c r="AA939"/>
      <c r="AB939"/>
      <c r="AC939"/>
      <c r="AD939"/>
      <c r="AE939"/>
      <c r="AF939"/>
      <c r="AG939"/>
      <c r="AH939"/>
      <c r="BB939" s="2"/>
      <c r="BC939" s="3"/>
      <c r="BD939" s="3"/>
      <c r="BE939" s="3"/>
      <c r="BF939" s="3"/>
    </row>
    <row r="940" spans="1:58" ht="41.45" customHeight="1">
      <c r="A940"/>
      <c r="J940"/>
      <c r="AA940"/>
      <c r="AB940"/>
      <c r="AC940"/>
      <c r="AD940"/>
      <c r="AE940"/>
      <c r="AF940"/>
      <c r="AG940"/>
      <c r="AH940"/>
      <c r="BB940" s="2"/>
      <c r="BC940" s="3"/>
      <c r="BD940" s="3"/>
      <c r="BE940" s="3"/>
      <c r="BF940" s="3"/>
    </row>
    <row r="941" spans="1:58" ht="41.45" customHeight="1">
      <c r="A941"/>
      <c r="J941"/>
      <c r="AA941"/>
      <c r="AB941"/>
      <c r="AC941"/>
      <c r="AD941"/>
      <c r="AE941"/>
      <c r="AF941"/>
      <c r="AG941"/>
      <c r="AH941"/>
      <c r="BB941" s="2"/>
      <c r="BC941" s="3"/>
      <c r="BD941" s="3"/>
      <c r="BE941" s="3"/>
      <c r="BF941" s="3"/>
    </row>
    <row r="942" spans="1:58" ht="41.45" customHeight="1">
      <c r="A942"/>
      <c r="J942"/>
      <c r="AA942"/>
      <c r="AB942"/>
      <c r="AC942"/>
      <c r="AD942"/>
      <c r="AE942"/>
      <c r="AF942"/>
      <c r="AG942"/>
      <c r="AH942"/>
      <c r="BB942" s="2"/>
      <c r="BC942" s="3"/>
      <c r="BD942" s="3"/>
      <c r="BE942" s="3"/>
      <c r="BF942" s="3"/>
    </row>
    <row r="943" spans="1:58" ht="41.45" customHeight="1">
      <c r="A943"/>
      <c r="J943"/>
      <c r="AA943"/>
      <c r="AB943"/>
      <c r="AC943"/>
      <c r="AD943"/>
      <c r="AE943"/>
      <c r="AF943"/>
      <c r="AG943"/>
      <c r="AH943"/>
      <c r="BB943" s="2"/>
      <c r="BC943" s="3"/>
      <c r="BD943" s="3"/>
      <c r="BE943" s="3"/>
      <c r="BF943" s="3"/>
    </row>
    <row r="944" spans="1:58" ht="41.45" customHeight="1">
      <c r="A944"/>
      <c r="J944"/>
      <c r="AA944"/>
      <c r="AB944"/>
      <c r="AC944"/>
      <c r="AD944"/>
      <c r="AE944"/>
      <c r="AF944"/>
      <c r="AG944"/>
      <c r="AH944"/>
      <c r="BB944" s="2"/>
      <c r="BC944" s="3"/>
      <c r="BD944" s="3"/>
      <c r="BE944" s="3"/>
      <c r="BF944" s="3"/>
    </row>
    <row r="945" spans="1:58" ht="41.45" customHeight="1">
      <c r="A945"/>
      <c r="J945"/>
      <c r="AA945"/>
      <c r="AB945"/>
      <c r="AC945"/>
      <c r="AD945"/>
      <c r="AE945"/>
      <c r="AF945"/>
      <c r="AG945"/>
      <c r="AH945"/>
      <c r="BB945" s="2"/>
      <c r="BC945" s="3"/>
      <c r="BD945" s="3"/>
      <c r="BE945" s="3"/>
      <c r="BF945" s="3"/>
    </row>
    <row r="946" spans="1:58" ht="41.45" customHeight="1">
      <c r="A946"/>
      <c r="J946"/>
      <c r="AA946"/>
      <c r="AB946"/>
      <c r="AC946"/>
      <c r="AD946"/>
      <c r="AE946"/>
      <c r="AF946"/>
      <c r="AG946"/>
      <c r="AH946"/>
      <c r="BB946" s="2"/>
      <c r="BC946" s="3"/>
      <c r="BD946" s="3"/>
      <c r="BE946" s="3"/>
      <c r="BF946" s="3"/>
    </row>
    <row r="947" spans="1:58" ht="41.45" customHeight="1">
      <c r="A947"/>
      <c r="J947"/>
      <c r="AA947"/>
      <c r="AB947"/>
      <c r="AC947"/>
      <c r="AD947"/>
      <c r="AE947"/>
      <c r="AF947"/>
      <c r="AG947"/>
      <c r="AH947"/>
      <c r="BB947" s="2"/>
      <c r="BC947" s="3"/>
      <c r="BD947" s="3"/>
      <c r="BE947" s="3"/>
      <c r="BF947" s="3"/>
    </row>
    <row r="948" spans="1:58" ht="41.45" customHeight="1">
      <c r="A948"/>
      <c r="J948"/>
      <c r="AA948"/>
      <c r="AB948"/>
      <c r="AC948"/>
      <c r="AD948"/>
      <c r="AE948"/>
      <c r="AF948"/>
      <c r="AG948"/>
      <c r="AH948"/>
      <c r="BB948" s="2"/>
      <c r="BC948" s="3"/>
      <c r="BD948" s="3"/>
      <c r="BE948" s="3"/>
      <c r="BF948" s="3"/>
    </row>
    <row r="949" spans="1:58" ht="41.45" customHeight="1">
      <c r="A949"/>
      <c r="J949"/>
      <c r="AA949"/>
      <c r="AB949"/>
      <c r="AC949"/>
      <c r="AD949"/>
      <c r="AE949"/>
      <c r="AF949"/>
      <c r="AG949"/>
      <c r="AH949"/>
      <c r="BB949" s="2"/>
      <c r="BC949" s="3"/>
      <c r="BD949" s="3"/>
      <c r="BE949" s="3"/>
      <c r="BF949" s="3"/>
    </row>
    <row r="950" spans="1:58" ht="41.45" customHeight="1">
      <c r="A950"/>
      <c r="J950"/>
      <c r="AA950"/>
      <c r="AB950"/>
      <c r="AC950"/>
      <c r="AD950"/>
      <c r="AE950"/>
      <c r="AF950"/>
      <c r="AG950"/>
      <c r="AH950"/>
      <c r="BB950" s="2"/>
      <c r="BC950" s="3"/>
      <c r="BD950" s="3"/>
      <c r="BE950" s="3"/>
      <c r="BF950" s="3"/>
    </row>
    <row r="951" spans="1:58" ht="41.45" customHeight="1">
      <c r="A951"/>
      <c r="J951"/>
      <c r="AA951"/>
      <c r="AB951"/>
      <c r="AC951"/>
      <c r="AD951"/>
      <c r="AE951"/>
      <c r="AF951"/>
      <c r="AG951"/>
      <c r="AH951"/>
      <c r="BB951" s="2"/>
      <c r="BC951" s="3"/>
      <c r="BD951" s="3"/>
      <c r="BE951" s="3"/>
      <c r="BF951" s="3"/>
    </row>
    <row r="952" spans="1:58" ht="41.45" customHeight="1">
      <c r="A952"/>
      <c r="J952"/>
      <c r="AA952"/>
      <c r="AB952"/>
      <c r="AC952"/>
      <c r="AD952"/>
      <c r="AE952"/>
      <c r="AF952"/>
      <c r="AG952"/>
      <c r="AH952"/>
      <c r="BB952" s="2"/>
      <c r="BC952" s="3"/>
      <c r="BD952" s="3"/>
      <c r="BE952" s="3"/>
      <c r="BF952" s="3"/>
    </row>
    <row r="953" spans="1:58" ht="41.45" customHeight="1">
      <c r="A953"/>
      <c r="J953"/>
      <c r="AA953"/>
      <c r="AB953"/>
      <c r="AC953"/>
      <c r="AD953"/>
      <c r="AE953"/>
      <c r="AF953"/>
      <c r="AG953"/>
      <c r="AH953"/>
      <c r="BB953" s="2"/>
      <c r="BC953" s="3"/>
      <c r="BD953" s="3"/>
      <c r="BE953" s="3"/>
      <c r="BF953" s="3"/>
    </row>
    <row r="954" spans="1:58" ht="41.45" customHeight="1">
      <c r="A954"/>
      <c r="J954"/>
      <c r="AA954"/>
      <c r="AB954"/>
      <c r="AC954"/>
      <c r="AD954"/>
      <c r="AE954"/>
      <c r="AF954"/>
      <c r="AG954"/>
      <c r="AH954"/>
      <c r="BB954" s="2"/>
      <c r="BC954" s="3"/>
      <c r="BD954" s="3"/>
      <c r="BE954" s="3"/>
      <c r="BF954" s="3"/>
    </row>
    <row r="955" spans="1:58" ht="41.45" customHeight="1">
      <c r="A955"/>
      <c r="J955"/>
      <c r="AA955"/>
      <c r="AB955"/>
      <c r="AC955"/>
      <c r="AD955"/>
      <c r="AE955"/>
      <c r="AF955"/>
      <c r="AG955"/>
      <c r="AH955"/>
      <c r="BB955" s="2"/>
      <c r="BC955" s="3"/>
      <c r="BD955" s="3"/>
      <c r="BE955" s="3"/>
      <c r="BF955" s="3"/>
    </row>
    <row r="956" spans="1:58" ht="41.45" customHeight="1">
      <c r="A956"/>
      <c r="J956"/>
      <c r="AA956"/>
      <c r="AB956"/>
      <c r="AC956"/>
      <c r="AD956"/>
      <c r="AE956"/>
      <c r="AF956"/>
      <c r="AG956"/>
      <c r="AH956"/>
      <c r="BB956" s="2"/>
      <c r="BC956" s="3"/>
      <c r="BD956" s="3"/>
      <c r="BE956" s="3"/>
      <c r="BF956" s="3"/>
    </row>
    <row r="957" spans="1:58" ht="41.45" customHeight="1">
      <c r="A957"/>
      <c r="J957"/>
      <c r="AA957"/>
      <c r="AB957"/>
      <c r="AC957"/>
      <c r="AD957"/>
      <c r="AE957"/>
      <c r="AF957"/>
      <c r="AG957"/>
      <c r="AH957"/>
      <c r="BB957" s="2"/>
      <c r="BC957" s="3"/>
      <c r="BD957" s="3"/>
      <c r="BE957" s="3"/>
      <c r="BF957" s="3"/>
    </row>
    <row r="958" spans="1:58" ht="41.45" customHeight="1">
      <c r="A958"/>
      <c r="J958"/>
      <c r="AA958"/>
      <c r="AB958"/>
      <c r="AC958"/>
      <c r="AD958"/>
      <c r="AE958"/>
      <c r="AF958"/>
      <c r="AG958"/>
      <c r="AH958"/>
      <c r="BB958" s="2"/>
      <c r="BC958" s="3"/>
      <c r="BD958" s="3"/>
      <c r="BE958" s="3"/>
      <c r="BF958" s="3"/>
    </row>
    <row r="959" spans="1:58" ht="41.45" customHeight="1">
      <c r="A959"/>
      <c r="J959"/>
      <c r="AA959"/>
      <c r="AB959"/>
      <c r="AC959"/>
      <c r="AD959"/>
      <c r="AE959"/>
      <c r="AF959"/>
      <c r="AG959"/>
      <c r="AH959"/>
      <c r="BB959" s="2"/>
      <c r="BC959" s="3"/>
      <c r="BD959" s="3"/>
      <c r="BE959" s="3"/>
      <c r="BF959" s="3"/>
    </row>
    <row r="960" spans="1:58" ht="41.45" customHeight="1">
      <c r="A960"/>
      <c r="J960"/>
      <c r="AA960"/>
      <c r="AB960"/>
      <c r="AC960"/>
      <c r="AD960"/>
      <c r="AE960"/>
      <c r="AF960"/>
      <c r="AG960"/>
      <c r="AH960"/>
      <c r="BB960" s="2"/>
      <c r="BC960" s="3"/>
      <c r="BD960" s="3"/>
      <c r="BE960" s="3"/>
      <c r="BF960" s="3"/>
    </row>
    <row r="961" spans="1:58" ht="41.45" customHeight="1">
      <c r="A961"/>
      <c r="J961"/>
      <c r="AA961"/>
      <c r="AB961"/>
      <c r="AC961"/>
      <c r="AD961"/>
      <c r="AE961"/>
      <c r="AF961"/>
      <c r="AG961"/>
      <c r="AH961"/>
      <c r="BB961" s="2"/>
      <c r="BC961" s="3"/>
      <c r="BD961" s="3"/>
      <c r="BE961" s="3"/>
      <c r="BF961" s="3"/>
    </row>
    <row r="962" spans="1:58" ht="41.45" customHeight="1">
      <c r="A962"/>
      <c r="J962"/>
      <c r="AA962"/>
      <c r="AB962"/>
      <c r="AC962"/>
      <c r="AD962"/>
      <c r="AE962"/>
      <c r="AF962"/>
      <c r="AG962"/>
      <c r="AH962"/>
      <c r="BB962" s="2"/>
      <c r="BC962" s="3"/>
      <c r="BD962" s="3"/>
      <c r="BE962" s="3"/>
      <c r="BF962" s="3"/>
    </row>
    <row r="963" spans="1:58" ht="41.45" customHeight="1">
      <c r="A963"/>
      <c r="J963"/>
      <c r="AA963"/>
      <c r="AB963"/>
      <c r="AC963"/>
      <c r="AD963"/>
      <c r="AE963"/>
      <c r="AF963"/>
      <c r="AG963"/>
      <c r="AH963"/>
      <c r="BB963" s="2"/>
      <c r="BC963" s="3"/>
      <c r="BD963" s="3"/>
      <c r="BE963" s="3"/>
      <c r="BF963" s="3"/>
    </row>
    <row r="964" spans="1:58" ht="41.45" customHeight="1">
      <c r="A964"/>
      <c r="J964"/>
      <c r="AA964"/>
      <c r="AB964"/>
      <c r="AC964"/>
      <c r="AD964"/>
      <c r="AE964"/>
      <c r="AF964"/>
      <c r="AG964"/>
      <c r="AH964"/>
      <c r="BB964" s="2"/>
      <c r="BC964" s="3"/>
      <c r="BD964" s="3"/>
      <c r="BE964" s="3"/>
      <c r="BF964" s="3"/>
    </row>
    <row r="965" spans="1:58" ht="41.45" customHeight="1">
      <c r="A965"/>
      <c r="J965"/>
      <c r="AA965"/>
      <c r="AB965"/>
      <c r="AC965"/>
      <c r="AD965"/>
      <c r="AE965"/>
      <c r="AF965"/>
      <c r="AG965"/>
      <c r="AH965"/>
      <c r="BB965" s="2"/>
      <c r="BC965" s="3"/>
      <c r="BD965" s="3"/>
      <c r="BE965" s="3"/>
      <c r="BF965" s="3"/>
    </row>
    <row r="966" spans="1:58" ht="41.45" customHeight="1">
      <c r="A966"/>
      <c r="J966"/>
      <c r="AA966"/>
      <c r="AB966"/>
      <c r="AC966"/>
      <c r="AD966"/>
      <c r="AE966"/>
      <c r="AF966"/>
      <c r="AG966"/>
      <c r="AH966"/>
      <c r="BB966" s="2"/>
      <c r="BC966" s="3"/>
      <c r="BD966" s="3"/>
      <c r="BE966" s="3"/>
      <c r="BF966" s="3"/>
    </row>
    <row r="967" spans="1:58" ht="41.45" customHeight="1">
      <c r="A967"/>
      <c r="J967"/>
      <c r="AA967"/>
      <c r="AB967"/>
      <c r="AC967"/>
      <c r="AD967"/>
      <c r="AE967"/>
      <c r="AF967"/>
      <c r="AG967"/>
      <c r="AH967"/>
      <c r="BB967" s="2"/>
      <c r="BC967" s="3"/>
      <c r="BD967" s="3"/>
      <c r="BE967" s="3"/>
      <c r="BF967" s="3"/>
    </row>
    <row r="968" spans="1:58" ht="41.45" customHeight="1">
      <c r="A968"/>
      <c r="J968"/>
      <c r="AA968"/>
      <c r="AB968"/>
      <c r="AC968"/>
      <c r="AD968"/>
      <c r="AE968"/>
      <c r="AF968"/>
      <c r="AG968"/>
      <c r="AH968"/>
      <c r="BB968" s="2"/>
      <c r="BC968" s="3"/>
      <c r="BD968" s="3"/>
      <c r="BE968" s="3"/>
      <c r="BF968" s="3"/>
    </row>
    <row r="969" spans="1:58" ht="41.45" customHeight="1">
      <c r="A969"/>
      <c r="J969"/>
      <c r="AA969"/>
      <c r="AB969"/>
      <c r="AC969"/>
      <c r="AD969"/>
      <c r="AE969"/>
      <c r="AF969"/>
      <c r="AG969"/>
      <c r="AH969"/>
      <c r="BB969" s="2"/>
      <c r="BC969" s="3"/>
      <c r="BD969" s="3"/>
      <c r="BE969" s="3"/>
      <c r="BF969" s="3"/>
    </row>
    <row r="970" spans="1:58" ht="41.45" customHeight="1">
      <c r="A970"/>
      <c r="J970"/>
      <c r="AA970"/>
      <c r="AB970"/>
      <c r="AC970"/>
      <c r="AD970"/>
      <c r="AE970"/>
      <c r="AF970"/>
      <c r="AG970"/>
      <c r="AH970"/>
      <c r="BB970" s="2"/>
      <c r="BC970" s="3"/>
      <c r="BD970" s="3"/>
      <c r="BE970" s="3"/>
      <c r="BF970" s="3"/>
    </row>
    <row r="971" spans="1:58" ht="41.45" customHeight="1">
      <c r="A971"/>
      <c r="J971"/>
      <c r="AA971"/>
      <c r="AB971"/>
      <c r="AC971"/>
      <c r="AD971"/>
      <c r="AE971"/>
      <c r="AF971"/>
      <c r="AG971"/>
      <c r="AH971"/>
      <c r="BB971" s="2"/>
      <c r="BC971" s="3"/>
      <c r="BD971" s="3"/>
      <c r="BE971" s="3"/>
      <c r="BF971" s="3"/>
    </row>
    <row r="972" spans="1:58" ht="41.45" customHeight="1">
      <c r="A972"/>
      <c r="J972"/>
      <c r="AA972"/>
      <c r="AB972"/>
      <c r="AC972"/>
      <c r="AD972"/>
      <c r="AE972"/>
      <c r="AF972"/>
      <c r="AG972"/>
      <c r="AH972"/>
      <c r="BB972" s="2"/>
      <c r="BC972" s="3"/>
      <c r="BD972" s="3"/>
      <c r="BE972" s="3"/>
      <c r="BF972" s="3"/>
    </row>
    <row r="973" spans="1:58" ht="41.45" customHeight="1">
      <c r="A973"/>
      <c r="J973"/>
      <c r="AA973"/>
      <c r="AB973"/>
      <c r="AC973"/>
      <c r="AD973"/>
      <c r="AE973"/>
      <c r="AF973"/>
      <c r="AG973"/>
      <c r="AH973"/>
      <c r="BB973" s="2"/>
      <c r="BC973" s="3"/>
      <c r="BD973" s="3"/>
      <c r="BE973" s="3"/>
      <c r="BF973" s="3"/>
    </row>
    <row r="974" spans="1:58" ht="41.45" customHeight="1">
      <c r="A974"/>
      <c r="J974"/>
      <c r="AA974"/>
      <c r="AB974"/>
      <c r="AC974"/>
      <c r="AD974"/>
      <c r="AE974"/>
      <c r="AF974"/>
      <c r="AG974"/>
      <c r="AH974"/>
      <c r="BB974" s="2"/>
      <c r="BC974" s="3"/>
      <c r="BD974" s="3"/>
      <c r="BE974" s="3"/>
      <c r="BF974" s="3"/>
    </row>
    <row r="975" spans="1:58" ht="41.45" customHeight="1">
      <c r="A975"/>
      <c r="J975"/>
      <c r="AA975"/>
      <c r="AB975"/>
      <c r="AC975"/>
      <c r="AD975"/>
      <c r="AE975"/>
      <c r="AF975"/>
      <c r="AG975"/>
      <c r="AH975"/>
      <c r="BB975" s="2"/>
      <c r="BC975" s="3"/>
      <c r="BD975" s="3"/>
      <c r="BE975" s="3"/>
      <c r="BF975" s="3"/>
    </row>
    <row r="976" spans="1:58" ht="41.45" customHeight="1">
      <c r="A976"/>
      <c r="J976"/>
      <c r="AA976"/>
      <c r="AB976"/>
      <c r="AC976"/>
      <c r="AD976"/>
      <c r="AE976"/>
      <c r="AF976"/>
      <c r="AG976"/>
      <c r="AH976"/>
      <c r="BB976" s="2"/>
      <c r="BC976" s="3"/>
      <c r="BD976" s="3"/>
      <c r="BE976" s="3"/>
      <c r="BF976" s="3"/>
    </row>
    <row r="977" spans="1:58" ht="41.45" customHeight="1">
      <c r="A977"/>
      <c r="J977"/>
      <c r="AA977"/>
      <c r="AB977"/>
      <c r="AC977"/>
      <c r="AD977"/>
      <c r="AE977"/>
      <c r="AF977"/>
      <c r="AG977"/>
      <c r="AH977"/>
      <c r="BB977" s="2"/>
      <c r="BC977" s="3"/>
      <c r="BD977" s="3"/>
      <c r="BE977" s="3"/>
      <c r="BF977" s="3"/>
    </row>
    <row r="978" spans="1:58" ht="41.45" customHeight="1">
      <c r="A978"/>
      <c r="J978"/>
      <c r="AA978"/>
      <c r="AB978"/>
      <c r="AC978"/>
      <c r="AD978"/>
      <c r="AE978"/>
      <c r="AF978"/>
      <c r="AG978"/>
      <c r="AH978"/>
      <c r="BB978" s="2"/>
      <c r="BC978" s="3"/>
      <c r="BD978" s="3"/>
      <c r="BE978" s="3"/>
      <c r="BF978" s="3"/>
    </row>
    <row r="979" spans="1:58" ht="41.45" customHeight="1">
      <c r="A979"/>
      <c r="J979"/>
      <c r="AA979"/>
      <c r="AB979"/>
      <c r="AC979"/>
      <c r="AD979"/>
      <c r="AE979"/>
      <c r="AF979"/>
      <c r="AG979"/>
      <c r="AH979"/>
      <c r="BB979" s="2"/>
      <c r="BC979" s="3"/>
      <c r="BD979" s="3"/>
      <c r="BE979" s="3"/>
      <c r="BF979" s="3"/>
    </row>
    <row r="980" spans="1:58" ht="41.45" customHeight="1">
      <c r="A980"/>
      <c r="J980"/>
      <c r="AA980"/>
      <c r="AB980"/>
      <c r="AC980"/>
      <c r="AD980"/>
      <c r="AE980"/>
      <c r="AF980"/>
      <c r="AG980"/>
      <c r="AH980"/>
      <c r="BB980" s="2"/>
      <c r="BC980" s="3"/>
      <c r="BD980" s="3"/>
      <c r="BE980" s="3"/>
      <c r="BF980" s="3"/>
    </row>
    <row r="981" spans="1:58" ht="41.45" customHeight="1">
      <c r="A981"/>
      <c r="J981"/>
      <c r="AA981"/>
      <c r="AB981"/>
      <c r="AC981"/>
      <c r="AD981"/>
      <c r="AE981"/>
      <c r="AF981"/>
      <c r="AG981"/>
      <c r="AH981"/>
      <c r="BB981" s="2"/>
      <c r="BC981" s="3"/>
      <c r="BD981" s="3"/>
      <c r="BE981" s="3"/>
      <c r="BF981" s="3"/>
    </row>
    <row r="982" spans="1:58" ht="41.45" customHeight="1">
      <c r="A982"/>
      <c r="J982"/>
      <c r="AA982"/>
      <c r="AB982"/>
      <c r="AC982"/>
      <c r="AD982"/>
      <c r="AE982"/>
      <c r="AF982"/>
      <c r="AG982"/>
      <c r="AH982"/>
      <c r="BB982" s="2"/>
      <c r="BC982" s="3"/>
      <c r="BD982" s="3"/>
      <c r="BE982" s="3"/>
      <c r="BF982" s="3"/>
    </row>
    <row r="983" spans="1:58" ht="41.45" customHeight="1">
      <c r="A983"/>
      <c r="J983"/>
      <c r="AA983"/>
      <c r="AB983"/>
      <c r="AC983"/>
      <c r="AD983"/>
      <c r="AE983"/>
      <c r="AF983"/>
      <c r="AG983"/>
      <c r="AH983"/>
      <c r="BB983" s="2"/>
      <c r="BC983" s="3"/>
      <c r="BD983" s="3"/>
      <c r="BE983" s="3"/>
      <c r="BF983" s="3"/>
    </row>
    <row r="984" spans="1:58" ht="41.45" customHeight="1">
      <c r="A984"/>
      <c r="J984"/>
      <c r="AA984"/>
      <c r="AB984"/>
      <c r="AC984"/>
      <c r="AD984"/>
      <c r="AE984"/>
      <c r="AF984"/>
      <c r="AG984"/>
      <c r="AH984"/>
      <c r="BB984" s="2"/>
      <c r="BC984" s="3"/>
      <c r="BD984" s="3"/>
      <c r="BE984" s="3"/>
      <c r="BF984" s="3"/>
    </row>
    <row r="985" spans="1:58" ht="41.45" customHeight="1">
      <c r="A985"/>
      <c r="J985"/>
      <c r="AA985"/>
      <c r="AB985"/>
      <c r="AC985"/>
      <c r="AD985"/>
      <c r="AE985"/>
      <c r="AF985"/>
      <c r="AG985"/>
      <c r="AH985"/>
      <c r="BB985" s="2"/>
      <c r="BC985" s="3"/>
      <c r="BD985" s="3"/>
      <c r="BE985" s="3"/>
      <c r="BF985" s="3"/>
    </row>
    <row r="986" spans="1:58" ht="41.45" customHeight="1">
      <c r="A986"/>
      <c r="J986"/>
      <c r="AA986"/>
      <c r="AB986"/>
      <c r="AC986"/>
      <c r="AD986"/>
      <c r="AE986"/>
      <c r="AF986"/>
      <c r="AG986"/>
      <c r="AH986"/>
      <c r="BB986" s="2"/>
      <c r="BC986" s="3"/>
      <c r="BD986" s="3"/>
      <c r="BE986" s="3"/>
      <c r="BF986" s="3"/>
    </row>
    <row r="987" spans="1:58" ht="41.45" customHeight="1">
      <c r="A987"/>
      <c r="J987"/>
      <c r="AA987"/>
      <c r="AB987"/>
      <c r="AC987"/>
      <c r="AD987"/>
      <c r="AE987"/>
      <c r="AF987"/>
      <c r="AG987"/>
      <c r="AH987"/>
      <c r="BB987" s="2"/>
      <c r="BC987" s="3"/>
      <c r="BD987" s="3"/>
      <c r="BE987" s="3"/>
      <c r="BF987" s="3"/>
    </row>
    <row r="988" spans="1:58" ht="41.45" customHeight="1">
      <c r="A988"/>
      <c r="J988"/>
      <c r="AA988"/>
      <c r="AB988"/>
      <c r="AC988"/>
      <c r="AD988"/>
      <c r="AE988"/>
      <c r="AF988"/>
      <c r="AG988"/>
      <c r="AH988"/>
      <c r="BB988" s="2"/>
      <c r="BC988" s="3"/>
      <c r="BD988" s="3"/>
      <c r="BE988" s="3"/>
      <c r="BF988" s="3"/>
    </row>
    <row r="989" spans="1:58" ht="41.45" customHeight="1">
      <c r="A989"/>
      <c r="J989"/>
      <c r="AA989"/>
      <c r="AB989"/>
      <c r="AC989"/>
      <c r="AD989"/>
      <c r="AE989"/>
      <c r="AF989"/>
      <c r="AG989"/>
      <c r="AH989"/>
      <c r="BB989" s="2"/>
      <c r="BC989" s="3"/>
      <c r="BD989" s="3"/>
      <c r="BE989" s="3"/>
      <c r="BF989" s="3"/>
    </row>
    <row r="990" spans="1:58" ht="41.45" customHeight="1">
      <c r="A990"/>
      <c r="J990"/>
      <c r="AA990"/>
      <c r="AB990"/>
      <c r="AC990"/>
      <c r="AD990"/>
      <c r="AE990"/>
      <c r="AF990"/>
      <c r="AG990"/>
      <c r="AH990"/>
      <c r="BB990" s="2"/>
      <c r="BC990" s="3"/>
      <c r="BD990" s="3"/>
      <c r="BE990" s="3"/>
      <c r="BF990" s="3"/>
    </row>
    <row r="991" spans="1:58" ht="41.45" customHeight="1">
      <c r="A991"/>
      <c r="J991"/>
      <c r="AA991"/>
      <c r="AB991"/>
      <c r="AC991"/>
      <c r="AD991"/>
      <c r="AE991"/>
      <c r="AF991"/>
      <c r="AG991"/>
      <c r="AH991"/>
      <c r="BB991" s="2"/>
      <c r="BC991" s="3"/>
      <c r="BD991" s="3"/>
      <c r="BE991" s="3"/>
      <c r="BF991" s="3"/>
    </row>
    <row r="992" spans="1:58" ht="41.45" customHeight="1">
      <c r="A992"/>
      <c r="J992"/>
      <c r="AA992"/>
      <c r="AB992"/>
      <c r="AC992"/>
      <c r="AD992"/>
      <c r="AE992"/>
      <c r="AF992"/>
      <c r="AG992"/>
      <c r="AH992"/>
      <c r="BB992" s="2"/>
      <c r="BC992" s="3"/>
      <c r="BD992" s="3"/>
      <c r="BE992" s="3"/>
      <c r="BF992" s="3"/>
    </row>
    <row r="993" spans="1:58" ht="41.45" customHeight="1">
      <c r="A993"/>
      <c r="J993"/>
      <c r="AA993"/>
      <c r="AB993"/>
      <c r="AC993"/>
      <c r="AD993"/>
      <c r="AE993"/>
      <c r="AF993"/>
      <c r="AG993"/>
      <c r="AH993"/>
      <c r="BB993" s="2"/>
      <c r="BC993" s="3"/>
      <c r="BD993" s="3"/>
      <c r="BE993" s="3"/>
      <c r="BF993" s="3"/>
    </row>
    <row r="994" spans="1:58" ht="41.45" customHeight="1">
      <c r="A994"/>
      <c r="J994"/>
      <c r="AA994"/>
      <c r="AB994"/>
      <c r="AC994"/>
      <c r="AD994"/>
      <c r="AE994"/>
      <c r="AF994"/>
      <c r="AG994"/>
      <c r="AH994"/>
      <c r="BB994" s="2"/>
      <c r="BC994" s="3"/>
      <c r="BD994" s="3"/>
      <c r="BE994" s="3"/>
      <c r="BF994" s="3"/>
    </row>
    <row r="995" spans="1:58" ht="41.45" customHeight="1">
      <c r="A995"/>
      <c r="J995"/>
      <c r="AA995"/>
      <c r="AB995"/>
      <c r="AC995"/>
      <c r="AD995"/>
      <c r="AE995"/>
      <c r="AF995"/>
      <c r="AG995"/>
      <c r="AH995"/>
      <c r="BB995" s="2"/>
      <c r="BC995" s="3"/>
      <c r="BD995" s="3"/>
      <c r="BE995" s="3"/>
      <c r="BF995" s="3"/>
    </row>
    <row r="996" spans="1:58" ht="41.45" customHeight="1">
      <c r="A996"/>
      <c r="J996"/>
      <c r="AA996"/>
      <c r="AB996"/>
      <c r="AC996"/>
      <c r="AD996"/>
      <c r="AE996"/>
      <c r="AF996"/>
      <c r="AG996"/>
      <c r="AH996"/>
      <c r="BB996" s="2"/>
      <c r="BC996" s="3"/>
      <c r="BD996" s="3"/>
      <c r="BE996" s="3"/>
      <c r="BF996" s="3"/>
    </row>
    <row r="997" spans="1:58" ht="41.45" customHeight="1">
      <c r="A997"/>
      <c r="J997"/>
      <c r="AA997"/>
      <c r="AB997"/>
      <c r="AC997"/>
      <c r="AD997"/>
      <c r="AE997"/>
      <c r="AF997"/>
      <c r="AG997"/>
      <c r="AH997"/>
      <c r="BB997" s="2"/>
      <c r="BC997" s="3"/>
      <c r="BD997" s="3"/>
      <c r="BE997" s="3"/>
      <c r="BF997" s="3"/>
    </row>
    <row r="998" spans="1:58" ht="41.45" customHeight="1">
      <c r="A998"/>
      <c r="J998"/>
      <c r="AA998"/>
      <c r="AB998"/>
      <c r="AC998"/>
      <c r="AD998"/>
      <c r="AE998"/>
      <c r="AF998"/>
      <c r="AG998"/>
      <c r="AH998"/>
      <c r="BB998" s="2"/>
      <c r="BC998" s="3"/>
      <c r="BD998" s="3"/>
      <c r="BE998" s="3"/>
      <c r="BF998" s="3"/>
    </row>
    <row r="999" spans="1:58" ht="41.45" customHeight="1">
      <c r="A999"/>
      <c r="J999"/>
      <c r="AA999"/>
      <c r="AB999"/>
      <c r="AC999"/>
      <c r="AD999"/>
      <c r="AE999"/>
      <c r="AF999"/>
      <c r="AG999"/>
      <c r="AH999"/>
      <c r="BB999" s="2"/>
      <c r="BC999" s="3"/>
      <c r="BD999" s="3"/>
      <c r="BE999" s="3"/>
      <c r="BF999" s="3"/>
    </row>
    <row r="1000" spans="1:58" ht="41.45" customHeight="1">
      <c r="A1000"/>
      <c r="J1000"/>
      <c r="AA1000"/>
      <c r="AB1000"/>
      <c r="AC1000"/>
      <c r="AD1000"/>
      <c r="AE1000"/>
      <c r="AF1000"/>
      <c r="AG1000"/>
      <c r="AH1000"/>
      <c r="BB1000" s="2"/>
      <c r="BC1000" s="3"/>
      <c r="BD1000" s="3"/>
      <c r="BE1000" s="3"/>
      <c r="BF1000" s="3"/>
    </row>
    <row r="1001" spans="1:58" ht="41.45" customHeight="1">
      <c r="A1001"/>
      <c r="J1001"/>
      <c r="AA1001"/>
      <c r="AB1001"/>
      <c r="AC1001"/>
      <c r="AD1001"/>
      <c r="AE1001"/>
      <c r="AF1001"/>
      <c r="AG1001"/>
      <c r="AH1001"/>
      <c r="BB1001" s="2"/>
      <c r="BC1001" s="3"/>
      <c r="BD1001" s="3"/>
      <c r="BE1001" s="3"/>
      <c r="BF1001" s="3"/>
    </row>
    <row r="1002" spans="1:58" ht="41.45" customHeight="1">
      <c r="A1002"/>
      <c r="J1002"/>
      <c r="AA1002"/>
      <c r="AB1002"/>
      <c r="AC1002"/>
      <c r="AD1002"/>
      <c r="AE1002"/>
      <c r="AF1002"/>
      <c r="AG1002"/>
      <c r="AH1002"/>
      <c r="BB1002" s="2"/>
      <c r="BC1002" s="3"/>
      <c r="BD1002" s="3"/>
      <c r="BE1002" s="3"/>
      <c r="BF1002" s="3"/>
    </row>
    <row r="1003" spans="1:58" ht="41.45" customHeight="1">
      <c r="A1003"/>
      <c r="J1003"/>
      <c r="AA1003"/>
      <c r="AB1003"/>
      <c r="AC1003"/>
      <c r="AD1003"/>
      <c r="AE1003"/>
      <c r="AF1003"/>
      <c r="AG1003"/>
      <c r="AH1003"/>
      <c r="BB1003" s="2"/>
      <c r="BC1003" s="3"/>
      <c r="BD1003" s="3"/>
      <c r="BE1003" s="3"/>
      <c r="BF1003" s="3"/>
    </row>
    <row r="1004" spans="1:58" ht="41.45" customHeight="1">
      <c r="A1004"/>
      <c r="J1004"/>
      <c r="AA1004"/>
      <c r="AB1004"/>
      <c r="AC1004"/>
      <c r="AD1004"/>
      <c r="AE1004"/>
      <c r="AF1004"/>
      <c r="AG1004"/>
      <c r="AH1004"/>
      <c r="BB1004" s="2"/>
      <c r="BC1004" s="3"/>
      <c r="BD1004" s="3"/>
      <c r="BE1004" s="3"/>
      <c r="BF1004" s="3"/>
    </row>
    <row r="1005" spans="1:58" ht="41.45" customHeight="1">
      <c r="A1005"/>
      <c r="J1005"/>
      <c r="AA1005"/>
      <c r="AB1005"/>
      <c r="AC1005"/>
      <c r="AD1005"/>
      <c r="AE1005"/>
      <c r="AF1005"/>
      <c r="AG1005"/>
      <c r="AH1005"/>
      <c r="BB1005" s="2"/>
      <c r="BC1005" s="3"/>
      <c r="BD1005" s="3"/>
      <c r="BE1005" s="3"/>
      <c r="BF1005" s="3"/>
    </row>
    <row r="1006" spans="1:58" ht="41.45" customHeight="1">
      <c r="A1006"/>
      <c r="J1006"/>
      <c r="AA1006"/>
      <c r="AB1006"/>
      <c r="AC1006"/>
      <c r="AD1006"/>
      <c r="AE1006"/>
      <c r="AF1006"/>
      <c r="AG1006"/>
      <c r="AH1006"/>
      <c r="BB1006" s="2"/>
      <c r="BC1006" s="3"/>
      <c r="BD1006" s="3"/>
      <c r="BE1006" s="3"/>
      <c r="BF1006" s="3"/>
    </row>
    <row r="1007" spans="1:58" ht="41.45" customHeight="1">
      <c r="A1007"/>
      <c r="J1007"/>
      <c r="AA1007"/>
      <c r="AB1007"/>
      <c r="AC1007"/>
      <c r="AD1007"/>
      <c r="AE1007"/>
      <c r="AF1007"/>
      <c r="AG1007"/>
      <c r="AH1007"/>
      <c r="BB1007" s="2"/>
      <c r="BC1007" s="3"/>
      <c r="BD1007" s="3"/>
      <c r="BE1007" s="3"/>
      <c r="BF1007" s="3"/>
    </row>
    <row r="1008" spans="1:58" ht="41.45" customHeight="1">
      <c r="A1008"/>
      <c r="J1008"/>
      <c r="AA1008"/>
      <c r="AB1008"/>
      <c r="AC1008"/>
      <c r="AD1008"/>
      <c r="AE1008"/>
      <c r="AF1008"/>
      <c r="AG1008"/>
      <c r="AH1008"/>
      <c r="BB1008" s="2"/>
      <c r="BC1008" s="3"/>
      <c r="BD1008" s="3"/>
      <c r="BE1008" s="3"/>
      <c r="BF1008" s="3"/>
    </row>
    <row r="1009" spans="1:58" ht="41.45" customHeight="1">
      <c r="A1009"/>
      <c r="J1009"/>
      <c r="AA1009"/>
      <c r="AB1009"/>
      <c r="AC1009"/>
      <c r="AD1009"/>
      <c r="AE1009"/>
      <c r="AF1009"/>
      <c r="AG1009"/>
      <c r="AH1009"/>
      <c r="BB1009" s="2"/>
      <c r="BC1009" s="3"/>
      <c r="BD1009" s="3"/>
      <c r="BE1009" s="3"/>
      <c r="BF1009" s="3"/>
    </row>
    <row r="1010" spans="1:58" ht="41.45" customHeight="1">
      <c r="A1010"/>
      <c r="J1010"/>
      <c r="AA1010"/>
      <c r="AB1010"/>
      <c r="AC1010"/>
      <c r="AD1010"/>
      <c r="AE1010"/>
      <c r="AF1010"/>
      <c r="AG1010"/>
      <c r="AH1010"/>
      <c r="BB1010" s="2"/>
      <c r="BC1010" s="3"/>
      <c r="BD1010" s="3"/>
      <c r="BE1010" s="3"/>
      <c r="BF1010" s="3"/>
    </row>
    <row r="1011" spans="1:58" ht="41.45" customHeight="1">
      <c r="A1011"/>
      <c r="J1011"/>
      <c r="AA1011"/>
      <c r="AB1011"/>
      <c r="AC1011"/>
      <c r="AD1011"/>
      <c r="AE1011"/>
      <c r="AF1011"/>
      <c r="AG1011"/>
      <c r="AH1011"/>
      <c r="BB1011" s="2"/>
      <c r="BC1011" s="3"/>
      <c r="BD1011" s="3"/>
      <c r="BE1011" s="3"/>
      <c r="BF1011" s="3"/>
    </row>
    <row r="1012" spans="1:58" ht="41.45" customHeight="1">
      <c r="A1012"/>
      <c r="J1012"/>
      <c r="AA1012"/>
      <c r="AB1012"/>
      <c r="AC1012"/>
      <c r="AD1012"/>
      <c r="AE1012"/>
      <c r="AF1012"/>
      <c r="AG1012"/>
      <c r="AH1012"/>
      <c r="BB1012" s="2"/>
      <c r="BC1012" s="3"/>
      <c r="BD1012" s="3"/>
      <c r="BE1012" s="3"/>
      <c r="BF1012" s="3"/>
    </row>
    <row r="1013" spans="1:58" ht="41.45" customHeight="1">
      <c r="A1013"/>
      <c r="J1013"/>
      <c r="AA1013"/>
      <c r="AB1013"/>
      <c r="AC1013"/>
      <c r="AD1013"/>
      <c r="AE1013"/>
      <c r="AF1013"/>
      <c r="AG1013"/>
      <c r="AH1013"/>
      <c r="BB1013" s="2"/>
      <c r="BC1013" s="3"/>
      <c r="BD1013" s="3"/>
      <c r="BE1013" s="3"/>
      <c r="BF1013" s="3"/>
    </row>
    <row r="1014" spans="1:58" ht="41.45" customHeight="1">
      <c r="A1014"/>
      <c r="J1014"/>
      <c r="AA1014"/>
      <c r="AB1014"/>
      <c r="AC1014"/>
      <c r="AD1014"/>
      <c r="AE1014"/>
      <c r="AF1014"/>
      <c r="AG1014"/>
      <c r="AH1014"/>
      <c r="BB1014" s="2"/>
      <c r="BC1014" s="3"/>
      <c r="BD1014" s="3"/>
      <c r="BE1014" s="3"/>
      <c r="BF1014" s="3"/>
    </row>
    <row r="1015" spans="1:58" ht="41.45" customHeight="1">
      <c r="A1015"/>
      <c r="J1015"/>
      <c r="AA1015"/>
      <c r="AB1015"/>
      <c r="AC1015"/>
      <c r="AD1015"/>
      <c r="AE1015"/>
      <c r="AF1015"/>
      <c r="AG1015"/>
      <c r="AH1015"/>
      <c r="BB1015" s="2"/>
      <c r="BC1015" s="3"/>
      <c r="BD1015" s="3"/>
      <c r="BE1015" s="3"/>
      <c r="BF1015" s="3"/>
    </row>
    <row r="1016" spans="1:58" ht="41.45" customHeight="1">
      <c r="A1016"/>
      <c r="J1016"/>
      <c r="AA1016"/>
      <c r="AB1016"/>
      <c r="AC1016"/>
      <c r="AD1016"/>
      <c r="AE1016"/>
      <c r="AF1016"/>
      <c r="AG1016"/>
      <c r="AH1016"/>
      <c r="BB1016" s="2"/>
      <c r="BC1016" s="3"/>
      <c r="BD1016" s="3"/>
      <c r="BE1016" s="3"/>
      <c r="BF1016" s="3"/>
    </row>
    <row r="1017" spans="1:58" ht="41.45" customHeight="1">
      <c r="A1017"/>
      <c r="J1017"/>
      <c r="AA1017"/>
      <c r="AB1017"/>
      <c r="AC1017"/>
      <c r="AD1017"/>
      <c r="AE1017"/>
      <c r="AF1017"/>
      <c r="AG1017"/>
      <c r="AH1017"/>
      <c r="BB1017" s="2"/>
      <c r="BC1017" s="3"/>
      <c r="BD1017" s="3"/>
      <c r="BE1017" s="3"/>
      <c r="BF1017" s="3"/>
    </row>
    <row r="1018" spans="1:58" ht="41.45" customHeight="1">
      <c r="A1018"/>
      <c r="J1018"/>
      <c r="AA1018"/>
      <c r="AB1018"/>
      <c r="AC1018"/>
      <c r="AD1018"/>
      <c r="AE1018"/>
      <c r="AF1018"/>
      <c r="AG1018"/>
      <c r="AH1018"/>
      <c r="BB1018" s="2"/>
      <c r="BC1018" s="3"/>
      <c r="BD1018" s="3"/>
      <c r="BE1018" s="3"/>
      <c r="BF1018" s="3"/>
    </row>
    <row r="1019" spans="1:58" ht="41.45" customHeight="1">
      <c r="A1019"/>
      <c r="J1019"/>
      <c r="AA1019"/>
      <c r="AB1019"/>
      <c r="AC1019"/>
      <c r="AD1019"/>
      <c r="AE1019"/>
      <c r="AF1019"/>
      <c r="AG1019"/>
      <c r="AH1019"/>
      <c r="BB1019" s="2"/>
      <c r="BC1019" s="3"/>
      <c r="BD1019" s="3"/>
      <c r="BE1019" s="3"/>
      <c r="BF1019" s="3"/>
    </row>
    <row r="1020" spans="1:58" ht="41.45" customHeight="1">
      <c r="A1020"/>
      <c r="J1020"/>
      <c r="AA1020"/>
      <c r="AB1020"/>
      <c r="AC1020"/>
      <c r="AD1020"/>
      <c r="AE1020"/>
      <c r="AF1020"/>
      <c r="AG1020"/>
      <c r="AH1020"/>
      <c r="BB1020" s="2"/>
      <c r="BC1020" s="3"/>
      <c r="BD1020" s="3"/>
      <c r="BE1020" s="3"/>
      <c r="BF1020" s="3"/>
    </row>
    <row r="1021" spans="1:58" ht="41.45" customHeight="1">
      <c r="A1021"/>
      <c r="J1021"/>
      <c r="AA1021"/>
      <c r="AB1021"/>
      <c r="AC1021"/>
      <c r="AD1021"/>
      <c r="AE1021"/>
      <c r="AF1021"/>
      <c r="AG1021"/>
      <c r="AH1021"/>
      <c r="BB1021" s="2"/>
      <c r="BC1021" s="3"/>
      <c r="BD1021" s="3"/>
      <c r="BE1021" s="3"/>
      <c r="BF1021" s="3"/>
    </row>
    <row r="1022" spans="1:58" ht="41.45" customHeight="1">
      <c r="A1022"/>
      <c r="J1022"/>
      <c r="AA1022"/>
      <c r="AB1022"/>
      <c r="AC1022"/>
      <c r="AD1022"/>
      <c r="AE1022"/>
      <c r="AF1022"/>
      <c r="AG1022"/>
      <c r="AH1022"/>
      <c r="BB1022" s="2"/>
      <c r="BC1022" s="3"/>
      <c r="BD1022" s="3"/>
      <c r="BE1022" s="3"/>
      <c r="BF1022" s="3"/>
    </row>
    <row r="1023" spans="1:58" ht="41.45" customHeight="1">
      <c r="A1023"/>
      <c r="J1023"/>
      <c r="AA1023"/>
      <c r="AB1023"/>
      <c r="AC1023"/>
      <c r="AD1023"/>
      <c r="AE1023"/>
      <c r="AF1023"/>
      <c r="AG1023"/>
      <c r="AH1023"/>
      <c r="BB1023" s="2"/>
      <c r="BC1023" s="3"/>
      <c r="BD1023" s="3"/>
      <c r="BE1023" s="3"/>
      <c r="BF1023" s="3"/>
    </row>
    <row r="1024" spans="1:58" ht="41.45" customHeight="1">
      <c r="A1024"/>
      <c r="J1024"/>
      <c r="AA1024"/>
      <c r="AB1024"/>
      <c r="AC1024"/>
      <c r="AD1024"/>
      <c r="AE1024"/>
      <c r="AF1024"/>
      <c r="AG1024"/>
      <c r="AH1024"/>
      <c r="BB1024" s="2"/>
      <c r="BC1024" s="3"/>
      <c r="BD1024" s="3"/>
      <c r="BE1024" s="3"/>
      <c r="BF1024" s="3"/>
    </row>
    <row r="1025" spans="1:58" ht="41.45" customHeight="1">
      <c r="A1025"/>
      <c r="J1025"/>
      <c r="AA1025"/>
      <c r="AB1025"/>
      <c r="AC1025"/>
      <c r="AD1025"/>
      <c r="AE1025"/>
      <c r="AF1025"/>
      <c r="AG1025"/>
      <c r="AH1025"/>
      <c r="BB1025" s="2"/>
      <c r="BC1025" s="3"/>
      <c r="BD1025" s="3"/>
      <c r="BE1025" s="3"/>
      <c r="BF1025" s="3"/>
    </row>
    <row r="1026" spans="1:58" ht="41.45" customHeight="1">
      <c r="A1026"/>
      <c r="J1026"/>
      <c r="AA1026"/>
      <c r="AB1026"/>
      <c r="AC1026"/>
      <c r="AD1026"/>
      <c r="AE1026"/>
      <c r="AF1026"/>
      <c r="AG1026"/>
      <c r="AH1026"/>
      <c r="BB1026" s="2"/>
      <c r="BC1026" s="3"/>
      <c r="BD1026" s="3"/>
      <c r="BE1026" s="3"/>
      <c r="BF1026" s="3"/>
    </row>
    <row r="1027" spans="1:58" ht="41.45" customHeight="1">
      <c r="A1027"/>
      <c r="J1027"/>
      <c r="AA1027"/>
      <c r="AB1027"/>
      <c r="AC1027"/>
      <c r="AD1027"/>
      <c r="AE1027"/>
      <c r="AF1027"/>
      <c r="AG1027"/>
      <c r="AH1027"/>
      <c r="BB1027" s="2"/>
      <c r="BC1027" s="3"/>
      <c r="BD1027" s="3"/>
      <c r="BE1027" s="3"/>
      <c r="BF1027" s="3"/>
    </row>
    <row r="1028" spans="1:58" ht="41.45" customHeight="1">
      <c r="A1028"/>
      <c r="J1028"/>
      <c r="AA1028"/>
      <c r="AB1028"/>
      <c r="AC1028"/>
      <c r="AD1028"/>
      <c r="AE1028"/>
      <c r="AF1028"/>
      <c r="AG1028"/>
      <c r="AH1028"/>
      <c r="BB1028" s="2"/>
      <c r="BC1028" s="3"/>
      <c r="BD1028" s="3"/>
      <c r="BE1028" s="3"/>
      <c r="BF1028" s="3"/>
    </row>
    <row r="1029" spans="1:58" ht="41.45" customHeight="1">
      <c r="A1029"/>
      <c r="J1029"/>
      <c r="AA1029"/>
      <c r="AB1029"/>
      <c r="AC1029"/>
      <c r="AD1029"/>
      <c r="AE1029"/>
      <c r="AF1029"/>
      <c r="AG1029"/>
      <c r="AH1029"/>
      <c r="BB1029" s="2"/>
      <c r="BC1029" s="3"/>
      <c r="BD1029" s="3"/>
      <c r="BE1029" s="3"/>
      <c r="BF1029" s="3"/>
    </row>
    <row r="1030" spans="1:58" ht="41.45" customHeight="1">
      <c r="A1030"/>
      <c r="J1030"/>
      <c r="AA1030"/>
      <c r="AB1030"/>
      <c r="AC1030"/>
      <c r="AD1030"/>
      <c r="AE1030"/>
      <c r="AF1030"/>
      <c r="AG1030"/>
      <c r="AH1030"/>
      <c r="BB1030" s="2"/>
      <c r="BC1030" s="3"/>
      <c r="BD1030" s="3"/>
      <c r="BE1030" s="3"/>
      <c r="BF1030" s="3"/>
    </row>
    <row r="1031" spans="1:58" ht="41.45" customHeight="1">
      <c r="A1031"/>
      <c r="J1031"/>
      <c r="AA1031"/>
      <c r="AB1031"/>
      <c r="AC1031"/>
      <c r="AD1031"/>
      <c r="AE1031"/>
      <c r="AF1031"/>
      <c r="AG1031"/>
      <c r="AH1031"/>
      <c r="BB1031" s="2"/>
      <c r="BC1031" s="3"/>
      <c r="BD1031" s="3"/>
      <c r="BE1031" s="3"/>
      <c r="BF1031" s="3"/>
    </row>
    <row r="1032" spans="1:58" ht="41.45" customHeight="1">
      <c r="A1032"/>
      <c r="J1032"/>
      <c r="AA1032"/>
      <c r="AB1032"/>
      <c r="AC1032"/>
      <c r="AD1032"/>
      <c r="AE1032"/>
      <c r="AF1032"/>
      <c r="AG1032"/>
      <c r="AH1032"/>
      <c r="BB1032" s="2"/>
      <c r="BC1032" s="3"/>
      <c r="BD1032" s="3"/>
      <c r="BE1032" s="3"/>
      <c r="BF1032" s="3"/>
    </row>
    <row r="1033" spans="1:58" ht="41.45" customHeight="1">
      <c r="A1033"/>
      <c r="J1033"/>
      <c r="AA1033"/>
      <c r="AB1033"/>
      <c r="AC1033"/>
      <c r="AD1033"/>
      <c r="AE1033"/>
      <c r="AF1033"/>
      <c r="AG1033"/>
      <c r="AH1033"/>
      <c r="BB1033" s="2"/>
      <c r="BC1033" s="3"/>
      <c r="BD1033" s="3"/>
      <c r="BE1033" s="3"/>
      <c r="BF1033" s="3"/>
    </row>
    <row r="1034" spans="1:58" ht="41.45" customHeight="1">
      <c r="A1034"/>
      <c r="J1034"/>
      <c r="AA1034"/>
      <c r="AB1034"/>
      <c r="AC1034"/>
      <c r="AD1034"/>
      <c r="AE1034"/>
      <c r="AF1034"/>
      <c r="AG1034"/>
      <c r="AH1034"/>
      <c r="BB1034" s="2"/>
      <c r="BC1034" s="3"/>
      <c r="BD1034" s="3"/>
      <c r="BE1034" s="3"/>
      <c r="BF1034" s="3"/>
    </row>
    <row r="1035" spans="1:58" ht="41.45" customHeight="1">
      <c r="A1035"/>
      <c r="J1035"/>
      <c r="AA1035"/>
      <c r="AB1035"/>
      <c r="AC1035"/>
      <c r="AD1035"/>
      <c r="AE1035"/>
      <c r="AF1035"/>
      <c r="AG1035"/>
      <c r="AH1035"/>
      <c r="BB1035" s="2"/>
      <c r="BC1035" s="3"/>
      <c r="BD1035" s="3"/>
      <c r="BE1035" s="3"/>
      <c r="BF1035" s="3"/>
    </row>
    <row r="1036" spans="1:58" ht="41.45" customHeight="1">
      <c r="A1036"/>
      <c r="J1036"/>
      <c r="AA1036"/>
      <c r="AB1036"/>
      <c r="AC1036"/>
      <c r="AD1036"/>
      <c r="AE1036"/>
      <c r="AF1036"/>
      <c r="AG1036"/>
      <c r="AH1036"/>
      <c r="BB1036" s="2"/>
      <c r="BC1036" s="3"/>
      <c r="BD1036" s="3"/>
      <c r="BE1036" s="3"/>
      <c r="BF1036" s="3"/>
    </row>
    <row r="1037" spans="1:58" ht="41.45" customHeight="1">
      <c r="A1037"/>
      <c r="J1037"/>
      <c r="AA1037"/>
      <c r="AB1037"/>
      <c r="AC1037"/>
      <c r="AD1037"/>
      <c r="AE1037"/>
      <c r="AF1037"/>
      <c r="AG1037"/>
      <c r="AH1037"/>
      <c r="BB1037" s="2"/>
      <c r="BC1037" s="3"/>
      <c r="BD1037" s="3"/>
      <c r="BE1037" s="3"/>
      <c r="BF1037" s="3"/>
    </row>
    <row r="1038" spans="1:58" ht="41.45" customHeight="1">
      <c r="A1038"/>
      <c r="J1038"/>
      <c r="AA1038"/>
      <c r="AB1038"/>
      <c r="AC1038"/>
      <c r="AD1038"/>
      <c r="AE1038"/>
      <c r="AF1038"/>
      <c r="AG1038"/>
      <c r="AH1038"/>
      <c r="BB1038" s="2"/>
      <c r="BC1038" s="3"/>
      <c r="BD1038" s="3"/>
      <c r="BE1038" s="3"/>
      <c r="BF1038" s="3"/>
    </row>
    <row r="1039" spans="1:58" ht="41.45" customHeight="1">
      <c r="A1039"/>
      <c r="J1039"/>
      <c r="AA1039"/>
      <c r="AB1039"/>
      <c r="AC1039"/>
      <c r="AD1039"/>
      <c r="AE1039"/>
      <c r="AF1039"/>
      <c r="AG1039"/>
      <c r="AH1039"/>
      <c r="BB1039" s="2"/>
      <c r="BC1039" s="3"/>
      <c r="BD1039" s="3"/>
      <c r="BE1039" s="3"/>
      <c r="BF1039" s="3"/>
    </row>
    <row r="1040" spans="1:58" ht="41.45" customHeight="1">
      <c r="A1040"/>
      <c r="J1040"/>
      <c r="AA1040"/>
      <c r="AB1040"/>
      <c r="AC1040"/>
      <c r="AD1040"/>
      <c r="AE1040"/>
      <c r="AF1040"/>
      <c r="AG1040"/>
      <c r="AH1040"/>
      <c r="BB1040" s="2"/>
      <c r="BC1040" s="3"/>
      <c r="BD1040" s="3"/>
      <c r="BE1040" s="3"/>
      <c r="BF1040" s="3"/>
    </row>
    <row r="1041" spans="1:58" ht="41.45" customHeight="1">
      <c r="A1041"/>
      <c r="J1041"/>
      <c r="AA1041"/>
      <c r="AB1041"/>
      <c r="AC1041"/>
      <c r="AD1041"/>
      <c r="AE1041"/>
      <c r="AF1041"/>
      <c r="AG1041"/>
      <c r="AH1041"/>
      <c r="BB1041" s="2"/>
      <c r="BC1041" s="3"/>
      <c r="BD1041" s="3"/>
      <c r="BE1041" s="3"/>
      <c r="BF1041" s="3"/>
    </row>
    <row r="1042" spans="1:58" ht="41.45" customHeight="1">
      <c r="A1042"/>
      <c r="J1042"/>
      <c r="AA1042"/>
      <c r="AB1042"/>
      <c r="AC1042"/>
      <c r="AD1042"/>
      <c r="AE1042"/>
      <c r="AF1042"/>
      <c r="AG1042"/>
      <c r="AH1042"/>
      <c r="BB1042" s="2"/>
      <c r="BC1042" s="3"/>
      <c r="BD1042" s="3"/>
      <c r="BE1042" s="3"/>
      <c r="BF1042" s="3"/>
    </row>
    <row r="1043" spans="1:58" ht="41.45" customHeight="1">
      <c r="A1043"/>
      <c r="J1043"/>
      <c r="AA1043"/>
      <c r="AB1043"/>
      <c r="AC1043"/>
      <c r="AD1043"/>
      <c r="AE1043"/>
      <c r="AF1043"/>
      <c r="AG1043"/>
      <c r="AH1043"/>
      <c r="BB1043" s="2"/>
      <c r="BC1043" s="3"/>
      <c r="BD1043" s="3"/>
      <c r="BE1043" s="3"/>
      <c r="BF1043" s="3"/>
    </row>
    <row r="1044" spans="1:58" ht="41.45" customHeight="1">
      <c r="A1044"/>
      <c r="J1044"/>
      <c r="AA1044"/>
      <c r="AB1044"/>
      <c r="AC1044"/>
      <c r="AD1044"/>
      <c r="AE1044"/>
      <c r="AF1044"/>
      <c r="AG1044"/>
      <c r="AH1044"/>
      <c r="BB1044" s="2"/>
      <c r="BC1044" s="3"/>
      <c r="BD1044" s="3"/>
      <c r="BE1044" s="3"/>
      <c r="BF1044" s="3"/>
    </row>
    <row r="1045" spans="1:58" ht="41.45" customHeight="1">
      <c r="A1045"/>
      <c r="J1045"/>
      <c r="AA1045"/>
      <c r="AB1045"/>
      <c r="AC1045"/>
      <c r="AD1045"/>
      <c r="AE1045"/>
      <c r="AF1045"/>
      <c r="AG1045"/>
      <c r="AH1045"/>
      <c r="BB1045" s="2"/>
      <c r="BC1045" s="3"/>
      <c r="BD1045" s="3"/>
      <c r="BE1045" s="3"/>
      <c r="BF1045" s="3"/>
    </row>
    <row r="1046" spans="1:58" ht="41.45" customHeight="1">
      <c r="A1046"/>
      <c r="J1046"/>
      <c r="AA1046"/>
      <c r="AB1046"/>
      <c r="AC1046"/>
      <c r="AD1046"/>
      <c r="AE1046"/>
      <c r="AF1046"/>
      <c r="AG1046"/>
      <c r="AH1046"/>
      <c r="BB1046" s="2"/>
      <c r="BC1046" s="3"/>
      <c r="BD1046" s="3"/>
      <c r="BE1046" s="3"/>
      <c r="BF1046" s="3"/>
    </row>
    <row r="1047" spans="1:58" ht="41.45" customHeight="1">
      <c r="A1047"/>
      <c r="J1047"/>
      <c r="AA1047"/>
      <c r="AB1047"/>
      <c r="AC1047"/>
      <c r="AD1047"/>
      <c r="AE1047"/>
      <c r="AF1047"/>
      <c r="AG1047"/>
      <c r="AH1047"/>
      <c r="BB1047" s="2"/>
      <c r="BC1047" s="3"/>
      <c r="BD1047" s="3"/>
      <c r="BE1047" s="3"/>
      <c r="BF1047" s="3"/>
    </row>
    <row r="1048" spans="1:58" ht="41.45" customHeight="1">
      <c r="A1048"/>
      <c r="J1048"/>
      <c r="AA1048"/>
      <c r="AB1048"/>
      <c r="AC1048"/>
      <c r="AD1048"/>
      <c r="AE1048"/>
      <c r="AF1048"/>
      <c r="AG1048"/>
      <c r="AH1048"/>
      <c r="BB1048" s="2"/>
      <c r="BC1048" s="3"/>
      <c r="BD1048" s="3"/>
      <c r="BE1048" s="3"/>
      <c r="BF1048" s="3"/>
    </row>
    <row r="1049" spans="1:58" ht="41.45" customHeight="1">
      <c r="A1049"/>
      <c r="J1049"/>
      <c r="AA1049"/>
      <c r="AB1049"/>
      <c r="AC1049"/>
      <c r="AD1049"/>
      <c r="AE1049"/>
      <c r="AF1049"/>
      <c r="AG1049"/>
      <c r="AH1049"/>
      <c r="BB1049" s="2"/>
      <c r="BC1049" s="3"/>
      <c r="BD1049" s="3"/>
      <c r="BE1049" s="3"/>
      <c r="BF1049" s="3"/>
    </row>
    <row r="1050" spans="1:58" ht="41.45" customHeight="1">
      <c r="A1050"/>
      <c r="J1050"/>
      <c r="AA1050"/>
      <c r="AB1050"/>
      <c r="AC1050"/>
      <c r="AD1050"/>
      <c r="AE1050"/>
      <c r="AF1050"/>
      <c r="AG1050"/>
      <c r="AH1050"/>
      <c r="BB1050" s="2"/>
      <c r="BC1050" s="3"/>
      <c r="BD1050" s="3"/>
      <c r="BE1050" s="3"/>
      <c r="BF1050" s="3"/>
    </row>
    <row r="1051" spans="1:58" ht="41.45" customHeight="1">
      <c r="A1051"/>
      <c r="J1051"/>
      <c r="AA1051"/>
      <c r="AB1051"/>
      <c r="AC1051"/>
      <c r="AD1051"/>
      <c r="AE1051"/>
      <c r="AF1051"/>
      <c r="AG1051"/>
      <c r="AH1051"/>
      <c r="BB1051" s="2"/>
      <c r="BC1051" s="3"/>
      <c r="BD1051" s="3"/>
      <c r="BE1051" s="3"/>
      <c r="BF1051" s="3"/>
    </row>
    <row r="1052" spans="1:58" ht="41.45" customHeight="1">
      <c r="A1052"/>
      <c r="J1052"/>
      <c r="AA1052"/>
      <c r="AB1052"/>
      <c r="AC1052"/>
      <c r="AD1052"/>
      <c r="AE1052"/>
      <c r="AF1052"/>
      <c r="AG1052"/>
      <c r="AH1052"/>
      <c r="BB1052" s="2"/>
      <c r="BC1052" s="3"/>
      <c r="BD1052" s="3"/>
      <c r="BE1052" s="3"/>
      <c r="BF1052" s="3"/>
    </row>
    <row r="1053" spans="1:58" ht="41.45" customHeight="1">
      <c r="A1053"/>
      <c r="J1053"/>
      <c r="AA1053"/>
      <c r="AB1053"/>
      <c r="AC1053"/>
      <c r="AD1053"/>
      <c r="AE1053"/>
      <c r="AF1053"/>
      <c r="AG1053"/>
      <c r="AH1053"/>
      <c r="BB1053" s="2"/>
      <c r="BC1053" s="3"/>
      <c r="BD1053" s="3"/>
      <c r="BE1053" s="3"/>
      <c r="BF1053" s="3"/>
    </row>
    <row r="1054" spans="1:58" ht="41.45" customHeight="1">
      <c r="A1054"/>
      <c r="J1054"/>
      <c r="AA1054"/>
      <c r="AB1054"/>
      <c r="AC1054"/>
      <c r="AD1054"/>
      <c r="AE1054"/>
      <c r="AF1054"/>
      <c r="AG1054"/>
      <c r="AH1054"/>
      <c r="BB1054" s="2"/>
      <c r="BC1054" s="3"/>
      <c r="BD1054" s="3"/>
      <c r="BE1054" s="3"/>
      <c r="BF1054" s="3"/>
    </row>
    <row r="1055" spans="1:58" ht="41.45" customHeight="1">
      <c r="A1055"/>
      <c r="J1055"/>
      <c r="AA1055"/>
      <c r="AB1055"/>
      <c r="AC1055"/>
      <c r="AD1055"/>
      <c r="AE1055"/>
      <c r="AF1055"/>
      <c r="AG1055"/>
      <c r="AH1055"/>
      <c r="BB1055" s="2"/>
      <c r="BC1055" s="3"/>
      <c r="BD1055" s="3"/>
      <c r="BE1055" s="3"/>
      <c r="BF1055" s="3"/>
    </row>
    <row r="1056" spans="1:58" ht="41.45" customHeight="1">
      <c r="A1056"/>
      <c r="J1056"/>
      <c r="AA1056"/>
      <c r="AB1056"/>
      <c r="AC1056"/>
      <c r="AD1056"/>
      <c r="AE1056"/>
      <c r="AF1056"/>
      <c r="AG1056"/>
      <c r="AH1056"/>
      <c r="BB1056" s="2"/>
      <c r="BC1056" s="3"/>
      <c r="BD1056" s="3"/>
      <c r="BE1056" s="3"/>
      <c r="BF1056" s="3"/>
    </row>
    <row r="1057" spans="1:58" ht="41.45" customHeight="1">
      <c r="A1057"/>
      <c r="J1057"/>
      <c r="AA1057"/>
      <c r="AB1057"/>
      <c r="AC1057"/>
      <c r="AD1057"/>
      <c r="AE1057"/>
      <c r="AF1057"/>
      <c r="AG1057"/>
      <c r="AH1057"/>
      <c r="BB1057" s="2"/>
      <c r="BC1057" s="3"/>
      <c r="BD1057" s="3"/>
      <c r="BE1057" s="3"/>
      <c r="BF1057" s="3"/>
    </row>
    <row r="1058" spans="1:58" ht="41.45" customHeight="1">
      <c r="A1058"/>
      <c r="J1058"/>
      <c r="AA1058"/>
      <c r="AB1058"/>
      <c r="AC1058"/>
      <c r="AD1058"/>
      <c r="AE1058"/>
      <c r="AF1058"/>
      <c r="AG1058"/>
      <c r="AH1058"/>
      <c r="BB1058" s="2"/>
      <c r="BC1058" s="3"/>
      <c r="BD1058" s="3"/>
      <c r="BE1058" s="3"/>
      <c r="BF1058" s="3"/>
    </row>
    <row r="1059" spans="1:58" ht="41.45" customHeight="1">
      <c r="A1059"/>
      <c r="J1059"/>
      <c r="AA1059"/>
      <c r="AB1059"/>
      <c r="AC1059"/>
      <c r="AD1059"/>
      <c r="AE1059"/>
      <c r="AF1059"/>
      <c r="AG1059"/>
      <c r="AH1059"/>
      <c r="BB1059" s="2"/>
      <c r="BC1059" s="3"/>
      <c r="BD1059" s="3"/>
      <c r="BE1059" s="3"/>
      <c r="BF1059" s="3"/>
    </row>
    <row r="1060" spans="1:58" ht="41.45" customHeight="1">
      <c r="A1060"/>
      <c r="J1060"/>
      <c r="AA1060"/>
      <c r="AB1060"/>
      <c r="AC1060"/>
      <c r="AD1060"/>
      <c r="AE1060"/>
      <c r="AF1060"/>
      <c r="AG1060"/>
      <c r="AH1060"/>
      <c r="BB1060" s="2"/>
      <c r="BC1060" s="3"/>
      <c r="BD1060" s="3"/>
      <c r="BE1060" s="3"/>
      <c r="BF1060" s="3"/>
    </row>
    <row r="1061" spans="1:58" ht="41.45" customHeight="1">
      <c r="A1061"/>
      <c r="J1061"/>
      <c r="AA1061"/>
      <c r="AB1061"/>
      <c r="AC1061"/>
      <c r="AD1061"/>
      <c r="AE1061"/>
      <c r="AF1061"/>
      <c r="AG1061"/>
      <c r="AH1061"/>
      <c r="BB1061" s="2"/>
      <c r="BC1061" s="3"/>
      <c r="BD1061" s="3"/>
      <c r="BE1061" s="3"/>
      <c r="BF1061" s="3"/>
    </row>
    <row r="1062" spans="1:58" ht="41.45" customHeight="1">
      <c r="A1062"/>
      <c r="J1062"/>
      <c r="AA1062"/>
      <c r="AB1062"/>
      <c r="AC1062"/>
      <c r="AD1062"/>
      <c r="AE1062"/>
      <c r="AF1062"/>
      <c r="AG1062"/>
      <c r="AH1062"/>
      <c r="BB1062" s="2"/>
      <c r="BC1062" s="3"/>
      <c r="BD1062" s="3"/>
      <c r="BE1062" s="3"/>
      <c r="BF1062" s="3"/>
    </row>
    <row r="1063" spans="1:58" ht="41.45" customHeight="1">
      <c r="A1063"/>
      <c r="J1063"/>
      <c r="AA1063"/>
      <c r="AB1063"/>
      <c r="AC1063"/>
      <c r="AD1063"/>
      <c r="AE1063"/>
      <c r="AF1063"/>
      <c r="AG1063"/>
      <c r="AH1063"/>
      <c r="BB1063" s="2"/>
      <c r="BC1063" s="3"/>
      <c r="BD1063" s="3"/>
      <c r="BE1063" s="3"/>
      <c r="BF1063" s="3"/>
    </row>
    <row r="1064" spans="1:58" ht="41.45" customHeight="1">
      <c r="A1064"/>
      <c r="J1064"/>
      <c r="AA1064"/>
      <c r="AB1064"/>
      <c r="AC1064"/>
      <c r="AD1064"/>
      <c r="AE1064"/>
      <c r="AF1064"/>
      <c r="AG1064"/>
      <c r="AH1064"/>
      <c r="BB1064" s="2"/>
      <c r="BC1064" s="3"/>
      <c r="BD1064" s="3"/>
      <c r="BE1064" s="3"/>
      <c r="BF1064" s="3"/>
    </row>
    <row r="1065" spans="1:58" ht="41.45" customHeight="1">
      <c r="A1065"/>
      <c r="J1065"/>
      <c r="AA1065"/>
      <c r="AB1065"/>
      <c r="AC1065"/>
      <c r="AD1065"/>
      <c r="AE1065"/>
      <c r="AF1065"/>
      <c r="AG1065"/>
      <c r="AH1065"/>
      <c r="BB1065" s="2"/>
      <c r="BC1065" s="3"/>
      <c r="BD1065" s="3"/>
      <c r="BE1065" s="3"/>
      <c r="BF1065" s="3"/>
    </row>
    <row r="1066" spans="1:58" ht="41.45" customHeight="1">
      <c r="A1066"/>
      <c r="J1066"/>
      <c r="AA1066"/>
      <c r="AB1066"/>
      <c r="AC1066"/>
      <c r="AD1066"/>
      <c r="AE1066"/>
      <c r="AF1066"/>
      <c r="AG1066"/>
      <c r="AH1066"/>
      <c r="BB1066" s="2"/>
      <c r="BC1066" s="3"/>
      <c r="BD1066" s="3"/>
      <c r="BE1066" s="3"/>
      <c r="BF1066" s="3"/>
    </row>
    <row r="1067" spans="1:58" ht="41.45" customHeight="1">
      <c r="A1067"/>
      <c r="J1067"/>
      <c r="AA1067"/>
      <c r="AB1067"/>
      <c r="AC1067"/>
      <c r="AD1067"/>
      <c r="AE1067"/>
      <c r="AF1067"/>
      <c r="AG1067"/>
      <c r="AH1067"/>
      <c r="BB1067" s="2"/>
      <c r="BC1067" s="3"/>
      <c r="BD1067" s="3"/>
      <c r="BE1067" s="3"/>
      <c r="BF1067" s="3"/>
    </row>
    <row r="1068" spans="1:58" ht="41.45" customHeight="1">
      <c r="A1068"/>
      <c r="J1068"/>
      <c r="AA1068"/>
      <c r="AB1068"/>
      <c r="AC1068"/>
      <c r="AD1068"/>
      <c r="AE1068"/>
      <c r="AF1068"/>
      <c r="AG1068"/>
      <c r="AH1068"/>
      <c r="BB1068" s="2"/>
      <c r="BC1068" s="3"/>
      <c r="BD1068" s="3"/>
      <c r="BE1068" s="3"/>
      <c r="BF1068" s="3"/>
    </row>
    <row r="1069" spans="1:58" ht="41.45" customHeight="1">
      <c r="A1069"/>
      <c r="J1069"/>
      <c r="AA1069"/>
      <c r="AB1069"/>
      <c r="AC1069"/>
      <c r="AD1069"/>
      <c r="AE1069"/>
      <c r="AF1069"/>
      <c r="AG1069"/>
      <c r="AH1069"/>
      <c r="BB1069" s="2"/>
      <c r="BC1069" s="3"/>
      <c r="BD1069" s="3"/>
      <c r="BE1069" s="3"/>
      <c r="BF1069" s="3"/>
    </row>
    <row r="1070" spans="1:58" ht="41.45" customHeight="1">
      <c r="A1070"/>
      <c r="J1070"/>
      <c r="AA1070"/>
      <c r="AB1070"/>
      <c r="AC1070"/>
      <c r="AD1070"/>
      <c r="AE1070"/>
      <c r="AF1070"/>
      <c r="AG1070"/>
      <c r="AH1070"/>
      <c r="BB1070" s="2"/>
      <c r="BC1070" s="3"/>
      <c r="BD1070" s="3"/>
      <c r="BE1070" s="3"/>
      <c r="BF1070" s="3"/>
    </row>
    <row r="1071" spans="1:58" ht="41.45" customHeight="1">
      <c r="A1071"/>
      <c r="J1071"/>
      <c r="AA1071"/>
      <c r="AB1071"/>
      <c r="AC1071"/>
      <c r="AD1071"/>
      <c r="AE1071"/>
      <c r="AF1071"/>
      <c r="AG1071"/>
      <c r="AH1071"/>
      <c r="BB1071" s="2"/>
      <c r="BC1071" s="3"/>
      <c r="BD1071" s="3"/>
      <c r="BE1071" s="3"/>
      <c r="BF1071" s="3"/>
    </row>
    <row r="1072" spans="1:58" ht="41.45" customHeight="1">
      <c r="A1072"/>
      <c r="J1072"/>
      <c r="AA1072"/>
      <c r="AB1072"/>
      <c r="AC1072"/>
      <c r="AD1072"/>
      <c r="AE1072"/>
      <c r="AF1072"/>
      <c r="AG1072"/>
      <c r="AH1072"/>
      <c r="BB1072" s="2"/>
      <c r="BC1072" s="3"/>
      <c r="BD1072" s="3"/>
      <c r="BE1072" s="3"/>
      <c r="BF1072" s="3"/>
    </row>
    <row r="1073" spans="1:58" ht="41.45" customHeight="1">
      <c r="A1073"/>
      <c r="J1073"/>
      <c r="AA1073"/>
      <c r="AB1073"/>
      <c r="AC1073"/>
      <c r="AD1073"/>
      <c r="AE1073"/>
      <c r="AF1073"/>
      <c r="AG1073"/>
      <c r="AH1073"/>
      <c r="BB1073" s="2"/>
      <c r="BC1073" s="3"/>
      <c r="BD1073" s="3"/>
      <c r="BE1073" s="3"/>
      <c r="BF1073" s="3"/>
    </row>
    <row r="1074" spans="1:58" ht="41.45" customHeight="1">
      <c r="A1074"/>
      <c r="J1074"/>
      <c r="AA1074"/>
      <c r="AB1074"/>
      <c r="AC1074"/>
      <c r="AD1074"/>
      <c r="AE1074"/>
      <c r="AF1074"/>
      <c r="AG1074"/>
      <c r="AH1074"/>
      <c r="BB1074" s="2"/>
      <c r="BC1074" s="3"/>
      <c r="BD1074" s="3"/>
      <c r="BE1074" s="3"/>
      <c r="BF1074" s="3"/>
    </row>
    <row r="1075" spans="1:58" ht="41.45" customHeight="1">
      <c r="A1075"/>
      <c r="J1075"/>
      <c r="AA1075"/>
      <c r="AB1075"/>
      <c r="AC1075"/>
      <c r="AD1075"/>
      <c r="AE1075"/>
      <c r="AF1075"/>
      <c r="AG1075"/>
      <c r="AH1075"/>
      <c r="BB1075" s="2"/>
      <c r="BC1075" s="3"/>
      <c r="BD1075" s="3"/>
      <c r="BE1075" s="3"/>
      <c r="BF1075" s="3"/>
    </row>
    <row r="1076" spans="1:58" ht="41.45" customHeight="1">
      <c r="A1076"/>
      <c r="J1076"/>
      <c r="AA1076"/>
      <c r="AB1076"/>
      <c r="AC1076"/>
      <c r="AD1076"/>
      <c r="AE1076"/>
      <c r="AF1076"/>
      <c r="AG1076"/>
      <c r="AH1076"/>
      <c r="BB1076" s="2"/>
      <c r="BC1076" s="3"/>
      <c r="BD1076" s="3"/>
      <c r="BE1076" s="3"/>
      <c r="BF1076" s="3"/>
    </row>
    <row r="1077" spans="1:58" ht="41.45" customHeight="1">
      <c r="A1077"/>
      <c r="J1077"/>
      <c r="AA1077"/>
      <c r="AB1077"/>
      <c r="AC1077"/>
      <c r="AD1077"/>
      <c r="AE1077"/>
      <c r="AF1077"/>
      <c r="AG1077"/>
      <c r="AH1077"/>
      <c r="BB1077" s="2"/>
      <c r="BC1077" s="3"/>
      <c r="BD1077" s="3"/>
      <c r="BE1077" s="3"/>
      <c r="BF1077" s="3"/>
    </row>
    <row r="1078" spans="1:58" ht="41.45" customHeight="1">
      <c r="A1078"/>
      <c r="J1078"/>
      <c r="AA1078"/>
      <c r="AB1078"/>
      <c r="AC1078"/>
      <c r="AD1078"/>
      <c r="AE1078"/>
      <c r="AF1078"/>
      <c r="AG1078"/>
      <c r="AH1078"/>
      <c r="BB1078" s="2"/>
      <c r="BC1078" s="3"/>
      <c r="BD1078" s="3"/>
      <c r="BE1078" s="3"/>
      <c r="BF1078" s="3"/>
    </row>
    <row r="1079" spans="1:58" ht="41.45" customHeight="1">
      <c r="A1079"/>
      <c r="J1079"/>
      <c r="AA1079"/>
      <c r="AB1079"/>
      <c r="AC1079"/>
      <c r="AD1079"/>
      <c r="AE1079"/>
      <c r="AF1079"/>
      <c r="AG1079"/>
      <c r="AH1079"/>
      <c r="BB1079" s="2"/>
      <c r="BC1079" s="3"/>
      <c r="BD1079" s="3"/>
      <c r="BE1079" s="3"/>
      <c r="BF1079" s="3"/>
    </row>
    <row r="1080" spans="1:58" ht="41.45" customHeight="1">
      <c r="A1080"/>
      <c r="J1080"/>
      <c r="AA1080"/>
      <c r="AB1080"/>
      <c r="AC1080"/>
      <c r="AD1080"/>
      <c r="AE1080"/>
      <c r="AF1080"/>
      <c r="AG1080"/>
      <c r="AH1080"/>
      <c r="BB1080" s="2"/>
      <c r="BC1080" s="3"/>
      <c r="BD1080" s="3"/>
      <c r="BE1080" s="3"/>
      <c r="BF1080" s="3"/>
    </row>
    <row r="1081" spans="1:58" ht="41.45" customHeight="1">
      <c r="A1081"/>
      <c r="J1081"/>
      <c r="AA1081"/>
      <c r="AB1081"/>
      <c r="AC1081"/>
      <c r="AD1081"/>
      <c r="AE1081"/>
      <c r="AF1081"/>
      <c r="AG1081"/>
      <c r="AH1081"/>
      <c r="BB1081" s="2"/>
      <c r="BC1081" s="3"/>
      <c r="BD1081" s="3"/>
      <c r="BE1081" s="3"/>
      <c r="BF1081" s="3"/>
    </row>
    <row r="1082" spans="1:58" ht="41.45" customHeight="1">
      <c r="A1082"/>
      <c r="J1082"/>
      <c r="AA1082"/>
      <c r="AB1082"/>
      <c r="AC1082"/>
      <c r="AD1082"/>
      <c r="AE1082"/>
      <c r="AF1082"/>
      <c r="AG1082"/>
      <c r="AH1082"/>
      <c r="BB1082" s="2"/>
      <c r="BC1082" s="3"/>
      <c r="BD1082" s="3"/>
      <c r="BE1082" s="3"/>
      <c r="BF1082" s="3"/>
    </row>
    <row r="1083" spans="1:58" ht="41.45" customHeight="1">
      <c r="A1083"/>
      <c r="J1083"/>
      <c r="AA1083"/>
      <c r="AB1083"/>
      <c r="AC1083"/>
      <c r="AD1083"/>
      <c r="AE1083"/>
      <c r="AF1083"/>
      <c r="AG1083"/>
      <c r="AH1083"/>
      <c r="BB1083" s="2"/>
      <c r="BC1083" s="3"/>
      <c r="BD1083" s="3"/>
      <c r="BE1083" s="3"/>
      <c r="BF1083" s="3"/>
    </row>
    <row r="1084" spans="1:58" ht="41.45" customHeight="1">
      <c r="A1084"/>
      <c r="J1084"/>
      <c r="AA1084"/>
      <c r="AB1084"/>
      <c r="AC1084"/>
      <c r="AD1084"/>
      <c r="AE1084"/>
      <c r="AF1084"/>
      <c r="AG1084"/>
      <c r="AH1084"/>
      <c r="BB1084" s="2"/>
      <c r="BC1084" s="3"/>
      <c r="BD1084" s="3"/>
      <c r="BE1084" s="3"/>
      <c r="BF1084" s="3"/>
    </row>
    <row r="1085" spans="1:58" ht="41.45" customHeight="1">
      <c r="A1085"/>
      <c r="J1085"/>
      <c r="AA1085"/>
      <c r="AB1085"/>
      <c r="AC1085"/>
      <c r="AD1085"/>
      <c r="AE1085"/>
      <c r="AF1085"/>
      <c r="AG1085"/>
      <c r="AH1085"/>
      <c r="BB1085" s="2"/>
      <c r="BC1085" s="3"/>
      <c r="BD1085" s="3"/>
      <c r="BE1085" s="3"/>
      <c r="BF1085" s="3"/>
    </row>
    <row r="1086" spans="1:58" ht="41.45" customHeight="1">
      <c r="A1086"/>
      <c r="J1086"/>
      <c r="AA1086"/>
      <c r="AB1086"/>
      <c r="AC1086"/>
      <c r="AD1086"/>
      <c r="AE1086"/>
      <c r="AF1086"/>
      <c r="AG1086"/>
      <c r="AH1086"/>
      <c r="BB1086" s="2"/>
      <c r="BC1086" s="3"/>
      <c r="BD1086" s="3"/>
      <c r="BE1086" s="3"/>
      <c r="BF1086" s="3"/>
    </row>
    <row r="1087" spans="1:58" ht="41.45" customHeight="1">
      <c r="A1087"/>
      <c r="J1087"/>
      <c r="AA1087"/>
      <c r="AB1087"/>
      <c r="AC1087"/>
      <c r="AD1087"/>
      <c r="AE1087"/>
      <c r="AF1087"/>
      <c r="AG1087"/>
      <c r="AH1087"/>
      <c r="BB1087" s="2"/>
      <c r="BC1087" s="3"/>
      <c r="BD1087" s="3"/>
      <c r="BE1087" s="3"/>
      <c r="BF1087" s="3"/>
    </row>
    <row r="1088" spans="1:58" ht="41.45" customHeight="1">
      <c r="A1088"/>
      <c r="J1088"/>
      <c r="AA1088"/>
      <c r="AB1088"/>
      <c r="AC1088"/>
      <c r="AD1088"/>
      <c r="AE1088"/>
      <c r="AF1088"/>
      <c r="AG1088"/>
      <c r="AH1088"/>
      <c r="BB1088" s="2"/>
      <c r="BC1088" s="3"/>
      <c r="BD1088" s="3"/>
      <c r="BE1088" s="3"/>
      <c r="BF1088" s="3"/>
    </row>
    <row r="1089" spans="1:58" ht="41.45" customHeight="1">
      <c r="A1089"/>
      <c r="J1089"/>
      <c r="AA1089"/>
      <c r="AB1089"/>
      <c r="AC1089"/>
      <c r="AD1089"/>
      <c r="AE1089"/>
      <c r="AF1089"/>
      <c r="AG1089"/>
      <c r="AH1089"/>
      <c r="BB1089" s="2"/>
      <c r="BC1089" s="3"/>
      <c r="BD1089" s="3"/>
      <c r="BE1089" s="3"/>
      <c r="BF1089" s="3"/>
    </row>
    <row r="1090" spans="1:58" ht="41.45" customHeight="1">
      <c r="A1090"/>
      <c r="J1090"/>
      <c r="AA1090"/>
      <c r="AB1090"/>
      <c r="AC1090"/>
      <c r="AD1090"/>
      <c r="AE1090"/>
      <c r="AF1090"/>
      <c r="AG1090"/>
      <c r="AH1090"/>
      <c r="BB1090" s="2"/>
      <c r="BC1090" s="3"/>
      <c r="BD1090" s="3"/>
      <c r="BE1090" s="3"/>
      <c r="BF1090" s="3"/>
    </row>
    <row r="1091" spans="1:58" ht="41.45" customHeight="1">
      <c r="A1091"/>
      <c r="J1091"/>
      <c r="AA1091"/>
      <c r="AB1091"/>
      <c r="AC1091"/>
      <c r="AD1091"/>
      <c r="AE1091"/>
      <c r="AF1091"/>
      <c r="AG1091"/>
      <c r="AH1091"/>
      <c r="BB1091" s="2"/>
      <c r="BC1091" s="3"/>
      <c r="BD1091" s="3"/>
      <c r="BE1091" s="3"/>
      <c r="BF1091" s="3"/>
    </row>
    <row r="1092" spans="1:58" ht="41.45" customHeight="1">
      <c r="A1092"/>
      <c r="J1092"/>
      <c r="AA1092"/>
      <c r="AB1092"/>
      <c r="AC1092"/>
      <c r="AD1092"/>
      <c r="AE1092"/>
      <c r="AF1092"/>
      <c r="AG1092"/>
      <c r="AH1092"/>
      <c r="BB1092" s="2"/>
      <c r="BC1092" s="3"/>
      <c r="BD1092" s="3"/>
      <c r="BE1092" s="3"/>
      <c r="BF1092" s="3"/>
    </row>
    <row r="1093" spans="1:58" ht="41.45" customHeight="1">
      <c r="A1093"/>
      <c r="J1093"/>
      <c r="AA1093"/>
      <c r="AB1093"/>
      <c r="AC1093"/>
      <c r="AD1093"/>
      <c r="AE1093"/>
      <c r="AF1093"/>
      <c r="AG1093"/>
      <c r="AH1093"/>
      <c r="BB1093" s="2"/>
      <c r="BC1093" s="3"/>
      <c r="BD1093" s="3"/>
      <c r="BE1093" s="3"/>
      <c r="BF1093" s="3"/>
    </row>
    <row r="1094" spans="1:58" ht="41.45" customHeight="1">
      <c r="A1094"/>
      <c r="J1094"/>
      <c r="AA1094"/>
      <c r="AB1094"/>
      <c r="AC1094"/>
      <c r="AD1094"/>
      <c r="AE1094"/>
      <c r="AF1094"/>
      <c r="AG1094"/>
      <c r="AH1094"/>
      <c r="BB1094" s="2"/>
      <c r="BC1094" s="3"/>
      <c r="BD1094" s="3"/>
      <c r="BE1094" s="3"/>
      <c r="BF1094" s="3"/>
    </row>
    <row r="1095" spans="1:58" ht="41.45" customHeight="1">
      <c r="A1095"/>
      <c r="J1095"/>
      <c r="AA1095"/>
      <c r="AB1095"/>
      <c r="AC1095"/>
      <c r="AD1095"/>
      <c r="AE1095"/>
      <c r="AF1095"/>
      <c r="AG1095"/>
      <c r="AH1095"/>
      <c r="BB1095" s="2"/>
      <c r="BC1095" s="3"/>
      <c r="BD1095" s="3"/>
      <c r="BE1095" s="3"/>
      <c r="BF1095" s="3"/>
    </row>
    <row r="1096" spans="1:58" ht="41.45" customHeight="1">
      <c r="A1096"/>
      <c r="J1096"/>
      <c r="AA1096"/>
      <c r="AB1096"/>
      <c r="AC1096"/>
      <c r="AD1096"/>
      <c r="AE1096"/>
      <c r="AF1096"/>
      <c r="AG1096"/>
      <c r="AH1096"/>
      <c r="BB1096" s="2"/>
      <c r="BC1096" s="3"/>
      <c r="BD1096" s="3"/>
      <c r="BE1096" s="3"/>
      <c r="BF1096" s="3"/>
    </row>
    <row r="1097" spans="1:58" ht="41.45" customHeight="1">
      <c r="A1097"/>
      <c r="J1097"/>
      <c r="AA1097"/>
      <c r="AB1097"/>
      <c r="AC1097"/>
      <c r="AD1097"/>
      <c r="AE1097"/>
      <c r="AF1097"/>
      <c r="AG1097"/>
      <c r="AH1097"/>
      <c r="BB1097" s="2"/>
      <c r="BC1097" s="3"/>
      <c r="BD1097" s="3"/>
      <c r="BE1097" s="3"/>
      <c r="BF1097" s="3"/>
    </row>
    <row r="1098" spans="1:58" ht="41.45" customHeight="1">
      <c r="A1098"/>
      <c r="J1098"/>
      <c r="AA1098"/>
      <c r="AB1098"/>
      <c r="AC1098"/>
      <c r="AD1098"/>
      <c r="AE1098"/>
      <c r="AF1098"/>
      <c r="AG1098"/>
      <c r="AH1098"/>
      <c r="BB1098" s="2"/>
      <c r="BC1098" s="3"/>
      <c r="BD1098" s="3"/>
      <c r="BE1098" s="3"/>
      <c r="BF1098" s="3"/>
    </row>
    <row r="1099" spans="1:58" ht="41.45" customHeight="1">
      <c r="A1099"/>
      <c r="J1099"/>
      <c r="AA1099"/>
      <c r="AB1099"/>
      <c r="AC1099"/>
      <c r="AD1099"/>
      <c r="AE1099"/>
      <c r="AF1099"/>
      <c r="AG1099"/>
      <c r="AH1099"/>
      <c r="BB1099" s="2"/>
      <c r="BC1099" s="3"/>
      <c r="BD1099" s="3"/>
      <c r="BE1099" s="3"/>
      <c r="BF1099" s="3"/>
    </row>
    <row r="1100" spans="1:58" ht="41.45" customHeight="1">
      <c r="A1100"/>
      <c r="J1100"/>
      <c r="AA1100"/>
      <c r="AB1100"/>
      <c r="AC1100"/>
      <c r="AD1100"/>
      <c r="AE1100"/>
      <c r="AF1100"/>
      <c r="AG1100"/>
      <c r="AH1100"/>
      <c r="BB1100" s="2"/>
      <c r="BC1100" s="3"/>
      <c r="BD1100" s="3"/>
      <c r="BE1100" s="3"/>
      <c r="BF1100" s="3"/>
    </row>
    <row r="1101" spans="1:58" ht="41.45" customHeight="1">
      <c r="A1101"/>
      <c r="J1101"/>
      <c r="AA1101"/>
      <c r="AB1101"/>
      <c r="AC1101"/>
      <c r="AD1101"/>
      <c r="AE1101"/>
      <c r="AF1101"/>
      <c r="AG1101"/>
      <c r="AH1101"/>
      <c r="BB1101" s="2"/>
      <c r="BC1101" s="3"/>
      <c r="BD1101" s="3"/>
      <c r="BE1101" s="3"/>
      <c r="BF1101" s="3"/>
    </row>
    <row r="1102" spans="1:58" ht="41.45" customHeight="1">
      <c r="A1102"/>
      <c r="J1102"/>
      <c r="AA1102"/>
      <c r="AB1102"/>
      <c r="AC1102"/>
      <c r="AD1102"/>
      <c r="AE1102"/>
      <c r="AF1102"/>
      <c r="AG1102"/>
      <c r="AH1102"/>
      <c r="BB1102" s="2"/>
      <c r="BC1102" s="3"/>
      <c r="BD1102" s="3"/>
      <c r="BE1102" s="3"/>
      <c r="BF1102" s="3"/>
    </row>
    <row r="1103" spans="1:58" ht="41.45" customHeight="1">
      <c r="A1103"/>
      <c r="J1103"/>
      <c r="AA1103"/>
      <c r="AB1103"/>
      <c r="AC1103"/>
      <c r="AD1103"/>
      <c r="AE1103"/>
      <c r="AF1103"/>
      <c r="AG1103"/>
      <c r="AH1103"/>
      <c r="BB1103" s="2"/>
      <c r="BC1103" s="3"/>
      <c r="BD1103" s="3"/>
      <c r="BE1103" s="3"/>
      <c r="BF1103" s="3"/>
    </row>
    <row r="1104" spans="1:58" ht="41.45" customHeight="1">
      <c r="A1104"/>
      <c r="J1104"/>
      <c r="AA1104"/>
      <c r="AB1104"/>
      <c r="AC1104"/>
      <c r="AD1104"/>
      <c r="AE1104"/>
      <c r="AF1104"/>
      <c r="AG1104"/>
      <c r="AH1104"/>
      <c r="BB1104" s="2"/>
      <c r="BC1104" s="3"/>
      <c r="BD1104" s="3"/>
      <c r="BE1104" s="3"/>
      <c r="BF1104" s="3"/>
    </row>
    <row r="1105" spans="1:58" ht="41.45" customHeight="1">
      <c r="A1105"/>
      <c r="J1105"/>
      <c r="AA1105"/>
      <c r="AB1105"/>
      <c r="AC1105"/>
      <c r="AD1105"/>
      <c r="AE1105"/>
      <c r="AF1105"/>
      <c r="AG1105"/>
      <c r="AH1105"/>
      <c r="BB1105" s="2"/>
      <c r="BC1105" s="3"/>
      <c r="BD1105" s="3"/>
      <c r="BE1105" s="3"/>
      <c r="BF1105" s="3"/>
    </row>
    <row r="1106" spans="1:58" ht="41.45" customHeight="1">
      <c r="A1106"/>
      <c r="J1106"/>
      <c r="AA1106"/>
      <c r="AB1106"/>
      <c r="AC1106"/>
      <c r="AD1106"/>
      <c r="AE1106"/>
      <c r="AF1106"/>
      <c r="AG1106"/>
      <c r="AH1106"/>
      <c r="BB1106" s="2"/>
      <c r="BC1106" s="3"/>
      <c r="BD1106" s="3"/>
      <c r="BE1106" s="3"/>
      <c r="BF1106" s="3"/>
    </row>
    <row r="1107" spans="1:58" ht="41.45" customHeight="1">
      <c r="A1107"/>
      <c r="J1107"/>
      <c r="AA1107"/>
      <c r="AB1107"/>
      <c r="AC1107"/>
      <c r="AD1107"/>
      <c r="AE1107"/>
      <c r="AF1107"/>
      <c r="AG1107"/>
      <c r="AH1107"/>
      <c r="BB1107" s="2"/>
      <c r="BC1107" s="3"/>
      <c r="BD1107" s="3"/>
      <c r="BE1107" s="3"/>
      <c r="BF1107" s="3"/>
    </row>
    <row r="1108" spans="1:58" ht="41.45" customHeight="1">
      <c r="A1108"/>
      <c r="J1108"/>
      <c r="AA1108"/>
      <c r="AB1108"/>
      <c r="AC1108"/>
      <c r="AD1108"/>
      <c r="AE1108"/>
      <c r="AF1108"/>
      <c r="AG1108"/>
      <c r="AH1108"/>
      <c r="BB1108" s="2"/>
      <c r="BC1108" s="3"/>
      <c r="BD1108" s="3"/>
      <c r="BE1108" s="3"/>
      <c r="BF1108" s="3"/>
    </row>
    <row r="1109" spans="1:58" ht="41.45" customHeight="1">
      <c r="A1109"/>
      <c r="J1109"/>
      <c r="AA1109"/>
      <c r="AB1109"/>
      <c r="AC1109"/>
      <c r="AD1109"/>
      <c r="AE1109"/>
      <c r="AF1109"/>
      <c r="AG1109"/>
      <c r="AH1109"/>
      <c r="BB1109" s="2"/>
      <c r="BC1109" s="3"/>
      <c r="BD1109" s="3"/>
      <c r="BE1109" s="3"/>
      <c r="BF1109" s="3"/>
    </row>
    <row r="1110" spans="1:58" ht="41.45" customHeight="1">
      <c r="A1110"/>
      <c r="J1110"/>
      <c r="AA1110"/>
      <c r="AB1110"/>
      <c r="AC1110"/>
      <c r="AD1110"/>
      <c r="AE1110"/>
      <c r="AF1110"/>
      <c r="AG1110"/>
      <c r="AH1110"/>
      <c r="BB1110" s="2"/>
      <c r="BC1110" s="3"/>
      <c r="BD1110" s="3"/>
      <c r="BE1110" s="3"/>
      <c r="BF1110" s="3"/>
    </row>
    <row r="1111" spans="1:58" ht="41.45" customHeight="1">
      <c r="A1111"/>
      <c r="J1111"/>
      <c r="AA1111"/>
      <c r="AB1111"/>
      <c r="AC1111"/>
      <c r="AD1111"/>
      <c r="AE1111"/>
      <c r="AF1111"/>
      <c r="AG1111"/>
      <c r="AH1111"/>
      <c r="BB1111" s="2"/>
      <c r="BC1111" s="3"/>
      <c r="BD1111" s="3"/>
      <c r="BE1111" s="3"/>
      <c r="BF1111" s="3"/>
    </row>
    <row r="1112" spans="1:58" ht="41.45" customHeight="1">
      <c r="A1112"/>
      <c r="J1112"/>
      <c r="AA1112"/>
      <c r="AB1112"/>
      <c r="AC1112"/>
      <c r="AD1112"/>
      <c r="AE1112"/>
      <c r="AF1112"/>
      <c r="AG1112"/>
      <c r="AH1112"/>
      <c r="BB1112" s="2"/>
      <c r="BC1112" s="3"/>
      <c r="BD1112" s="3"/>
      <c r="BE1112" s="3"/>
      <c r="BF1112" s="3"/>
    </row>
    <row r="1113" spans="1:58" ht="41.45" customHeight="1">
      <c r="A1113"/>
      <c r="J1113"/>
      <c r="AA1113"/>
      <c r="AB1113"/>
      <c r="AC1113"/>
      <c r="AD1113"/>
      <c r="AE1113"/>
      <c r="AF1113"/>
      <c r="AG1113"/>
      <c r="AH1113"/>
      <c r="BB1113" s="2"/>
      <c r="BC1113" s="3"/>
      <c r="BD1113" s="3"/>
      <c r="BE1113" s="3"/>
      <c r="BF1113" s="3"/>
    </row>
    <row r="1114" spans="1:58" ht="41.45" customHeight="1">
      <c r="A1114"/>
      <c r="J1114"/>
      <c r="AA1114"/>
      <c r="AB1114"/>
      <c r="AC1114"/>
      <c r="AD1114"/>
      <c r="AE1114"/>
      <c r="AF1114"/>
      <c r="AG1114"/>
      <c r="AH1114"/>
      <c r="BB1114" s="2"/>
      <c r="BC1114" s="3"/>
      <c r="BD1114" s="3"/>
      <c r="BE1114" s="3"/>
      <c r="BF1114" s="3"/>
    </row>
    <row r="1115" spans="1:58" ht="41.45" customHeight="1">
      <c r="A1115"/>
      <c r="J1115"/>
      <c r="AA1115"/>
      <c r="AB1115"/>
      <c r="AC1115"/>
      <c r="AD1115"/>
      <c r="AE1115"/>
      <c r="AF1115"/>
      <c r="AG1115"/>
      <c r="AH1115"/>
      <c r="BB1115" s="2"/>
      <c r="BC1115" s="3"/>
      <c r="BD1115" s="3"/>
      <c r="BE1115" s="3"/>
      <c r="BF1115" s="3"/>
    </row>
    <row r="1116" spans="1:58" ht="41.45" customHeight="1">
      <c r="A1116"/>
      <c r="J1116"/>
      <c r="AA1116"/>
      <c r="AB1116"/>
      <c r="AC1116"/>
      <c r="AD1116"/>
      <c r="AE1116"/>
      <c r="AF1116"/>
      <c r="AG1116"/>
      <c r="AH1116"/>
      <c r="BB1116" s="2"/>
      <c r="BC1116" s="3"/>
      <c r="BD1116" s="3"/>
      <c r="BE1116" s="3"/>
      <c r="BF1116" s="3"/>
    </row>
    <row r="1117" spans="1:58" ht="41.45" customHeight="1">
      <c r="A1117"/>
      <c r="J1117"/>
      <c r="AA1117"/>
      <c r="AB1117"/>
      <c r="AC1117"/>
      <c r="AD1117"/>
      <c r="AE1117"/>
      <c r="AF1117"/>
      <c r="AG1117"/>
      <c r="AH1117"/>
      <c r="BB1117" s="2"/>
      <c r="BC1117" s="3"/>
      <c r="BD1117" s="3"/>
      <c r="BE1117" s="3"/>
      <c r="BF1117" s="3"/>
    </row>
    <row r="1118" spans="1:58" ht="41.45" customHeight="1">
      <c r="A1118"/>
      <c r="J1118"/>
      <c r="AA1118"/>
      <c r="AB1118"/>
      <c r="AC1118"/>
      <c r="AD1118"/>
      <c r="AE1118"/>
      <c r="AF1118"/>
      <c r="AG1118"/>
      <c r="AH1118"/>
      <c r="BB1118" s="2"/>
      <c r="BC1118" s="3"/>
      <c r="BD1118" s="3"/>
      <c r="BE1118" s="3"/>
      <c r="BF1118" s="3"/>
    </row>
    <row r="1119" spans="1:58" ht="41.45" customHeight="1">
      <c r="A1119"/>
      <c r="J1119"/>
      <c r="AA1119"/>
      <c r="AB1119"/>
      <c r="AC1119"/>
      <c r="AD1119"/>
      <c r="AE1119"/>
      <c r="AF1119"/>
      <c r="AG1119"/>
      <c r="AH1119"/>
      <c r="BB1119" s="2"/>
      <c r="BC1119" s="3"/>
      <c r="BD1119" s="3"/>
      <c r="BE1119" s="3"/>
      <c r="BF1119" s="3"/>
    </row>
    <row r="1120" spans="1:58" ht="41.45" customHeight="1">
      <c r="A1120"/>
      <c r="J1120"/>
      <c r="AA1120"/>
      <c r="AB1120"/>
      <c r="AC1120"/>
      <c r="AD1120"/>
      <c r="AE1120"/>
      <c r="AF1120"/>
      <c r="AG1120"/>
      <c r="AH1120"/>
      <c r="BB1120" s="2"/>
      <c r="BC1120" s="3"/>
      <c r="BD1120" s="3"/>
      <c r="BE1120" s="3"/>
      <c r="BF1120" s="3"/>
    </row>
    <row r="1121" spans="1:58" ht="41.45" customHeight="1">
      <c r="A1121"/>
      <c r="J1121"/>
      <c r="AA1121"/>
      <c r="AB1121"/>
      <c r="AC1121"/>
      <c r="AD1121"/>
      <c r="AE1121"/>
      <c r="AF1121"/>
      <c r="AG1121"/>
      <c r="AH1121"/>
      <c r="BB1121" s="2"/>
      <c r="BC1121" s="3"/>
      <c r="BD1121" s="3"/>
      <c r="BE1121" s="3"/>
      <c r="BF1121" s="3"/>
    </row>
    <row r="1122" spans="1:58" ht="41.45" customHeight="1">
      <c r="A1122"/>
      <c r="J1122"/>
      <c r="AA1122"/>
      <c r="AB1122"/>
      <c r="AC1122"/>
      <c r="AD1122"/>
      <c r="AE1122"/>
      <c r="AF1122"/>
      <c r="AG1122"/>
      <c r="AH1122"/>
      <c r="BB1122" s="2"/>
      <c r="BC1122" s="3"/>
      <c r="BD1122" s="3"/>
      <c r="BE1122" s="3"/>
      <c r="BF1122" s="3"/>
    </row>
    <row r="1123" spans="1:58" ht="41.45" customHeight="1">
      <c r="A1123"/>
      <c r="J1123"/>
      <c r="AA1123"/>
      <c r="AB1123"/>
      <c r="AC1123"/>
      <c r="AD1123"/>
      <c r="AE1123"/>
      <c r="AF1123"/>
      <c r="AG1123"/>
      <c r="AH1123"/>
      <c r="BB1123" s="2"/>
      <c r="BC1123" s="3"/>
      <c r="BD1123" s="3"/>
      <c r="BE1123" s="3"/>
      <c r="BF1123" s="3"/>
    </row>
    <row r="1124" spans="1:58" ht="41.45" customHeight="1">
      <c r="A1124"/>
      <c r="J1124"/>
      <c r="AA1124"/>
      <c r="AB1124"/>
      <c r="AC1124"/>
      <c r="AD1124"/>
      <c r="AE1124"/>
      <c r="AF1124"/>
      <c r="AG1124"/>
      <c r="AH1124"/>
      <c r="BB1124" s="2"/>
      <c r="BC1124" s="3"/>
      <c r="BD1124" s="3"/>
      <c r="BE1124" s="3"/>
      <c r="BF1124" s="3"/>
    </row>
    <row r="1125" spans="1:58" ht="41.45" customHeight="1">
      <c r="A1125"/>
      <c r="J1125"/>
      <c r="AA1125"/>
      <c r="AB1125"/>
      <c r="AC1125"/>
      <c r="AD1125"/>
      <c r="AE1125"/>
      <c r="AF1125"/>
      <c r="AG1125"/>
      <c r="AH1125"/>
      <c r="BB1125" s="2"/>
      <c r="BC1125" s="3"/>
      <c r="BD1125" s="3"/>
      <c r="BE1125" s="3"/>
      <c r="BF1125" s="3"/>
    </row>
    <row r="1126" spans="1:58" ht="41.45" customHeight="1">
      <c r="A1126"/>
      <c r="J1126"/>
      <c r="AA1126"/>
      <c r="AB1126"/>
      <c r="AC1126"/>
      <c r="AD1126"/>
      <c r="AE1126"/>
      <c r="AF1126"/>
      <c r="AG1126"/>
      <c r="AH1126"/>
      <c r="BB1126" s="2"/>
      <c r="BC1126" s="3"/>
      <c r="BD1126" s="3"/>
      <c r="BE1126" s="3"/>
      <c r="BF1126" s="3"/>
    </row>
    <row r="1127" spans="1:58" ht="41.45" customHeight="1">
      <c r="A1127"/>
      <c r="J1127"/>
      <c r="AA1127"/>
      <c r="AB1127"/>
      <c r="AC1127"/>
      <c r="AD1127"/>
      <c r="AE1127"/>
      <c r="AF1127"/>
      <c r="AG1127"/>
      <c r="AH1127"/>
      <c r="BB1127" s="2"/>
      <c r="BC1127" s="3"/>
      <c r="BD1127" s="3"/>
      <c r="BE1127" s="3"/>
      <c r="BF1127" s="3"/>
    </row>
    <row r="1128" spans="1:58" ht="41.45" customHeight="1">
      <c r="A1128"/>
      <c r="J1128"/>
      <c r="AA1128"/>
      <c r="AB1128"/>
      <c r="AC1128"/>
      <c r="AD1128"/>
      <c r="AE1128"/>
      <c r="AF1128"/>
      <c r="AG1128"/>
      <c r="AH1128"/>
      <c r="BB1128" s="2"/>
      <c r="BC1128" s="3"/>
      <c r="BD1128" s="3"/>
      <c r="BE1128" s="3"/>
      <c r="BF1128" s="3"/>
    </row>
    <row r="1129" spans="1:58" ht="41.45" customHeight="1">
      <c r="A1129"/>
      <c r="J1129"/>
      <c r="AA1129"/>
      <c r="AB1129"/>
      <c r="AC1129"/>
      <c r="AD1129"/>
      <c r="AE1129"/>
      <c r="AF1129"/>
      <c r="AG1129"/>
      <c r="AH1129"/>
      <c r="BB1129" s="2"/>
      <c r="BC1129" s="3"/>
      <c r="BD1129" s="3"/>
      <c r="BE1129" s="3"/>
      <c r="BF1129" s="3"/>
    </row>
    <row r="1130" spans="1:58" ht="41.45" customHeight="1">
      <c r="A1130"/>
      <c r="J1130"/>
      <c r="AA1130"/>
      <c r="AB1130"/>
      <c r="AC1130"/>
      <c r="AD1130"/>
      <c r="AE1130"/>
      <c r="AF1130"/>
      <c r="AG1130"/>
      <c r="AH1130"/>
      <c r="BB1130" s="2"/>
      <c r="BC1130" s="3"/>
      <c r="BD1130" s="3"/>
      <c r="BE1130" s="3"/>
      <c r="BF1130" s="3"/>
    </row>
    <row r="1131" spans="1:58" ht="41.45" customHeight="1">
      <c r="A1131"/>
      <c r="J1131"/>
      <c r="AA1131"/>
      <c r="AB1131"/>
      <c r="AC1131"/>
      <c r="AD1131"/>
      <c r="AE1131"/>
      <c r="AF1131"/>
      <c r="AG1131"/>
      <c r="AH1131"/>
      <c r="BB1131" s="2"/>
      <c r="BC1131" s="3"/>
      <c r="BD1131" s="3"/>
      <c r="BE1131" s="3"/>
      <c r="BF1131" s="3"/>
    </row>
    <row r="1132" spans="1:58" ht="41.45" customHeight="1">
      <c r="A1132"/>
      <c r="J1132"/>
      <c r="AA1132"/>
      <c r="AB1132"/>
      <c r="AC1132"/>
      <c r="AD1132"/>
      <c r="AE1132"/>
      <c r="AF1132"/>
      <c r="AG1132"/>
      <c r="AH1132"/>
      <c r="BB1132" s="2"/>
      <c r="BC1132" s="3"/>
      <c r="BD1132" s="3"/>
      <c r="BE1132" s="3"/>
      <c r="BF1132" s="3"/>
    </row>
    <row r="1133" spans="1:58" ht="41.45" customHeight="1">
      <c r="A1133"/>
      <c r="J1133"/>
      <c r="AA1133"/>
      <c r="AB1133"/>
      <c r="AC1133"/>
      <c r="AD1133"/>
      <c r="AE1133"/>
      <c r="AF1133"/>
      <c r="AG1133"/>
      <c r="AH1133"/>
      <c r="BB1133" s="2"/>
      <c r="BC1133" s="3"/>
      <c r="BD1133" s="3"/>
      <c r="BE1133" s="3"/>
      <c r="BF1133" s="3"/>
    </row>
    <row r="1134" spans="1:58" ht="41.45" customHeight="1">
      <c r="A1134"/>
      <c r="J1134"/>
      <c r="AA1134"/>
      <c r="AB1134"/>
      <c r="AC1134"/>
      <c r="AD1134"/>
      <c r="AE1134"/>
      <c r="AF1134"/>
      <c r="AG1134"/>
      <c r="AH1134"/>
      <c r="BB1134" s="2"/>
      <c r="BC1134" s="3"/>
      <c r="BD1134" s="3"/>
      <c r="BE1134" s="3"/>
      <c r="BF1134" s="3"/>
    </row>
    <row r="1135" spans="1:58" ht="41.45" customHeight="1">
      <c r="A1135"/>
      <c r="J1135"/>
      <c r="AA1135"/>
      <c r="AB1135"/>
      <c r="AC1135"/>
      <c r="AD1135"/>
      <c r="AE1135"/>
      <c r="AF1135"/>
      <c r="AG1135"/>
      <c r="AH1135"/>
      <c r="BB1135" s="2"/>
      <c r="BC1135" s="3"/>
      <c r="BD1135" s="3"/>
      <c r="BE1135" s="3"/>
      <c r="BF1135" s="3"/>
    </row>
    <row r="1136" spans="1:58" ht="41.45" customHeight="1">
      <c r="A1136"/>
      <c r="J1136"/>
      <c r="AA1136"/>
      <c r="AB1136"/>
      <c r="AC1136"/>
      <c r="AD1136"/>
      <c r="AE1136"/>
      <c r="AF1136"/>
      <c r="AG1136"/>
      <c r="AH1136"/>
      <c r="BB1136" s="2"/>
      <c r="BC1136" s="3"/>
      <c r="BD1136" s="3"/>
      <c r="BE1136" s="3"/>
      <c r="BF1136" s="3"/>
    </row>
    <row r="1137" spans="1:58" ht="41.45" customHeight="1">
      <c r="A1137"/>
      <c r="J1137"/>
      <c r="AA1137"/>
      <c r="AB1137"/>
      <c r="AC1137"/>
      <c r="AD1137"/>
      <c r="AE1137"/>
      <c r="AF1137"/>
      <c r="AG1137"/>
      <c r="AH1137"/>
      <c r="BB1137" s="2"/>
      <c r="BC1137" s="3"/>
      <c r="BD1137" s="3"/>
      <c r="BE1137" s="3"/>
      <c r="BF1137" s="3"/>
    </row>
    <row r="1138" spans="1:58" ht="41.45" customHeight="1">
      <c r="A1138"/>
      <c r="J1138"/>
      <c r="AA1138"/>
      <c r="AB1138"/>
      <c r="AC1138"/>
      <c r="AD1138"/>
      <c r="AE1138"/>
      <c r="AF1138"/>
      <c r="AG1138"/>
      <c r="AH1138"/>
      <c r="BB1138" s="2"/>
      <c r="BC1138" s="3"/>
      <c r="BD1138" s="3"/>
      <c r="BE1138" s="3"/>
      <c r="BF1138" s="3"/>
    </row>
    <row r="1139" spans="1:58" ht="41.45" customHeight="1">
      <c r="A1139"/>
      <c r="J1139"/>
      <c r="AA1139"/>
      <c r="AB1139"/>
      <c r="AC1139"/>
      <c r="AD1139"/>
      <c r="AE1139"/>
      <c r="AF1139"/>
      <c r="AG1139"/>
      <c r="AH1139"/>
      <c r="BB1139" s="2"/>
      <c r="BC1139" s="3"/>
      <c r="BD1139" s="3"/>
      <c r="BE1139" s="3"/>
      <c r="BF1139" s="3"/>
    </row>
    <row r="1140" spans="1:58" ht="41.45" customHeight="1">
      <c r="A1140"/>
      <c r="J1140"/>
      <c r="AA1140"/>
      <c r="AB1140"/>
      <c r="AC1140"/>
      <c r="AD1140"/>
      <c r="AE1140"/>
      <c r="AF1140"/>
      <c r="AG1140"/>
      <c r="AH1140"/>
      <c r="BB1140" s="2"/>
      <c r="BC1140" s="3"/>
      <c r="BD1140" s="3"/>
      <c r="BE1140" s="3"/>
      <c r="BF1140" s="3"/>
    </row>
    <row r="1141" spans="1:58" ht="41.45" customHeight="1">
      <c r="A1141"/>
      <c r="J1141"/>
      <c r="AA1141"/>
      <c r="AB1141"/>
      <c r="AC1141"/>
      <c r="AD1141"/>
      <c r="AE1141"/>
      <c r="AF1141"/>
      <c r="AG1141"/>
      <c r="AH1141"/>
      <c r="BB1141" s="2"/>
      <c r="BC1141" s="3"/>
      <c r="BD1141" s="3"/>
      <c r="BE1141" s="3"/>
      <c r="BF1141" s="3"/>
    </row>
    <row r="1142" spans="1:58" ht="41.45" customHeight="1">
      <c r="A1142"/>
      <c r="J1142"/>
      <c r="AA1142"/>
      <c r="AB1142"/>
      <c r="AC1142"/>
      <c r="AD1142"/>
      <c r="AE1142"/>
      <c r="AF1142"/>
      <c r="AG1142"/>
      <c r="AH1142"/>
      <c r="BB1142" s="2"/>
      <c r="BC1142" s="3"/>
      <c r="BD1142" s="3"/>
      <c r="BE1142" s="3"/>
      <c r="BF1142" s="3"/>
    </row>
    <row r="1143" spans="1:58" ht="41.45" customHeight="1">
      <c r="A1143"/>
      <c r="J1143"/>
      <c r="AA1143"/>
      <c r="AB1143"/>
      <c r="AC1143"/>
      <c r="AD1143"/>
      <c r="AE1143"/>
      <c r="AF1143"/>
      <c r="AG1143"/>
      <c r="AH1143"/>
      <c r="BB1143" s="2"/>
      <c r="BC1143" s="3"/>
      <c r="BD1143" s="3"/>
      <c r="BE1143" s="3"/>
      <c r="BF1143" s="3"/>
    </row>
    <row r="1144" spans="1:58" ht="41.45" customHeight="1">
      <c r="A1144"/>
      <c r="J1144"/>
      <c r="AA1144"/>
      <c r="AB1144"/>
      <c r="AC1144"/>
      <c r="AD1144"/>
      <c r="AE1144"/>
      <c r="AF1144"/>
      <c r="AG1144"/>
      <c r="AH1144"/>
      <c r="BB1144" s="2"/>
      <c r="BC1144" s="3"/>
      <c r="BD1144" s="3"/>
      <c r="BE1144" s="3"/>
      <c r="BF1144" s="3"/>
    </row>
    <row r="1145" spans="1:58" ht="41.45" customHeight="1">
      <c r="A1145"/>
      <c r="J1145"/>
      <c r="AA1145"/>
      <c r="AB1145"/>
      <c r="AC1145"/>
      <c r="AD1145"/>
      <c r="AE1145"/>
      <c r="AF1145"/>
      <c r="AG1145"/>
      <c r="AH1145"/>
      <c r="BB1145" s="2"/>
      <c r="BC1145" s="3"/>
      <c r="BD1145" s="3"/>
      <c r="BE1145" s="3"/>
      <c r="BF1145" s="3"/>
    </row>
    <row r="1146" spans="1:58" ht="41.45" customHeight="1">
      <c r="A1146"/>
      <c r="J1146"/>
      <c r="AA1146"/>
      <c r="AB1146"/>
      <c r="AC1146"/>
      <c r="AD1146"/>
      <c r="AE1146"/>
      <c r="AF1146"/>
      <c r="AG1146"/>
      <c r="AH1146"/>
      <c r="BB1146" s="2"/>
      <c r="BC1146" s="3"/>
      <c r="BD1146" s="3"/>
      <c r="BE1146" s="3"/>
      <c r="BF1146" s="3"/>
    </row>
    <row r="1147" spans="1:58" ht="41.45" customHeight="1">
      <c r="A1147"/>
      <c r="J1147"/>
      <c r="AA1147"/>
      <c r="AB1147"/>
      <c r="AC1147"/>
      <c r="AD1147"/>
      <c r="AE1147"/>
      <c r="AF1147"/>
      <c r="AG1147"/>
      <c r="AH1147"/>
      <c r="BB1147" s="2"/>
      <c r="BC1147" s="3"/>
      <c r="BD1147" s="3"/>
      <c r="BE1147" s="3"/>
      <c r="BF1147" s="3"/>
    </row>
    <row r="1148" spans="1:58" ht="41.45" customHeight="1">
      <c r="A1148"/>
      <c r="J1148"/>
      <c r="AA1148"/>
      <c r="AB1148"/>
      <c r="AC1148"/>
      <c r="AD1148"/>
      <c r="AE1148"/>
      <c r="AF1148"/>
      <c r="AG1148"/>
      <c r="AH1148"/>
      <c r="BB1148" s="2"/>
      <c r="BC1148" s="3"/>
      <c r="BD1148" s="3"/>
      <c r="BE1148" s="3"/>
      <c r="BF1148" s="3"/>
    </row>
    <row r="1149" spans="1:58" ht="41.45" customHeight="1">
      <c r="A1149"/>
      <c r="J1149"/>
      <c r="AA1149"/>
      <c r="AB1149"/>
      <c r="AC1149"/>
      <c r="AD1149"/>
      <c r="AE1149"/>
      <c r="AF1149"/>
      <c r="AG1149"/>
      <c r="AH1149"/>
      <c r="BB1149" s="2"/>
      <c r="BC1149" s="3"/>
      <c r="BD1149" s="3"/>
      <c r="BE1149" s="3"/>
      <c r="BF1149" s="3"/>
    </row>
    <row r="1150" spans="1:58" ht="41.45" customHeight="1">
      <c r="A1150"/>
      <c r="J1150"/>
      <c r="AA1150"/>
      <c r="AB1150"/>
      <c r="AC1150"/>
      <c r="AD1150"/>
      <c r="AE1150"/>
      <c r="AF1150"/>
      <c r="AG1150"/>
      <c r="AH1150"/>
      <c r="BB1150" s="2"/>
      <c r="BC1150" s="3"/>
      <c r="BD1150" s="3"/>
      <c r="BE1150" s="3"/>
      <c r="BF1150" s="3"/>
    </row>
    <row r="1151" spans="1:58" ht="41.45" customHeight="1">
      <c r="A1151"/>
      <c r="J1151"/>
      <c r="AA1151"/>
      <c r="AB1151"/>
      <c r="AC1151"/>
      <c r="AD1151"/>
      <c r="AE1151"/>
      <c r="AF1151"/>
      <c r="AG1151"/>
      <c r="AH1151"/>
      <c r="BB1151" s="2"/>
      <c r="BC1151" s="3"/>
      <c r="BD1151" s="3"/>
      <c r="BE1151" s="3"/>
      <c r="BF1151" s="3"/>
    </row>
    <row r="1152" spans="1:58" ht="41.45" customHeight="1">
      <c r="A1152"/>
      <c r="J1152"/>
      <c r="AA1152"/>
      <c r="AB1152"/>
      <c r="AC1152"/>
      <c r="AD1152"/>
      <c r="AE1152"/>
      <c r="AF1152"/>
      <c r="AG1152"/>
      <c r="AH1152"/>
      <c r="BB1152" s="2"/>
      <c r="BC1152" s="3"/>
      <c r="BD1152" s="3"/>
      <c r="BE1152" s="3"/>
      <c r="BF1152" s="3"/>
    </row>
    <row r="1153" spans="1:58" ht="41.45" customHeight="1">
      <c r="A1153"/>
      <c r="J1153"/>
      <c r="AA1153"/>
      <c r="AB1153"/>
      <c r="AC1153"/>
      <c r="AD1153"/>
      <c r="AE1153"/>
      <c r="AF1153"/>
      <c r="AG1153"/>
      <c r="AH1153"/>
      <c r="BB1153" s="2"/>
      <c r="BC1153" s="3"/>
      <c r="BD1153" s="3"/>
      <c r="BE1153" s="3"/>
      <c r="BF1153" s="3"/>
    </row>
    <row r="1154" spans="1:58" ht="41.45" customHeight="1">
      <c r="A1154"/>
      <c r="J1154"/>
      <c r="AA1154"/>
      <c r="AB1154"/>
      <c r="AC1154"/>
      <c r="AD1154"/>
      <c r="AE1154"/>
      <c r="AF1154"/>
      <c r="AG1154"/>
      <c r="AH1154"/>
      <c r="BB1154" s="2"/>
      <c r="BC1154" s="3"/>
      <c r="BD1154" s="3"/>
      <c r="BE1154" s="3"/>
      <c r="BF1154" s="3"/>
    </row>
    <row r="1155" spans="1:58" ht="41.45" customHeight="1">
      <c r="A1155"/>
      <c r="J1155"/>
      <c r="AA1155"/>
      <c r="AB1155"/>
      <c r="AC1155"/>
      <c r="AD1155"/>
      <c r="AE1155"/>
      <c r="AF1155"/>
      <c r="AG1155"/>
      <c r="AH1155"/>
      <c r="BB1155" s="2"/>
      <c r="BC1155" s="3"/>
      <c r="BD1155" s="3"/>
      <c r="BE1155" s="3"/>
      <c r="BF1155" s="3"/>
    </row>
    <row r="1156" spans="1:58" ht="41.45" customHeight="1">
      <c r="A1156"/>
      <c r="J1156"/>
      <c r="AA1156"/>
      <c r="AB1156"/>
      <c r="AC1156"/>
      <c r="AD1156"/>
      <c r="AE1156"/>
      <c r="AF1156"/>
      <c r="AG1156"/>
      <c r="AH1156"/>
      <c r="BB1156" s="2"/>
      <c r="BC1156" s="3"/>
      <c r="BD1156" s="3"/>
      <c r="BE1156" s="3"/>
      <c r="BF1156" s="3"/>
    </row>
    <row r="1157" spans="1:58" ht="41.45" customHeight="1">
      <c r="A1157"/>
      <c r="J1157"/>
      <c r="AA1157"/>
      <c r="AB1157"/>
      <c r="AC1157"/>
      <c r="AD1157"/>
      <c r="AE1157"/>
      <c r="AF1157"/>
      <c r="AG1157"/>
      <c r="AH1157"/>
      <c r="BB1157" s="2"/>
      <c r="BC1157" s="3"/>
      <c r="BD1157" s="3"/>
      <c r="BE1157" s="3"/>
      <c r="BF1157" s="3"/>
    </row>
    <row r="1158" spans="1:58" ht="41.45" customHeight="1">
      <c r="A1158"/>
      <c r="J1158"/>
      <c r="AA1158"/>
      <c r="AB1158"/>
      <c r="AC1158"/>
      <c r="AD1158"/>
      <c r="AE1158"/>
      <c r="AF1158"/>
      <c r="AG1158"/>
      <c r="AH1158"/>
      <c r="BB1158" s="2"/>
      <c r="BC1158" s="3"/>
      <c r="BD1158" s="3"/>
      <c r="BE1158" s="3"/>
      <c r="BF1158" s="3"/>
    </row>
    <row r="1159" spans="1:58" ht="41.45" customHeight="1">
      <c r="A1159"/>
      <c r="J1159"/>
      <c r="AA1159"/>
      <c r="AB1159"/>
      <c r="AC1159"/>
      <c r="AD1159"/>
      <c r="AE1159"/>
      <c r="AF1159"/>
      <c r="AG1159"/>
      <c r="AH1159"/>
      <c r="BB1159" s="2"/>
      <c r="BC1159" s="3"/>
      <c r="BD1159" s="3"/>
      <c r="BE1159" s="3"/>
      <c r="BF1159" s="3"/>
    </row>
    <row r="1160" spans="1:58" ht="41.45" customHeight="1">
      <c r="A1160"/>
      <c r="J1160"/>
      <c r="AA1160"/>
      <c r="AB1160"/>
      <c r="AC1160"/>
      <c r="AD1160"/>
      <c r="AE1160"/>
      <c r="AF1160"/>
      <c r="AG1160"/>
      <c r="AH1160"/>
      <c r="BB1160" s="2"/>
      <c r="BC1160" s="3"/>
      <c r="BD1160" s="3"/>
      <c r="BE1160" s="3"/>
      <c r="BF1160" s="3"/>
    </row>
    <row r="1161" spans="1:58" ht="41.45" customHeight="1">
      <c r="A1161"/>
      <c r="J1161"/>
      <c r="AA1161"/>
      <c r="AB1161"/>
      <c r="AC1161"/>
      <c r="AD1161"/>
      <c r="AE1161"/>
      <c r="AF1161"/>
      <c r="AG1161"/>
      <c r="AH1161"/>
      <c r="BB1161" s="2"/>
      <c r="BC1161" s="3"/>
      <c r="BD1161" s="3"/>
      <c r="BE1161" s="3"/>
      <c r="BF1161" s="3"/>
    </row>
    <row r="1162" spans="1:58" ht="41.45" customHeight="1">
      <c r="A1162"/>
      <c r="J1162"/>
      <c r="AA1162"/>
      <c r="AB1162"/>
      <c r="AC1162"/>
      <c r="AD1162"/>
      <c r="AE1162"/>
      <c r="AF1162"/>
      <c r="AG1162"/>
      <c r="AH1162"/>
      <c r="BB1162" s="2"/>
      <c r="BC1162" s="3"/>
      <c r="BD1162" s="3"/>
      <c r="BE1162" s="3"/>
      <c r="BF1162" s="3"/>
    </row>
    <row r="1163" spans="1:58" ht="41.45" customHeight="1">
      <c r="A1163"/>
      <c r="J1163"/>
      <c r="AA1163"/>
      <c r="AB1163"/>
      <c r="AC1163"/>
      <c r="AD1163"/>
      <c r="AE1163"/>
      <c r="AF1163"/>
      <c r="AG1163"/>
      <c r="AH1163"/>
      <c r="BB1163" s="2"/>
      <c r="BC1163" s="3"/>
      <c r="BD1163" s="3"/>
      <c r="BE1163" s="3"/>
      <c r="BF1163" s="3"/>
    </row>
    <row r="1164" spans="1:58" ht="41.45" customHeight="1">
      <c r="A1164"/>
      <c r="J1164"/>
      <c r="AA1164"/>
      <c r="AB1164"/>
      <c r="AC1164"/>
      <c r="AD1164"/>
      <c r="AE1164"/>
      <c r="AF1164"/>
      <c r="AG1164"/>
      <c r="AH1164"/>
      <c r="BB1164" s="2"/>
      <c r="BC1164" s="3"/>
      <c r="BD1164" s="3"/>
      <c r="BE1164" s="3"/>
      <c r="BF1164" s="3"/>
    </row>
    <row r="1165" spans="1:58" ht="41.45" customHeight="1">
      <c r="A1165"/>
      <c r="J1165"/>
      <c r="AA1165"/>
      <c r="AB1165"/>
      <c r="AC1165"/>
      <c r="AD1165"/>
      <c r="AE1165"/>
      <c r="AF1165"/>
      <c r="AG1165"/>
      <c r="AH1165"/>
      <c r="BB1165" s="2"/>
      <c r="BC1165" s="3"/>
      <c r="BD1165" s="3"/>
      <c r="BE1165" s="3"/>
      <c r="BF1165" s="3"/>
    </row>
    <row r="1166" spans="1:58" ht="41.45" customHeight="1">
      <c r="A1166"/>
      <c r="J1166"/>
      <c r="AA1166"/>
      <c r="AB1166"/>
      <c r="AC1166"/>
      <c r="AD1166"/>
      <c r="AE1166"/>
      <c r="AF1166"/>
      <c r="AG1166"/>
      <c r="AH1166"/>
      <c r="BB1166" s="2"/>
      <c r="BC1166" s="3"/>
      <c r="BD1166" s="3"/>
      <c r="BE1166" s="3"/>
      <c r="BF1166" s="3"/>
    </row>
    <row r="1167" spans="1:58" ht="41.45" customHeight="1">
      <c r="A1167"/>
      <c r="J1167"/>
      <c r="AA1167"/>
      <c r="AB1167"/>
      <c r="AC1167"/>
      <c r="AD1167"/>
      <c r="AE1167"/>
      <c r="AF1167"/>
      <c r="AG1167"/>
      <c r="AH1167"/>
      <c r="BB1167" s="2"/>
      <c r="BC1167" s="3"/>
      <c r="BD1167" s="3"/>
      <c r="BE1167" s="3"/>
      <c r="BF1167" s="3"/>
    </row>
    <row r="1168" spans="1:58" ht="41.45" customHeight="1">
      <c r="A1168"/>
      <c r="J1168"/>
      <c r="AA1168"/>
      <c r="AB1168"/>
      <c r="AC1168"/>
      <c r="AD1168"/>
      <c r="AE1168"/>
      <c r="AF1168"/>
      <c r="AG1168"/>
      <c r="AH1168"/>
      <c r="BB1168" s="2"/>
      <c r="BC1168" s="3"/>
      <c r="BD1168" s="3"/>
      <c r="BE1168" s="3"/>
      <c r="BF1168" s="3"/>
    </row>
    <row r="1169" spans="1:58" ht="41.45" customHeight="1">
      <c r="A1169"/>
      <c r="J1169"/>
      <c r="AA1169"/>
      <c r="AB1169"/>
      <c r="AC1169"/>
      <c r="AD1169"/>
      <c r="AE1169"/>
      <c r="AF1169"/>
      <c r="AG1169"/>
      <c r="AH1169"/>
      <c r="BB1169" s="2"/>
      <c r="BC1169" s="3"/>
      <c r="BD1169" s="3"/>
      <c r="BE1169" s="3"/>
      <c r="BF1169" s="3"/>
    </row>
    <row r="1170" spans="1:58" ht="41.45" customHeight="1">
      <c r="A1170"/>
      <c r="J1170"/>
      <c r="AA1170"/>
      <c r="AB1170"/>
      <c r="AC1170"/>
      <c r="AD1170"/>
      <c r="AE1170"/>
      <c r="AF1170"/>
      <c r="AG1170"/>
      <c r="AH1170"/>
      <c r="BB1170" s="2"/>
      <c r="BC1170" s="3"/>
      <c r="BD1170" s="3"/>
      <c r="BE1170" s="3"/>
      <c r="BF1170" s="3"/>
    </row>
    <row r="1171" spans="1:58" ht="41.45" customHeight="1">
      <c r="A1171"/>
      <c r="J1171"/>
      <c r="AA1171"/>
      <c r="AB1171"/>
      <c r="AC1171"/>
      <c r="AD1171"/>
      <c r="AE1171"/>
      <c r="AF1171"/>
      <c r="AG1171"/>
      <c r="AH1171"/>
      <c r="BB1171" s="2"/>
      <c r="BC1171" s="3"/>
      <c r="BD1171" s="3"/>
      <c r="BE1171" s="3"/>
      <c r="BF1171" s="3"/>
    </row>
    <row r="1172" spans="1:58" ht="41.45" customHeight="1">
      <c r="A1172"/>
      <c r="J1172"/>
      <c r="AA1172"/>
      <c r="AB1172"/>
      <c r="AC1172"/>
      <c r="AD1172"/>
      <c r="AE1172"/>
      <c r="AF1172"/>
      <c r="AG1172"/>
      <c r="AH1172"/>
      <c r="BB1172" s="2"/>
      <c r="BC1172" s="3"/>
      <c r="BD1172" s="3"/>
      <c r="BE1172" s="3"/>
      <c r="BF1172" s="3"/>
    </row>
    <row r="1173" spans="1:58" ht="41.45" customHeight="1">
      <c r="A1173"/>
      <c r="J1173"/>
      <c r="AA1173"/>
      <c r="AB1173"/>
      <c r="AC1173"/>
      <c r="AD1173"/>
      <c r="AE1173"/>
      <c r="AF1173"/>
      <c r="AG1173"/>
      <c r="AH1173"/>
      <c r="BB1173" s="2"/>
      <c r="BC1173" s="3"/>
      <c r="BD1173" s="3"/>
      <c r="BE1173" s="3"/>
      <c r="BF1173" s="3"/>
    </row>
    <row r="1174" spans="1:58" ht="41.45" customHeight="1">
      <c r="A1174"/>
      <c r="J1174"/>
      <c r="AA1174"/>
      <c r="AB1174"/>
      <c r="AC1174"/>
      <c r="AD1174"/>
      <c r="AE1174"/>
      <c r="AF1174"/>
      <c r="AG1174"/>
      <c r="AH1174"/>
      <c r="BB1174" s="2"/>
      <c r="BC1174" s="3"/>
      <c r="BD1174" s="3"/>
      <c r="BE1174" s="3"/>
      <c r="BF1174" s="3"/>
    </row>
    <row r="1175" spans="1:58" ht="41.45" customHeight="1">
      <c r="A1175"/>
      <c r="J1175"/>
      <c r="AA1175"/>
      <c r="AB1175"/>
      <c r="AC1175"/>
      <c r="AD1175"/>
      <c r="AE1175"/>
      <c r="AF1175"/>
      <c r="AG1175"/>
      <c r="AH1175"/>
      <c r="BB1175" s="2"/>
      <c r="BC1175" s="3"/>
      <c r="BD1175" s="3"/>
      <c r="BE1175" s="3"/>
      <c r="BF1175" s="3"/>
    </row>
    <row r="1176" spans="1:58" ht="41.45" customHeight="1">
      <c r="A1176"/>
      <c r="J1176"/>
      <c r="AA1176"/>
      <c r="AB1176"/>
      <c r="AC1176"/>
      <c r="AD1176"/>
      <c r="AE1176"/>
      <c r="AF1176"/>
      <c r="AG1176"/>
      <c r="AH1176"/>
      <c r="BB1176" s="2"/>
      <c r="BC1176" s="3"/>
      <c r="BD1176" s="3"/>
      <c r="BE1176" s="3"/>
      <c r="BF1176" s="3"/>
    </row>
    <row r="1177" spans="1:58" ht="41.45" customHeight="1">
      <c r="A1177"/>
      <c r="J1177"/>
      <c r="AA1177"/>
      <c r="AB1177"/>
      <c r="AC1177"/>
      <c r="AD1177"/>
      <c r="AE1177"/>
      <c r="AF1177"/>
      <c r="AG1177"/>
      <c r="AH1177"/>
      <c r="BB1177" s="2"/>
      <c r="BC1177" s="3"/>
      <c r="BD1177" s="3"/>
      <c r="BE1177" s="3"/>
      <c r="BF1177" s="3"/>
    </row>
    <row r="1178" spans="1:58" ht="41.45" customHeight="1">
      <c r="A1178"/>
      <c r="J1178"/>
      <c r="AA1178"/>
      <c r="AB1178"/>
      <c r="AC1178"/>
      <c r="AD1178"/>
      <c r="AE1178"/>
      <c r="AF1178"/>
      <c r="AG1178"/>
      <c r="AH1178"/>
      <c r="BB1178" s="2"/>
      <c r="BC1178" s="3"/>
      <c r="BD1178" s="3"/>
      <c r="BE1178" s="3"/>
      <c r="BF1178" s="3"/>
    </row>
    <row r="1179" spans="1:58" ht="41.45" customHeight="1">
      <c r="A1179"/>
      <c r="J1179"/>
      <c r="AA1179"/>
      <c r="AB1179"/>
      <c r="AC1179"/>
      <c r="AD1179"/>
      <c r="AE1179"/>
      <c r="AF1179"/>
      <c r="AG1179"/>
      <c r="AH1179"/>
      <c r="BB1179" s="2"/>
      <c r="BC1179" s="3"/>
      <c r="BD1179" s="3"/>
      <c r="BE1179" s="3"/>
      <c r="BF1179" s="3"/>
    </row>
    <row r="1180" spans="1:58" ht="41.45" customHeight="1">
      <c r="A1180"/>
      <c r="J1180"/>
      <c r="AA1180"/>
      <c r="AB1180"/>
      <c r="AC1180"/>
      <c r="AD1180"/>
      <c r="AE1180"/>
      <c r="AF1180"/>
      <c r="AG1180"/>
      <c r="AH1180"/>
      <c r="BB1180" s="2"/>
      <c r="BC1180" s="3"/>
      <c r="BD1180" s="3"/>
      <c r="BE1180" s="3"/>
      <c r="BF1180" s="3"/>
    </row>
    <row r="1181" spans="1:58" ht="41.45" customHeight="1">
      <c r="A1181"/>
      <c r="J1181"/>
      <c r="AA1181"/>
      <c r="AB1181"/>
      <c r="AC1181"/>
      <c r="AD1181"/>
      <c r="AE1181"/>
      <c r="AF1181"/>
      <c r="AG1181"/>
      <c r="AH1181"/>
      <c r="BB1181" s="2"/>
      <c r="BC1181" s="3"/>
      <c r="BD1181" s="3"/>
      <c r="BE1181" s="3"/>
      <c r="BF1181" s="3"/>
    </row>
    <row r="1182" spans="1:58" ht="41.45" customHeight="1">
      <c r="A1182"/>
      <c r="J1182"/>
      <c r="AA1182"/>
      <c r="AB1182"/>
      <c r="AC1182"/>
      <c r="AD1182"/>
      <c r="AE1182"/>
      <c r="AF1182"/>
      <c r="AG1182"/>
      <c r="AH1182"/>
      <c r="BB1182" s="2"/>
      <c r="BC1182" s="3"/>
      <c r="BD1182" s="3"/>
      <c r="BE1182" s="3"/>
      <c r="BF1182" s="3"/>
    </row>
    <row r="1183" spans="1:58" ht="41.45" customHeight="1">
      <c r="A1183"/>
      <c r="J1183"/>
      <c r="AA1183"/>
      <c r="AB1183"/>
      <c r="AC1183"/>
      <c r="AD1183"/>
      <c r="AE1183"/>
      <c r="AF1183"/>
      <c r="AG1183"/>
      <c r="AH1183"/>
      <c r="BB1183" s="2"/>
      <c r="BC1183" s="3"/>
      <c r="BD1183" s="3"/>
      <c r="BE1183" s="3"/>
      <c r="BF1183" s="3"/>
    </row>
    <row r="1184" spans="1:58" ht="41.45" customHeight="1">
      <c r="A1184"/>
      <c r="J1184"/>
      <c r="AA1184"/>
      <c r="AB1184"/>
      <c r="AC1184"/>
      <c r="AD1184"/>
      <c r="AE1184"/>
      <c r="AF1184"/>
      <c r="AG1184"/>
      <c r="AH1184"/>
      <c r="BB1184" s="2"/>
      <c r="BC1184" s="3"/>
      <c r="BD1184" s="3"/>
      <c r="BE1184" s="3"/>
      <c r="BF1184" s="3"/>
    </row>
    <row r="1185" spans="1:58" ht="41.45" customHeight="1">
      <c r="A1185"/>
      <c r="J1185"/>
      <c r="AA1185"/>
      <c r="AB1185"/>
      <c r="AC1185"/>
      <c r="AD1185"/>
      <c r="AE1185"/>
      <c r="AF1185"/>
      <c r="AG1185"/>
      <c r="AH1185"/>
      <c r="BB1185" s="2"/>
      <c r="BC1185" s="3"/>
      <c r="BD1185" s="3"/>
      <c r="BE1185" s="3"/>
      <c r="BF1185" s="3"/>
    </row>
    <row r="1186" spans="1:58" ht="41.45" customHeight="1">
      <c r="A1186"/>
      <c r="J1186"/>
      <c r="AA1186"/>
      <c r="AB1186"/>
      <c r="AC1186"/>
      <c r="AD1186"/>
      <c r="AE1186"/>
      <c r="AF1186"/>
      <c r="AG1186"/>
      <c r="AH1186"/>
      <c r="BB1186" s="2"/>
      <c r="BC1186" s="3"/>
      <c r="BD1186" s="3"/>
      <c r="BE1186" s="3"/>
      <c r="BF1186" s="3"/>
    </row>
    <row r="1187" spans="1:58" ht="41.45" customHeight="1">
      <c r="A1187"/>
      <c r="J1187"/>
      <c r="AA1187"/>
      <c r="AB1187"/>
      <c r="AC1187"/>
      <c r="AD1187"/>
      <c r="AE1187"/>
      <c r="AF1187"/>
      <c r="AG1187"/>
      <c r="AH1187"/>
      <c r="BB1187" s="2"/>
      <c r="BC1187" s="3"/>
      <c r="BD1187" s="3"/>
      <c r="BE1187" s="3"/>
      <c r="BF1187" s="3"/>
    </row>
    <row r="1188" spans="1:58" ht="41.45" customHeight="1">
      <c r="A1188"/>
      <c r="J1188"/>
      <c r="AA1188"/>
      <c r="AB1188"/>
      <c r="AC1188"/>
      <c r="AD1188"/>
      <c r="AE1188"/>
      <c r="AF1188"/>
      <c r="AG1188"/>
      <c r="AH1188"/>
      <c r="BB1188" s="2"/>
      <c r="BC1188" s="3"/>
      <c r="BD1188" s="3"/>
      <c r="BE1188" s="3"/>
      <c r="BF1188" s="3"/>
    </row>
    <row r="1189" spans="1:58" ht="41.45" customHeight="1">
      <c r="A1189"/>
      <c r="J1189"/>
      <c r="AA1189"/>
      <c r="AB1189"/>
      <c r="AC1189"/>
      <c r="AD1189"/>
      <c r="AE1189"/>
      <c r="AF1189"/>
      <c r="AG1189"/>
      <c r="AH1189"/>
      <c r="BB1189" s="2"/>
      <c r="BC1189" s="3"/>
      <c r="BD1189" s="3"/>
      <c r="BE1189" s="3"/>
      <c r="BF1189" s="3"/>
    </row>
    <row r="1190" spans="1:58" ht="41.45" customHeight="1">
      <c r="A1190"/>
      <c r="J1190"/>
      <c r="AA1190"/>
      <c r="AB1190"/>
      <c r="AC1190"/>
      <c r="AD1190"/>
      <c r="AE1190"/>
      <c r="AF1190"/>
      <c r="AG1190"/>
      <c r="AH1190"/>
      <c r="BB1190" s="2"/>
      <c r="BC1190" s="3"/>
      <c r="BD1190" s="3"/>
      <c r="BE1190" s="3"/>
      <c r="BF1190" s="3"/>
    </row>
    <row r="1191" spans="1:58" ht="41.45" customHeight="1">
      <c r="A1191"/>
      <c r="J1191"/>
      <c r="AA1191"/>
      <c r="AB1191"/>
      <c r="AC1191"/>
      <c r="AD1191"/>
      <c r="AE1191"/>
      <c r="AF1191"/>
      <c r="AG1191"/>
      <c r="AH1191"/>
      <c r="BB1191" s="2"/>
      <c r="BC1191" s="3"/>
      <c r="BD1191" s="3"/>
      <c r="BE1191" s="3"/>
      <c r="BF1191" s="3"/>
    </row>
    <row r="1192" spans="1:58" ht="41.45" customHeight="1">
      <c r="A1192"/>
      <c r="J1192"/>
      <c r="AA1192"/>
      <c r="AB1192"/>
      <c r="AC1192"/>
      <c r="AD1192"/>
      <c r="AE1192"/>
      <c r="AF1192"/>
      <c r="AG1192"/>
      <c r="AH1192"/>
      <c r="BB1192" s="2"/>
      <c r="BC1192" s="3"/>
      <c r="BD1192" s="3"/>
      <c r="BE1192" s="3"/>
      <c r="BF1192" s="3"/>
    </row>
    <row r="1193" spans="1:58" ht="41.45" customHeight="1">
      <c r="A1193"/>
      <c r="J1193"/>
      <c r="AA1193"/>
      <c r="AB1193"/>
      <c r="AC1193"/>
      <c r="AD1193"/>
      <c r="AE1193"/>
      <c r="AF1193"/>
      <c r="AG1193"/>
      <c r="AH1193"/>
      <c r="BB1193" s="2"/>
      <c r="BC1193" s="3"/>
      <c r="BD1193" s="3"/>
      <c r="BE1193" s="3"/>
      <c r="BF1193" s="3"/>
    </row>
    <row r="1194" spans="1:58" ht="41.45" customHeight="1">
      <c r="A1194"/>
      <c r="J1194"/>
      <c r="AA1194"/>
      <c r="AB1194"/>
      <c r="AC1194"/>
      <c r="AD1194"/>
      <c r="AE1194"/>
      <c r="AF1194"/>
      <c r="AG1194"/>
      <c r="AH1194"/>
      <c r="BB1194" s="2"/>
      <c r="BC1194" s="3"/>
      <c r="BD1194" s="3"/>
      <c r="BE1194" s="3"/>
      <c r="BF1194" s="3"/>
    </row>
    <row r="1195" spans="1:58" ht="41.45" customHeight="1">
      <c r="A1195"/>
      <c r="J1195"/>
      <c r="AA1195"/>
      <c r="AB1195"/>
      <c r="AC1195"/>
      <c r="AD1195"/>
      <c r="AE1195"/>
      <c r="AF1195"/>
      <c r="AG1195"/>
      <c r="AH1195"/>
      <c r="BB1195" s="2"/>
      <c r="BC1195" s="3"/>
      <c r="BD1195" s="3"/>
      <c r="BE1195" s="3"/>
      <c r="BF1195" s="3"/>
    </row>
    <row r="1196" spans="1:58" ht="41.45" customHeight="1">
      <c r="A1196"/>
      <c r="J1196"/>
      <c r="AA1196"/>
      <c r="AB1196"/>
      <c r="AC1196"/>
      <c r="AD1196"/>
      <c r="AE1196"/>
      <c r="AF1196"/>
      <c r="AG1196"/>
      <c r="AH1196"/>
      <c r="BB1196" s="2"/>
      <c r="BC1196" s="3"/>
      <c r="BD1196" s="3"/>
      <c r="BE1196" s="3"/>
      <c r="BF1196" s="3"/>
    </row>
    <row r="1197" spans="1:58" ht="41.45" customHeight="1">
      <c r="A1197"/>
      <c r="J1197"/>
      <c r="AA1197"/>
      <c r="AB1197"/>
      <c r="AC1197"/>
      <c r="AD1197"/>
      <c r="AE1197"/>
      <c r="AF1197"/>
      <c r="AG1197"/>
      <c r="AH1197"/>
      <c r="BB1197" s="2"/>
      <c r="BC1197" s="3"/>
      <c r="BD1197" s="3"/>
      <c r="BE1197" s="3"/>
      <c r="BF1197" s="3"/>
    </row>
    <row r="1198" spans="1:58" ht="41.45" customHeight="1">
      <c r="A1198"/>
      <c r="J1198"/>
      <c r="AA1198"/>
      <c r="AB1198"/>
      <c r="AC1198"/>
      <c r="AD1198"/>
      <c r="AE1198"/>
      <c r="AF1198"/>
      <c r="AG1198"/>
      <c r="AH1198"/>
      <c r="BB1198" s="2"/>
      <c r="BC1198" s="3"/>
      <c r="BD1198" s="3"/>
      <c r="BE1198" s="3"/>
      <c r="BF1198" s="3"/>
    </row>
    <row r="1199" spans="1:58" ht="41.45" customHeight="1">
      <c r="A1199"/>
      <c r="J1199"/>
      <c r="AA1199"/>
      <c r="AB1199"/>
      <c r="AC1199"/>
      <c r="AD1199"/>
      <c r="AE1199"/>
      <c r="AF1199"/>
      <c r="AG1199"/>
      <c r="AH1199"/>
      <c r="BB1199" s="2"/>
      <c r="BC1199" s="3"/>
      <c r="BD1199" s="3"/>
      <c r="BE1199" s="3"/>
      <c r="BF1199" s="3"/>
    </row>
    <row r="1200" spans="1:58" ht="41.45" customHeight="1">
      <c r="A1200"/>
      <c r="J1200"/>
      <c r="AA1200"/>
      <c r="AB1200"/>
      <c r="AC1200"/>
      <c r="AD1200"/>
      <c r="AE1200"/>
      <c r="AF1200"/>
      <c r="AG1200"/>
      <c r="AH1200"/>
      <c r="BB1200" s="2"/>
      <c r="BC1200" s="3"/>
      <c r="BD1200" s="3"/>
      <c r="BE1200" s="3"/>
      <c r="BF1200" s="3"/>
    </row>
    <row r="1201" spans="1:58" ht="41.45" customHeight="1">
      <c r="A1201"/>
      <c r="J1201"/>
      <c r="AA1201"/>
      <c r="AB1201"/>
      <c r="AC1201"/>
      <c r="AD1201"/>
      <c r="AE1201"/>
      <c r="AF1201"/>
      <c r="AG1201"/>
      <c r="AH1201"/>
      <c r="BB1201" s="2"/>
      <c r="BC1201" s="3"/>
      <c r="BD1201" s="3"/>
      <c r="BE1201" s="3"/>
      <c r="BF1201" s="3"/>
    </row>
    <row r="1202" spans="1:58" ht="41.45" customHeight="1">
      <c r="A1202"/>
      <c r="J1202"/>
      <c r="AA1202"/>
      <c r="AB1202"/>
      <c r="AC1202"/>
      <c r="AD1202"/>
      <c r="AE1202"/>
      <c r="AF1202"/>
      <c r="AG1202"/>
      <c r="AH1202"/>
      <c r="BB1202" s="2"/>
      <c r="BC1202" s="3"/>
      <c r="BD1202" s="3"/>
      <c r="BE1202" s="3"/>
      <c r="BF1202" s="3"/>
    </row>
    <row r="1203" spans="1:58" ht="41.45" customHeight="1">
      <c r="A1203"/>
      <c r="J1203"/>
      <c r="AA1203"/>
      <c r="AB1203"/>
      <c r="AC1203"/>
      <c r="AD1203"/>
      <c r="AE1203"/>
      <c r="AF1203"/>
      <c r="AG1203"/>
      <c r="AH1203"/>
      <c r="BB1203" s="2"/>
      <c r="BC1203" s="3"/>
      <c r="BD1203" s="3"/>
      <c r="BE1203" s="3"/>
      <c r="BF1203" s="3"/>
    </row>
    <row r="1204" spans="1:58" ht="41.45" customHeight="1">
      <c r="A1204"/>
      <c r="J1204"/>
      <c r="AA1204"/>
      <c r="AB1204"/>
      <c r="AC1204"/>
      <c r="AD1204"/>
      <c r="AE1204"/>
      <c r="AF1204"/>
      <c r="AG1204"/>
      <c r="AH1204"/>
      <c r="BB1204" s="2"/>
      <c r="BC1204" s="3"/>
      <c r="BD1204" s="3"/>
      <c r="BE1204" s="3"/>
      <c r="BF1204" s="3"/>
    </row>
    <row r="1205" spans="1:58" ht="41.45" customHeight="1">
      <c r="A1205"/>
      <c r="J1205"/>
      <c r="AA1205"/>
      <c r="AB1205"/>
      <c r="AC1205"/>
      <c r="AD1205"/>
      <c r="AE1205"/>
      <c r="AF1205"/>
      <c r="AG1205"/>
      <c r="AH1205"/>
      <c r="BB1205" s="2"/>
      <c r="BC1205" s="3"/>
      <c r="BD1205" s="3"/>
      <c r="BE1205" s="3"/>
      <c r="BF1205" s="3"/>
    </row>
    <row r="1206" spans="1:58" ht="41.45" customHeight="1">
      <c r="A1206"/>
      <c r="J1206"/>
      <c r="AA1206"/>
      <c r="AB1206"/>
      <c r="AC1206"/>
      <c r="AD1206"/>
      <c r="AE1206"/>
      <c r="AF1206"/>
      <c r="AG1206"/>
      <c r="AH1206"/>
      <c r="BB1206" s="2"/>
      <c r="BC1206" s="3"/>
      <c r="BD1206" s="3"/>
      <c r="BE1206" s="3"/>
      <c r="BF1206" s="3"/>
    </row>
    <row r="1207" spans="1:58" ht="41.45" customHeight="1">
      <c r="A1207"/>
      <c r="J1207"/>
      <c r="AA1207"/>
      <c r="AB1207"/>
      <c r="AC1207"/>
      <c r="AD1207"/>
      <c r="AE1207"/>
      <c r="AF1207"/>
      <c r="AG1207"/>
      <c r="AH1207"/>
      <c r="BB1207" s="2"/>
      <c r="BC1207" s="3"/>
      <c r="BD1207" s="3"/>
      <c r="BE1207" s="3"/>
      <c r="BF1207" s="3"/>
    </row>
    <row r="1208" spans="1:58" ht="41.45" customHeight="1">
      <c r="A1208"/>
      <c r="J1208"/>
      <c r="AA1208"/>
      <c r="AB1208"/>
      <c r="AC1208"/>
      <c r="AD1208"/>
      <c r="AE1208"/>
      <c r="AF1208"/>
      <c r="AG1208"/>
      <c r="AH1208"/>
      <c r="BB1208" s="2"/>
      <c r="BC1208" s="3"/>
      <c r="BD1208" s="3"/>
      <c r="BE1208" s="3"/>
      <c r="BF1208" s="3"/>
    </row>
    <row r="1209" spans="1:58" ht="41.45" customHeight="1">
      <c r="A1209"/>
      <c r="J1209"/>
      <c r="AA1209"/>
      <c r="AB1209"/>
      <c r="AC1209"/>
      <c r="AD1209"/>
      <c r="AE1209"/>
      <c r="AF1209"/>
      <c r="AG1209"/>
      <c r="AH1209"/>
      <c r="BB1209" s="2"/>
      <c r="BC1209" s="3"/>
      <c r="BD1209" s="3"/>
      <c r="BE1209" s="3"/>
      <c r="BF1209" s="3"/>
    </row>
    <row r="1210" spans="1:58" ht="41.45" customHeight="1">
      <c r="A1210"/>
      <c r="J1210"/>
      <c r="AA1210"/>
      <c r="AB1210"/>
      <c r="AC1210"/>
      <c r="AD1210"/>
      <c r="AE1210"/>
      <c r="AF1210"/>
      <c r="AG1210"/>
      <c r="AH1210"/>
      <c r="BB1210" s="2"/>
      <c r="BC1210" s="3"/>
      <c r="BD1210" s="3"/>
      <c r="BE1210" s="3"/>
      <c r="BF1210" s="3"/>
    </row>
    <row r="1211" spans="1:58" ht="41.45" customHeight="1">
      <c r="A1211"/>
      <c r="J1211"/>
      <c r="AA1211"/>
      <c r="AB1211"/>
      <c r="AC1211"/>
      <c r="AD1211"/>
      <c r="AE1211"/>
      <c r="AF1211"/>
      <c r="AG1211"/>
      <c r="AH1211"/>
      <c r="BB1211" s="2"/>
      <c r="BC1211" s="3"/>
      <c r="BD1211" s="3"/>
      <c r="BE1211" s="3"/>
      <c r="BF1211" s="3"/>
    </row>
    <row r="1212" spans="1:58" ht="41.45" customHeight="1">
      <c r="A1212"/>
      <c r="J1212"/>
      <c r="AA1212"/>
      <c r="AB1212"/>
      <c r="AC1212"/>
      <c r="AD1212"/>
      <c r="AE1212"/>
      <c r="AF1212"/>
      <c r="AG1212"/>
      <c r="AH1212"/>
      <c r="BB1212" s="2"/>
      <c r="BC1212" s="3"/>
      <c r="BD1212" s="3"/>
      <c r="BE1212" s="3"/>
      <c r="BF1212" s="3"/>
    </row>
    <row r="1213" spans="1:58" ht="41.45" customHeight="1">
      <c r="A1213"/>
      <c r="J1213"/>
      <c r="AA1213"/>
      <c r="AB1213"/>
      <c r="AC1213"/>
      <c r="AD1213"/>
      <c r="AE1213"/>
      <c r="AF1213"/>
      <c r="AG1213"/>
      <c r="AH1213"/>
      <c r="BB1213" s="2"/>
      <c r="BC1213" s="3"/>
      <c r="BD1213" s="3"/>
      <c r="BE1213" s="3"/>
      <c r="BF1213" s="3"/>
    </row>
    <row r="1214" spans="1:58" ht="41.45" customHeight="1">
      <c r="A1214"/>
      <c r="J1214"/>
      <c r="AA1214"/>
      <c r="AB1214"/>
      <c r="AC1214"/>
      <c r="AD1214"/>
      <c r="AE1214"/>
      <c r="AF1214"/>
      <c r="AG1214"/>
      <c r="AH1214"/>
      <c r="BB1214" s="2"/>
      <c r="BC1214" s="3"/>
      <c r="BD1214" s="3"/>
      <c r="BE1214" s="3"/>
      <c r="BF1214" s="3"/>
    </row>
    <row r="1215" spans="1:58" ht="41.45" customHeight="1">
      <c r="A1215"/>
      <c r="J1215"/>
      <c r="AA1215"/>
      <c r="AB1215"/>
      <c r="AC1215"/>
      <c r="AD1215"/>
      <c r="AE1215"/>
      <c r="AF1215"/>
      <c r="AG1215"/>
      <c r="AH1215"/>
      <c r="BB1215" s="2"/>
      <c r="BC1215" s="3"/>
      <c r="BD1215" s="3"/>
      <c r="BE1215" s="3"/>
      <c r="BF1215" s="3"/>
    </row>
    <row r="1216" spans="1:58" ht="41.45" customHeight="1">
      <c r="A1216"/>
      <c r="J1216"/>
      <c r="AA1216"/>
      <c r="AB1216"/>
      <c r="AC1216"/>
      <c r="AD1216"/>
      <c r="AE1216"/>
      <c r="AF1216"/>
      <c r="AG1216"/>
      <c r="AH1216"/>
      <c r="BB1216" s="2"/>
      <c r="BC1216" s="3"/>
      <c r="BD1216" s="3"/>
      <c r="BE1216" s="3"/>
      <c r="BF1216" s="3"/>
    </row>
    <row r="1217" spans="1:58" ht="41.45" customHeight="1">
      <c r="A1217"/>
      <c r="J1217"/>
      <c r="AA1217"/>
      <c r="AB1217"/>
      <c r="AC1217"/>
      <c r="AD1217"/>
      <c r="AE1217"/>
      <c r="AF1217"/>
      <c r="AG1217"/>
      <c r="AH1217"/>
      <c r="BB1217" s="2"/>
      <c r="BC1217" s="3"/>
      <c r="BD1217" s="3"/>
      <c r="BE1217" s="3"/>
      <c r="BF1217" s="3"/>
    </row>
    <row r="1218" spans="1:58" ht="41.45" customHeight="1">
      <c r="A1218"/>
      <c r="J1218"/>
      <c r="AA1218"/>
      <c r="AB1218"/>
      <c r="AC1218"/>
      <c r="AD1218"/>
      <c r="AE1218"/>
      <c r="AF1218"/>
      <c r="AG1218"/>
      <c r="AH1218"/>
      <c r="BB1218" s="2"/>
      <c r="BC1218" s="3"/>
      <c r="BD1218" s="3"/>
      <c r="BE1218" s="3"/>
      <c r="BF1218" s="3"/>
    </row>
    <row r="1219" spans="1:58" ht="41.45" customHeight="1">
      <c r="A1219"/>
      <c r="J1219"/>
      <c r="AA1219"/>
      <c r="AB1219"/>
      <c r="AC1219"/>
      <c r="AD1219"/>
      <c r="AE1219"/>
      <c r="AF1219"/>
      <c r="AG1219"/>
      <c r="AH1219"/>
      <c r="BB1219" s="2"/>
      <c r="BC1219" s="3"/>
      <c r="BD1219" s="3"/>
      <c r="BE1219" s="3"/>
      <c r="BF1219" s="3"/>
    </row>
    <row r="1220" spans="1:58" ht="41.45" customHeight="1">
      <c r="A1220"/>
      <c r="J1220"/>
      <c r="AA1220"/>
      <c r="AB1220"/>
      <c r="AC1220"/>
      <c r="AD1220"/>
      <c r="AE1220"/>
      <c r="AF1220"/>
      <c r="AG1220"/>
      <c r="AH1220"/>
      <c r="BB1220" s="2"/>
      <c r="BC1220" s="3"/>
      <c r="BD1220" s="3"/>
      <c r="BE1220" s="3"/>
      <c r="BF1220" s="3"/>
    </row>
    <row r="1221" spans="1:58" ht="41.45" customHeight="1">
      <c r="A1221"/>
      <c r="J1221"/>
      <c r="AA1221"/>
      <c r="AB1221"/>
      <c r="AC1221"/>
      <c r="AD1221"/>
      <c r="AE1221"/>
      <c r="AF1221"/>
      <c r="AG1221"/>
      <c r="AH1221"/>
      <c r="BB1221" s="2"/>
      <c r="BC1221" s="3"/>
      <c r="BD1221" s="3"/>
      <c r="BE1221" s="3"/>
      <c r="BF1221" s="3"/>
    </row>
    <row r="1222" spans="1:58" ht="41.45" customHeight="1">
      <c r="A1222"/>
      <c r="J1222"/>
      <c r="AA1222"/>
      <c r="AB1222"/>
      <c r="AC1222"/>
      <c r="AD1222"/>
      <c r="AE1222"/>
      <c r="AF1222"/>
      <c r="AG1222"/>
      <c r="AH1222"/>
      <c r="BB1222" s="2"/>
      <c r="BC1222" s="3"/>
      <c r="BD1222" s="3"/>
      <c r="BE1222" s="3"/>
      <c r="BF1222" s="3"/>
    </row>
    <row r="1223" spans="1:58" ht="41.45" customHeight="1">
      <c r="A1223"/>
      <c r="J1223"/>
      <c r="AA1223"/>
      <c r="AB1223"/>
      <c r="AC1223"/>
      <c r="AD1223"/>
      <c r="AE1223"/>
      <c r="AF1223"/>
      <c r="AG1223"/>
      <c r="AH1223"/>
      <c r="BB1223" s="2"/>
      <c r="BC1223" s="3"/>
      <c r="BD1223" s="3"/>
      <c r="BE1223" s="3"/>
      <c r="BF1223" s="3"/>
    </row>
    <row r="1224" spans="1:58" ht="41.45" customHeight="1">
      <c r="A1224"/>
      <c r="J1224"/>
      <c r="AA1224"/>
      <c r="AB1224"/>
      <c r="AC1224"/>
      <c r="AD1224"/>
      <c r="AE1224"/>
      <c r="AF1224"/>
      <c r="AG1224"/>
      <c r="AH1224"/>
      <c r="BB1224" s="2"/>
      <c r="BC1224" s="3"/>
      <c r="BD1224" s="3"/>
      <c r="BE1224" s="3"/>
      <c r="BF1224" s="3"/>
    </row>
    <row r="1225" spans="1:58" ht="41.45" customHeight="1">
      <c r="A1225"/>
      <c r="J1225"/>
      <c r="AA1225"/>
      <c r="AB1225"/>
      <c r="AC1225"/>
      <c r="AD1225"/>
      <c r="AE1225"/>
      <c r="AF1225"/>
      <c r="AG1225"/>
      <c r="AH1225"/>
      <c r="BB1225" s="2"/>
      <c r="BC1225" s="3"/>
      <c r="BD1225" s="3"/>
      <c r="BE1225" s="3"/>
      <c r="BF1225" s="3"/>
    </row>
    <row r="1226" spans="1:58" ht="41.45" customHeight="1">
      <c r="A1226"/>
      <c r="J1226"/>
      <c r="AA1226"/>
      <c r="AB1226"/>
      <c r="AC1226"/>
      <c r="AD1226"/>
      <c r="AE1226"/>
      <c r="AF1226"/>
      <c r="AG1226"/>
      <c r="AH1226"/>
      <c r="BB1226" s="2"/>
      <c r="BC1226" s="3"/>
      <c r="BD1226" s="3"/>
      <c r="BE1226" s="3"/>
      <c r="BF1226" s="3"/>
    </row>
    <row r="1227" spans="1:58" ht="41.45" customHeight="1">
      <c r="A1227"/>
      <c r="J1227"/>
      <c r="AA1227"/>
      <c r="AB1227"/>
      <c r="AC1227"/>
      <c r="AD1227"/>
      <c r="AE1227"/>
      <c r="AF1227"/>
      <c r="AG1227"/>
      <c r="AH1227"/>
      <c r="BB1227" s="2"/>
      <c r="BC1227" s="3"/>
      <c r="BD1227" s="3"/>
      <c r="BE1227" s="3"/>
      <c r="BF1227" s="3"/>
    </row>
    <row r="1228" spans="1:58" ht="41.45" customHeight="1">
      <c r="A1228"/>
      <c r="J1228"/>
      <c r="AA1228"/>
      <c r="AB1228"/>
      <c r="AC1228"/>
      <c r="AD1228"/>
      <c r="AE1228"/>
      <c r="AF1228"/>
      <c r="AG1228"/>
      <c r="AH1228"/>
      <c r="BB1228" s="2"/>
      <c r="BC1228" s="3"/>
      <c r="BD1228" s="3"/>
      <c r="BE1228" s="3"/>
      <c r="BF1228" s="3"/>
    </row>
    <row r="1229" spans="1:58" ht="41.45" customHeight="1">
      <c r="A1229"/>
      <c r="J1229"/>
      <c r="AA1229"/>
      <c r="AB1229"/>
      <c r="AC1229"/>
      <c r="AD1229"/>
      <c r="AE1229"/>
      <c r="AF1229"/>
      <c r="AG1229"/>
      <c r="AH1229"/>
      <c r="BB1229" s="2"/>
      <c r="BC1229" s="3"/>
      <c r="BD1229" s="3"/>
      <c r="BE1229" s="3"/>
      <c r="BF1229" s="3"/>
    </row>
    <row r="1230" spans="1:58" ht="41.45" customHeight="1">
      <c r="A1230"/>
      <c r="J1230"/>
      <c r="AA1230"/>
      <c r="AB1230"/>
      <c r="AC1230"/>
      <c r="AD1230"/>
      <c r="AE1230"/>
      <c r="AF1230"/>
      <c r="AG1230"/>
      <c r="AH1230"/>
      <c r="BB1230" s="2"/>
      <c r="BC1230" s="3"/>
      <c r="BD1230" s="3"/>
      <c r="BE1230" s="3"/>
      <c r="BF1230" s="3"/>
    </row>
    <row r="1231" spans="1:58" ht="41.45" customHeight="1">
      <c r="A1231"/>
      <c r="J1231"/>
      <c r="AA1231"/>
      <c r="AB1231"/>
      <c r="AC1231"/>
      <c r="AD1231"/>
      <c r="AE1231"/>
      <c r="AF1231"/>
      <c r="AG1231"/>
      <c r="AH1231"/>
      <c r="BB1231" s="2"/>
      <c r="BC1231" s="3"/>
      <c r="BD1231" s="3"/>
      <c r="BE1231" s="3"/>
      <c r="BF1231" s="3"/>
    </row>
    <row r="1232" spans="1:58" ht="41.45" customHeight="1">
      <c r="A1232"/>
      <c r="J1232"/>
      <c r="AA1232"/>
      <c r="AB1232"/>
      <c r="AC1232"/>
      <c r="AD1232"/>
      <c r="AE1232"/>
      <c r="AF1232"/>
      <c r="AG1232"/>
      <c r="AH1232"/>
      <c r="BB1232" s="2"/>
      <c r="BC1232" s="3"/>
      <c r="BD1232" s="3"/>
      <c r="BE1232" s="3"/>
      <c r="BF1232" s="3"/>
    </row>
    <row r="1233" spans="1:58" ht="41.45" customHeight="1">
      <c r="A1233"/>
      <c r="J1233"/>
      <c r="AA1233"/>
      <c r="AB1233"/>
      <c r="AC1233"/>
      <c r="AD1233"/>
      <c r="AE1233"/>
      <c r="AF1233"/>
      <c r="AG1233"/>
      <c r="AH1233"/>
      <c r="BB1233" s="2"/>
      <c r="BC1233" s="3"/>
      <c r="BD1233" s="3"/>
      <c r="BE1233" s="3"/>
      <c r="BF1233" s="3"/>
    </row>
    <row r="1234" spans="1:58" ht="41.45" customHeight="1">
      <c r="A1234"/>
      <c r="J1234"/>
      <c r="AA1234"/>
      <c r="AB1234"/>
      <c r="AC1234"/>
      <c r="AD1234"/>
      <c r="AE1234"/>
      <c r="AF1234"/>
      <c r="AG1234"/>
      <c r="AH1234"/>
      <c r="BB1234" s="2"/>
      <c r="BC1234" s="3"/>
      <c r="BD1234" s="3"/>
      <c r="BE1234" s="3"/>
      <c r="BF1234" s="3"/>
    </row>
    <row r="1235" spans="1:58" ht="41.45" customHeight="1">
      <c r="A1235"/>
      <c r="J1235"/>
      <c r="AA1235"/>
      <c r="AB1235"/>
      <c r="AC1235"/>
      <c r="AD1235"/>
      <c r="AE1235"/>
      <c r="AF1235"/>
      <c r="AG1235"/>
      <c r="AH1235"/>
      <c r="BB1235" s="2"/>
      <c r="BC1235" s="3"/>
      <c r="BD1235" s="3"/>
      <c r="BE1235" s="3"/>
      <c r="BF1235" s="3"/>
    </row>
    <row r="1236" spans="1:58" ht="41.45" customHeight="1">
      <c r="A1236"/>
      <c r="J1236"/>
      <c r="AA1236"/>
      <c r="AB1236"/>
      <c r="AC1236"/>
      <c r="AD1236"/>
      <c r="AE1236"/>
      <c r="AF1236"/>
      <c r="AG1236"/>
      <c r="AH1236"/>
      <c r="BB1236" s="2"/>
      <c r="BC1236" s="3"/>
      <c r="BD1236" s="3"/>
      <c r="BE1236" s="3"/>
      <c r="BF1236" s="3"/>
    </row>
    <row r="1237" spans="1:58" ht="41.45" customHeight="1">
      <c r="A1237"/>
      <c r="J1237"/>
      <c r="AA1237"/>
      <c r="AB1237"/>
      <c r="AC1237"/>
      <c r="AD1237"/>
      <c r="AE1237"/>
      <c r="AF1237"/>
      <c r="AG1237"/>
      <c r="AH1237"/>
      <c r="BB1237" s="2"/>
      <c r="BC1237" s="3"/>
      <c r="BD1237" s="3"/>
      <c r="BE1237" s="3"/>
      <c r="BF1237" s="3"/>
    </row>
    <row r="1238" spans="1:58" ht="41.45" customHeight="1">
      <c r="A1238"/>
      <c r="J1238"/>
      <c r="AA1238"/>
      <c r="AB1238"/>
      <c r="AC1238"/>
      <c r="AD1238"/>
      <c r="AE1238"/>
      <c r="AF1238"/>
      <c r="AG1238"/>
      <c r="AH1238"/>
      <c r="BB1238" s="2"/>
      <c r="BC1238" s="3"/>
      <c r="BD1238" s="3"/>
      <c r="BE1238" s="3"/>
      <c r="BF1238" s="3"/>
    </row>
    <row r="1239" spans="1:58" ht="41.45" customHeight="1">
      <c r="A1239"/>
      <c r="J1239"/>
      <c r="AA1239"/>
      <c r="AB1239"/>
      <c r="AC1239"/>
      <c r="AD1239"/>
      <c r="AE1239"/>
      <c r="AF1239"/>
      <c r="AG1239"/>
      <c r="AH1239"/>
      <c r="BB1239" s="2"/>
      <c r="BC1239" s="3"/>
      <c r="BD1239" s="3"/>
      <c r="BE1239" s="3"/>
      <c r="BF1239" s="3"/>
    </row>
    <row r="1240" spans="1:58" ht="41.45" customHeight="1">
      <c r="A1240"/>
      <c r="J1240"/>
      <c r="AA1240"/>
      <c r="AB1240"/>
      <c r="AC1240"/>
      <c r="AD1240"/>
      <c r="AE1240"/>
      <c r="AF1240"/>
      <c r="AG1240"/>
      <c r="AH1240"/>
      <c r="BB1240" s="2"/>
      <c r="BC1240" s="3"/>
      <c r="BD1240" s="3"/>
      <c r="BE1240" s="3"/>
      <c r="BF1240" s="3"/>
    </row>
    <row r="1241" spans="1:58" ht="41.45" customHeight="1">
      <c r="A1241"/>
      <c r="J1241"/>
      <c r="AA1241"/>
      <c r="AB1241"/>
      <c r="AC1241"/>
      <c r="AD1241"/>
      <c r="AE1241"/>
      <c r="AF1241"/>
      <c r="AG1241"/>
      <c r="AH1241"/>
      <c r="BB1241" s="2"/>
      <c r="BC1241" s="3"/>
      <c r="BD1241" s="3"/>
      <c r="BE1241" s="3"/>
      <c r="BF1241" s="3"/>
    </row>
    <row r="1242" spans="1:58" ht="41.45" customHeight="1">
      <c r="A1242"/>
      <c r="J1242"/>
      <c r="AA1242"/>
      <c r="AB1242"/>
      <c r="AC1242"/>
      <c r="AD1242"/>
      <c r="AE1242"/>
      <c r="AF1242"/>
      <c r="AG1242"/>
      <c r="AH1242"/>
      <c r="BB1242" s="2"/>
      <c r="BC1242" s="3"/>
      <c r="BD1242" s="3"/>
      <c r="BE1242" s="3"/>
      <c r="BF1242" s="3"/>
    </row>
    <row r="1243" spans="1:58" ht="41.45" customHeight="1">
      <c r="A1243"/>
      <c r="J1243"/>
      <c r="AA1243"/>
      <c r="AB1243"/>
      <c r="AC1243"/>
      <c r="AD1243"/>
      <c r="AE1243"/>
      <c r="AF1243"/>
      <c r="AG1243"/>
      <c r="AH1243"/>
      <c r="BB1243" s="2"/>
      <c r="BC1243" s="3"/>
      <c r="BD1243" s="3"/>
      <c r="BE1243" s="3"/>
      <c r="BF1243" s="3"/>
    </row>
    <row r="1244" spans="1:58" ht="41.45" customHeight="1">
      <c r="A1244"/>
      <c r="J1244"/>
      <c r="AA1244"/>
      <c r="AB1244"/>
      <c r="AC1244"/>
      <c r="AD1244"/>
      <c r="AE1244"/>
      <c r="AF1244"/>
      <c r="AG1244"/>
      <c r="AH1244"/>
      <c r="BB1244" s="2"/>
      <c r="BC1244" s="3"/>
      <c r="BD1244" s="3"/>
      <c r="BE1244" s="3"/>
      <c r="BF1244" s="3"/>
    </row>
    <row r="1245" spans="1:58" ht="41.45" customHeight="1">
      <c r="A1245"/>
      <c r="J1245"/>
      <c r="AA1245"/>
      <c r="AB1245"/>
      <c r="AC1245"/>
      <c r="AD1245"/>
      <c r="AE1245"/>
      <c r="AF1245"/>
      <c r="AG1245"/>
      <c r="AH1245"/>
      <c r="BB1245" s="2"/>
      <c r="BC1245" s="3"/>
      <c r="BD1245" s="3"/>
      <c r="BE1245" s="3"/>
      <c r="BF1245" s="3"/>
    </row>
    <row r="1246" spans="1:58" ht="41.45" customHeight="1">
      <c r="A1246"/>
      <c r="J1246"/>
      <c r="AA1246"/>
      <c r="AB1246"/>
      <c r="AC1246"/>
      <c r="AD1246"/>
      <c r="AE1246"/>
      <c r="AF1246"/>
      <c r="AG1246"/>
      <c r="AH1246"/>
      <c r="BB1246" s="2"/>
      <c r="BC1246" s="3"/>
      <c r="BD1246" s="3"/>
      <c r="BE1246" s="3"/>
      <c r="BF1246" s="3"/>
    </row>
    <row r="1247" spans="1:58" ht="41.45" customHeight="1">
      <c r="A1247"/>
      <c r="J1247"/>
      <c r="AA1247"/>
      <c r="AB1247"/>
      <c r="AC1247"/>
      <c r="AD1247"/>
      <c r="AE1247"/>
      <c r="AF1247"/>
      <c r="AG1247"/>
      <c r="AH1247"/>
      <c r="BB1247" s="2"/>
      <c r="BC1247" s="3"/>
      <c r="BD1247" s="3"/>
      <c r="BE1247" s="3"/>
      <c r="BF1247" s="3"/>
    </row>
    <row r="1248" spans="1:58" ht="41.45" customHeight="1">
      <c r="A1248"/>
      <c r="J1248"/>
      <c r="AA1248"/>
      <c r="AB1248"/>
      <c r="AC1248"/>
      <c r="AD1248"/>
      <c r="AE1248"/>
      <c r="AF1248"/>
      <c r="AG1248"/>
      <c r="AH1248"/>
      <c r="BB1248" s="2"/>
      <c r="BC1248" s="3"/>
      <c r="BD1248" s="3"/>
      <c r="BE1248" s="3"/>
      <c r="BF1248" s="3"/>
    </row>
    <row r="1249" spans="1:58" ht="41.45" customHeight="1">
      <c r="A1249"/>
      <c r="J1249"/>
      <c r="AA1249"/>
      <c r="AB1249"/>
      <c r="AC1249"/>
      <c r="AD1249"/>
      <c r="AE1249"/>
      <c r="AF1249"/>
      <c r="AG1249"/>
      <c r="AH1249"/>
      <c r="BB1249" s="2"/>
      <c r="BC1249" s="3"/>
      <c r="BD1249" s="3"/>
      <c r="BE1249" s="3"/>
      <c r="BF1249" s="3"/>
    </row>
    <row r="1250" spans="1:58" ht="41.45" customHeight="1">
      <c r="A1250"/>
      <c r="J1250"/>
      <c r="AA1250"/>
      <c r="AB1250"/>
      <c r="AC1250"/>
      <c r="AD1250"/>
      <c r="AE1250"/>
      <c r="AF1250"/>
      <c r="AG1250"/>
      <c r="AH1250"/>
      <c r="BB1250" s="2"/>
      <c r="BC1250" s="3"/>
      <c r="BD1250" s="3"/>
      <c r="BE1250" s="3"/>
      <c r="BF1250" s="3"/>
    </row>
    <row r="1251" spans="1:58" ht="41.45" customHeight="1">
      <c r="A1251"/>
      <c r="J1251"/>
      <c r="AA1251"/>
      <c r="AB1251"/>
      <c r="AC1251"/>
      <c r="AD1251"/>
      <c r="AE1251"/>
      <c r="AF1251"/>
      <c r="AG1251"/>
      <c r="AH1251"/>
      <c r="BB1251" s="2"/>
      <c r="BC1251" s="3"/>
      <c r="BD1251" s="3"/>
      <c r="BE1251" s="3"/>
      <c r="BF1251" s="3"/>
    </row>
    <row r="1252" spans="1:58" ht="41.45" customHeight="1">
      <c r="A1252"/>
      <c r="J1252"/>
      <c r="AA1252"/>
      <c r="AB1252"/>
      <c r="AC1252"/>
      <c r="AD1252"/>
      <c r="AE1252"/>
      <c r="AF1252"/>
      <c r="AG1252"/>
      <c r="AH1252"/>
      <c r="BB1252" s="2"/>
      <c r="BC1252" s="3"/>
      <c r="BD1252" s="3"/>
      <c r="BE1252" s="3"/>
      <c r="BF1252" s="3"/>
    </row>
    <row r="1253" spans="1:58" ht="41.45" customHeight="1">
      <c r="A1253"/>
      <c r="J1253"/>
      <c r="AA1253"/>
      <c r="AB1253"/>
      <c r="AC1253"/>
      <c r="AD1253"/>
      <c r="AE1253"/>
      <c r="AF1253"/>
      <c r="AG1253"/>
      <c r="AH1253"/>
      <c r="BB1253" s="2"/>
      <c r="BC1253" s="3"/>
      <c r="BD1253" s="3"/>
      <c r="BE1253" s="3"/>
      <c r="BF1253" s="3"/>
    </row>
    <row r="1254" spans="1:58" ht="41.45" customHeight="1">
      <c r="A1254"/>
      <c r="J1254"/>
      <c r="AA1254"/>
      <c r="AB1254"/>
      <c r="AC1254"/>
      <c r="AD1254"/>
      <c r="AE1254"/>
      <c r="AF1254"/>
      <c r="AG1254"/>
      <c r="AH1254"/>
      <c r="BB1254" s="2"/>
      <c r="BC1254" s="3"/>
      <c r="BD1254" s="3"/>
      <c r="BE1254" s="3"/>
      <c r="BF1254" s="3"/>
    </row>
    <row r="1255" spans="1:58" ht="41.45" customHeight="1">
      <c r="A1255"/>
      <c r="J1255"/>
      <c r="AA1255"/>
      <c r="AB1255"/>
      <c r="AC1255"/>
      <c r="AD1255"/>
      <c r="AE1255"/>
      <c r="AF1255"/>
      <c r="AG1255"/>
      <c r="AH1255"/>
      <c r="BB1255" s="2"/>
      <c r="BC1255" s="3"/>
      <c r="BD1255" s="3"/>
      <c r="BE1255" s="3"/>
      <c r="BF1255" s="3"/>
    </row>
    <row r="1256" spans="1:58" ht="41.45" customHeight="1">
      <c r="A1256"/>
      <c r="J1256"/>
      <c r="AA1256"/>
      <c r="AB1256"/>
      <c r="AC1256"/>
      <c r="AD1256"/>
      <c r="AE1256"/>
      <c r="AF1256"/>
      <c r="AG1256"/>
      <c r="AH1256"/>
      <c r="BB1256" s="2"/>
      <c r="BC1256" s="3"/>
      <c r="BD1256" s="3"/>
      <c r="BE1256" s="3"/>
      <c r="BF1256" s="3"/>
    </row>
    <row r="1257" spans="1:58" ht="41.45" customHeight="1">
      <c r="A1257"/>
      <c r="J1257"/>
      <c r="AA1257"/>
      <c r="AB1257"/>
      <c r="AC1257"/>
      <c r="AD1257"/>
      <c r="AE1257"/>
      <c r="AF1257"/>
      <c r="AG1257"/>
      <c r="AH1257"/>
      <c r="BB1257" s="2"/>
      <c r="BC1257" s="3"/>
      <c r="BD1257" s="3"/>
      <c r="BE1257" s="3"/>
      <c r="BF1257" s="3"/>
    </row>
    <row r="1258" spans="1:58" ht="41.45" customHeight="1">
      <c r="A1258"/>
      <c r="J1258"/>
      <c r="AA1258"/>
      <c r="AB1258"/>
      <c r="AC1258"/>
      <c r="AD1258"/>
      <c r="AE1258"/>
      <c r="AF1258"/>
      <c r="AG1258"/>
      <c r="AH1258"/>
      <c r="BB1258" s="2"/>
      <c r="BC1258" s="3"/>
      <c r="BD1258" s="3"/>
      <c r="BE1258" s="3"/>
      <c r="BF1258" s="3"/>
    </row>
    <row r="1259" spans="1:58" ht="41.45" customHeight="1">
      <c r="A1259"/>
      <c r="J1259"/>
      <c r="AA1259"/>
      <c r="AB1259"/>
      <c r="AC1259"/>
      <c r="AD1259"/>
      <c r="AE1259"/>
      <c r="AF1259"/>
      <c r="AG1259"/>
      <c r="AH1259"/>
      <c r="BB1259" s="2"/>
      <c r="BC1259" s="3"/>
      <c r="BD1259" s="3"/>
      <c r="BE1259" s="3"/>
      <c r="BF1259" s="3"/>
    </row>
    <row r="1260" spans="1:58" ht="41.45" customHeight="1">
      <c r="A1260"/>
      <c r="J1260"/>
      <c r="AA1260"/>
      <c r="AB1260"/>
      <c r="AC1260"/>
      <c r="AD1260"/>
      <c r="AE1260"/>
      <c r="AF1260"/>
      <c r="AG1260"/>
      <c r="AH1260"/>
      <c r="BB1260" s="2"/>
      <c r="BC1260" s="3"/>
      <c r="BD1260" s="3"/>
      <c r="BE1260" s="3"/>
      <c r="BF1260" s="3"/>
    </row>
    <row r="1261" spans="1:58" ht="41.45" customHeight="1">
      <c r="A1261"/>
      <c r="J1261"/>
      <c r="AA1261"/>
      <c r="AB1261"/>
      <c r="AC1261"/>
      <c r="AD1261"/>
      <c r="AE1261"/>
      <c r="AF1261"/>
      <c r="AG1261"/>
      <c r="AH1261"/>
      <c r="BB1261" s="2"/>
      <c r="BC1261" s="3"/>
      <c r="BD1261" s="3"/>
      <c r="BE1261" s="3"/>
      <c r="BF1261" s="3"/>
    </row>
    <row r="1262" spans="1:58" ht="41.45" customHeight="1">
      <c r="A1262"/>
      <c r="J1262"/>
      <c r="AA1262"/>
      <c r="AB1262"/>
      <c r="AC1262"/>
      <c r="AD1262"/>
      <c r="AE1262"/>
      <c r="AF1262"/>
      <c r="AG1262"/>
      <c r="AH1262"/>
      <c r="BB1262" s="2"/>
      <c r="BC1262" s="3"/>
      <c r="BD1262" s="3"/>
      <c r="BE1262" s="3"/>
      <c r="BF1262" s="3"/>
    </row>
    <row r="1263" spans="1:58" ht="41.45" customHeight="1">
      <c r="A1263"/>
      <c r="J1263"/>
      <c r="AA1263"/>
      <c r="AB1263"/>
      <c r="AC1263"/>
      <c r="AD1263"/>
      <c r="AE1263"/>
      <c r="AF1263"/>
      <c r="AG1263"/>
      <c r="AH1263"/>
      <c r="BB1263" s="2"/>
      <c r="BC1263" s="3"/>
      <c r="BD1263" s="3"/>
      <c r="BE1263" s="3"/>
      <c r="BF1263" s="3"/>
    </row>
    <row r="1264" spans="1:58" ht="41.45" customHeight="1">
      <c r="A1264"/>
      <c r="J1264"/>
      <c r="AA1264"/>
      <c r="AB1264"/>
      <c r="AC1264"/>
      <c r="AD1264"/>
      <c r="AE1264"/>
      <c r="AF1264"/>
      <c r="AG1264"/>
      <c r="AH1264"/>
      <c r="BB1264" s="2"/>
      <c r="BC1264" s="3"/>
      <c r="BD1264" s="3"/>
      <c r="BE1264" s="3"/>
      <c r="BF1264" s="3"/>
    </row>
    <row r="1265" spans="1:58" ht="41.45" customHeight="1">
      <c r="A1265"/>
      <c r="J1265"/>
      <c r="AA1265"/>
      <c r="AB1265"/>
      <c r="AC1265"/>
      <c r="AD1265"/>
      <c r="AE1265"/>
      <c r="AF1265"/>
      <c r="AG1265"/>
      <c r="AH1265"/>
      <c r="BB1265" s="2"/>
      <c r="BC1265" s="3"/>
      <c r="BD1265" s="3"/>
      <c r="BE1265" s="3"/>
      <c r="BF1265" s="3"/>
    </row>
    <row r="1266" spans="1:58" ht="41.45" customHeight="1">
      <c r="A1266"/>
      <c r="J1266"/>
      <c r="AA1266"/>
      <c r="AB1266"/>
      <c r="AC1266"/>
      <c r="AD1266"/>
      <c r="AE1266"/>
      <c r="AF1266"/>
      <c r="AG1266"/>
      <c r="AH1266"/>
      <c r="BB1266" s="2"/>
      <c r="BC1266" s="3"/>
      <c r="BD1266" s="3"/>
      <c r="BE1266" s="3"/>
      <c r="BF1266" s="3"/>
    </row>
    <row r="1267" spans="1:58" ht="41.45" customHeight="1">
      <c r="A1267"/>
      <c r="J1267"/>
      <c r="AA1267"/>
      <c r="AB1267"/>
      <c r="AC1267"/>
      <c r="AD1267"/>
      <c r="AE1267"/>
      <c r="AF1267"/>
      <c r="AG1267"/>
      <c r="AH1267"/>
      <c r="BB1267" s="2"/>
      <c r="BC1267" s="3"/>
      <c r="BD1267" s="3"/>
      <c r="BE1267" s="3"/>
      <c r="BF1267" s="3"/>
    </row>
    <row r="1268" spans="1:58" ht="41.45" customHeight="1">
      <c r="A1268"/>
      <c r="J1268"/>
      <c r="AA1268"/>
      <c r="AB1268"/>
      <c r="AC1268"/>
      <c r="AD1268"/>
      <c r="AE1268"/>
      <c r="AF1268"/>
      <c r="AG1268"/>
      <c r="AH1268"/>
      <c r="BB1268" s="2"/>
      <c r="BC1268" s="3"/>
      <c r="BD1268" s="3"/>
      <c r="BE1268" s="3"/>
      <c r="BF1268" s="3"/>
    </row>
    <row r="1269" spans="1:58" ht="41.45" customHeight="1">
      <c r="A1269"/>
      <c r="J1269"/>
      <c r="AA1269"/>
      <c r="AB1269"/>
      <c r="AC1269"/>
      <c r="AD1269"/>
      <c r="AE1269"/>
      <c r="AF1269"/>
      <c r="AG1269"/>
      <c r="AH1269"/>
      <c r="BB1269" s="2"/>
      <c r="BC1269" s="3"/>
      <c r="BD1269" s="3"/>
      <c r="BE1269" s="3"/>
      <c r="BF1269" s="3"/>
    </row>
    <row r="1270" spans="1:58" ht="41.45" customHeight="1">
      <c r="A1270"/>
      <c r="J1270"/>
      <c r="AA1270"/>
      <c r="AB1270"/>
      <c r="AC1270"/>
      <c r="AD1270"/>
      <c r="AE1270"/>
      <c r="AF1270"/>
      <c r="AG1270"/>
      <c r="AH1270"/>
      <c r="BB1270" s="2"/>
      <c r="BC1270" s="3"/>
      <c r="BD1270" s="3"/>
      <c r="BE1270" s="3"/>
      <c r="BF1270" s="3"/>
    </row>
    <row r="1271" spans="1:58" ht="41.45" customHeight="1">
      <c r="A1271"/>
      <c r="J1271"/>
      <c r="AA1271"/>
      <c r="AB1271"/>
      <c r="AC1271"/>
      <c r="AD1271"/>
      <c r="AE1271"/>
      <c r="AF1271"/>
      <c r="AG1271"/>
      <c r="AH1271"/>
      <c r="BB1271" s="2"/>
      <c r="BC1271" s="3"/>
      <c r="BD1271" s="3"/>
      <c r="BE1271" s="3"/>
      <c r="BF1271" s="3"/>
    </row>
    <row r="1272" spans="1:58" ht="41.45" customHeight="1">
      <c r="A1272"/>
      <c r="J1272"/>
      <c r="AA1272"/>
      <c r="AB1272"/>
      <c r="AC1272"/>
      <c r="AD1272"/>
      <c r="AE1272"/>
      <c r="AF1272"/>
      <c r="AG1272"/>
      <c r="AH1272"/>
      <c r="BB1272" s="2"/>
      <c r="BC1272" s="3"/>
      <c r="BD1272" s="3"/>
      <c r="BE1272" s="3"/>
      <c r="BF1272" s="3"/>
    </row>
    <row r="1273" spans="1:58" ht="41.45" customHeight="1">
      <c r="A1273"/>
      <c r="J1273"/>
      <c r="AA1273"/>
      <c r="AB1273"/>
      <c r="AC1273"/>
      <c r="AD1273"/>
      <c r="AE1273"/>
      <c r="AF1273"/>
      <c r="AG1273"/>
      <c r="AH1273"/>
      <c r="BB1273" s="2"/>
      <c r="BC1273" s="3"/>
      <c r="BD1273" s="3"/>
      <c r="BE1273" s="3"/>
      <c r="BF1273" s="3"/>
    </row>
    <row r="1274" spans="1:58" ht="41.45" customHeight="1">
      <c r="A1274"/>
      <c r="J1274"/>
      <c r="AA1274"/>
      <c r="AB1274"/>
      <c r="AC1274"/>
      <c r="AD1274"/>
      <c r="AE1274"/>
      <c r="AF1274"/>
      <c r="AG1274"/>
      <c r="AH1274"/>
      <c r="BB1274" s="2"/>
      <c r="BC1274" s="3"/>
      <c r="BD1274" s="3"/>
      <c r="BE1274" s="3"/>
      <c r="BF1274" s="3"/>
    </row>
    <row r="1275" spans="1:58" ht="41.45" customHeight="1">
      <c r="A1275"/>
      <c r="J1275"/>
      <c r="AA1275"/>
      <c r="AB1275"/>
      <c r="AC1275"/>
      <c r="AD1275"/>
      <c r="AE1275"/>
      <c r="AF1275"/>
      <c r="AG1275"/>
      <c r="AH1275"/>
      <c r="BB1275" s="2"/>
      <c r="BC1275" s="3"/>
      <c r="BD1275" s="3"/>
      <c r="BE1275" s="3"/>
      <c r="BF1275" s="3"/>
    </row>
    <row r="1276" spans="1:58" ht="41.45" customHeight="1">
      <c r="A1276"/>
      <c r="J1276"/>
      <c r="AA1276"/>
      <c r="AB1276"/>
      <c r="AC1276"/>
      <c r="AD1276"/>
      <c r="AE1276"/>
      <c r="AF1276"/>
      <c r="AG1276"/>
      <c r="AH1276"/>
      <c r="BB1276" s="2"/>
      <c r="BC1276" s="3"/>
      <c r="BD1276" s="3"/>
      <c r="BE1276" s="3"/>
      <c r="BF1276" s="3"/>
    </row>
    <row r="1277" spans="1:58" ht="41.45" customHeight="1">
      <c r="A1277"/>
      <c r="J1277"/>
      <c r="AA1277"/>
      <c r="AB1277"/>
      <c r="AC1277"/>
      <c r="AD1277"/>
      <c r="AE1277"/>
      <c r="AF1277"/>
      <c r="AG1277"/>
      <c r="AH1277"/>
      <c r="BB1277" s="2"/>
      <c r="BC1277" s="3"/>
      <c r="BD1277" s="3"/>
      <c r="BE1277" s="3"/>
      <c r="BF1277" s="3"/>
    </row>
    <row r="1278" spans="1:58" ht="41.45" customHeight="1">
      <c r="A1278"/>
      <c r="J1278"/>
      <c r="AA1278"/>
      <c r="AB1278"/>
      <c r="AC1278"/>
      <c r="AD1278"/>
      <c r="AE1278"/>
      <c r="AF1278"/>
      <c r="AG1278"/>
      <c r="AH1278"/>
      <c r="BB1278" s="2"/>
      <c r="BC1278" s="3"/>
      <c r="BD1278" s="3"/>
      <c r="BE1278" s="3"/>
      <c r="BF1278" s="3"/>
    </row>
    <row r="1279" spans="1:58" ht="41.45" customHeight="1">
      <c r="A1279"/>
      <c r="J1279"/>
      <c r="AA1279"/>
      <c r="AB1279"/>
      <c r="AC1279"/>
      <c r="AD1279"/>
      <c r="AE1279"/>
      <c r="AF1279"/>
      <c r="AG1279"/>
      <c r="AH1279"/>
      <c r="BB1279" s="2"/>
      <c r="BC1279" s="3"/>
      <c r="BD1279" s="3"/>
      <c r="BE1279" s="3"/>
      <c r="BF1279" s="3"/>
    </row>
    <row r="1280" spans="1:58" ht="41.45" customHeight="1">
      <c r="A1280"/>
      <c r="J1280"/>
      <c r="AA1280"/>
      <c r="AB1280"/>
      <c r="AC1280"/>
      <c r="AD1280"/>
      <c r="AE1280"/>
      <c r="AF1280"/>
      <c r="AG1280"/>
      <c r="AH1280"/>
      <c r="BB1280" s="2"/>
      <c r="BC1280" s="3"/>
      <c r="BD1280" s="3"/>
      <c r="BE1280" s="3"/>
      <c r="BF1280" s="3"/>
    </row>
    <row r="1281" spans="1:58" ht="41.45" customHeight="1">
      <c r="A1281"/>
      <c r="J1281"/>
      <c r="AA1281"/>
      <c r="AB1281"/>
      <c r="AC1281"/>
      <c r="AD1281"/>
      <c r="AE1281"/>
      <c r="AF1281"/>
      <c r="AG1281"/>
      <c r="AH1281"/>
      <c r="BB1281" s="2"/>
      <c r="BC1281" s="3"/>
      <c r="BD1281" s="3"/>
      <c r="BE1281" s="3"/>
      <c r="BF1281" s="3"/>
    </row>
    <row r="1282" spans="1:58" ht="41.45" customHeight="1">
      <c r="A1282"/>
      <c r="J1282"/>
      <c r="AA1282"/>
      <c r="AB1282"/>
      <c r="AC1282"/>
      <c r="AD1282"/>
      <c r="AE1282"/>
      <c r="AF1282"/>
      <c r="AG1282"/>
      <c r="AH1282"/>
      <c r="BB1282" s="2"/>
      <c r="BC1282" s="3"/>
      <c r="BD1282" s="3"/>
      <c r="BE1282" s="3"/>
      <c r="BF1282" s="3"/>
    </row>
    <row r="1283" spans="1:58" ht="41.45" customHeight="1">
      <c r="A1283"/>
      <c r="J1283"/>
      <c r="AA1283"/>
      <c r="AB1283"/>
      <c r="AC1283"/>
      <c r="AD1283"/>
      <c r="AE1283"/>
      <c r="AF1283"/>
      <c r="AG1283"/>
      <c r="AH1283"/>
      <c r="BB1283" s="2"/>
      <c r="BC1283" s="3"/>
      <c r="BD1283" s="3"/>
      <c r="BE1283" s="3"/>
      <c r="BF1283" s="3"/>
    </row>
    <row r="1284" spans="1:58" ht="41.45" customHeight="1">
      <c r="A1284"/>
      <c r="J1284"/>
      <c r="AA1284"/>
      <c r="AB1284"/>
      <c r="AC1284"/>
      <c r="AD1284"/>
      <c r="AE1284"/>
      <c r="AF1284"/>
      <c r="AG1284"/>
      <c r="AH1284"/>
      <c r="BB1284" s="2"/>
      <c r="BC1284" s="3"/>
      <c r="BD1284" s="3"/>
      <c r="BE1284" s="3"/>
      <c r="BF1284" s="3"/>
    </row>
    <row r="1285" spans="1:58" ht="41.45" customHeight="1">
      <c r="A1285"/>
      <c r="J1285"/>
      <c r="AA1285"/>
      <c r="AB1285"/>
      <c r="AC1285"/>
      <c r="AD1285"/>
      <c r="AE1285"/>
      <c r="AF1285"/>
      <c r="AG1285"/>
      <c r="AH1285"/>
      <c r="BB1285" s="2"/>
      <c r="BC1285" s="3"/>
      <c r="BD1285" s="3"/>
      <c r="BE1285" s="3"/>
      <c r="BF1285" s="3"/>
    </row>
    <row r="1286" spans="1:58" ht="41.45" customHeight="1">
      <c r="A1286"/>
      <c r="J1286"/>
      <c r="AA1286"/>
      <c r="AB1286"/>
      <c r="AC1286"/>
      <c r="AD1286"/>
      <c r="AE1286"/>
      <c r="AF1286"/>
      <c r="AG1286"/>
      <c r="AH1286"/>
      <c r="BB1286" s="2"/>
      <c r="BC1286" s="3"/>
      <c r="BD1286" s="3"/>
      <c r="BE1286" s="3"/>
      <c r="BF1286" s="3"/>
    </row>
    <row r="1287" spans="1:58" ht="41.45" customHeight="1">
      <c r="A1287"/>
      <c r="J1287"/>
      <c r="AA1287"/>
      <c r="AB1287"/>
      <c r="AC1287"/>
      <c r="AD1287"/>
      <c r="AE1287"/>
      <c r="AF1287"/>
      <c r="AG1287"/>
      <c r="AH1287"/>
      <c r="BB1287" s="2"/>
      <c r="BC1287" s="3"/>
      <c r="BD1287" s="3"/>
      <c r="BE1287" s="3"/>
      <c r="BF1287" s="3"/>
    </row>
    <row r="1288" spans="1:58" ht="41.45" customHeight="1">
      <c r="A1288"/>
      <c r="J1288"/>
      <c r="AA1288"/>
      <c r="AB1288"/>
      <c r="AC1288"/>
      <c r="AD1288"/>
      <c r="AE1288"/>
      <c r="AF1288"/>
      <c r="AG1288"/>
      <c r="AH1288"/>
      <c r="BB1288" s="2"/>
      <c r="BC1288" s="3"/>
      <c r="BD1288" s="3"/>
      <c r="BE1288" s="3"/>
      <c r="BF1288" s="3"/>
    </row>
    <row r="1289" spans="1:58" ht="41.45" customHeight="1">
      <c r="A1289"/>
      <c r="J1289"/>
      <c r="AA1289"/>
      <c r="AB1289"/>
      <c r="AC1289"/>
      <c r="AD1289"/>
      <c r="AE1289"/>
      <c r="AF1289"/>
      <c r="AG1289"/>
      <c r="AH1289"/>
      <c r="BB1289" s="2"/>
      <c r="BC1289" s="3"/>
      <c r="BD1289" s="3"/>
      <c r="BE1289" s="3"/>
      <c r="BF1289" s="3"/>
    </row>
    <row r="1290" spans="1:58" ht="41.45" customHeight="1">
      <c r="A1290"/>
      <c r="J1290"/>
      <c r="AA1290"/>
      <c r="AB1290"/>
      <c r="AC1290"/>
      <c r="AD1290"/>
      <c r="AE1290"/>
      <c r="AF1290"/>
      <c r="AG1290"/>
      <c r="AH1290"/>
      <c r="BB1290" s="2"/>
      <c r="BC1290" s="3"/>
      <c r="BD1290" s="3"/>
      <c r="BE1290" s="3"/>
      <c r="BF1290" s="3"/>
    </row>
    <row r="1291" spans="1:58" ht="41.45" customHeight="1">
      <c r="A1291"/>
      <c r="J1291"/>
      <c r="AA1291"/>
      <c r="AB1291"/>
      <c r="AC1291"/>
      <c r="AD1291"/>
      <c r="AE1291"/>
      <c r="AF1291"/>
      <c r="AG1291"/>
      <c r="AH1291"/>
      <c r="BB1291" s="2"/>
      <c r="BC1291" s="3"/>
      <c r="BD1291" s="3"/>
      <c r="BE1291" s="3"/>
      <c r="BF1291" s="3"/>
    </row>
    <row r="1292" spans="1:58" ht="41.45" customHeight="1">
      <c r="A1292"/>
      <c r="J1292"/>
      <c r="AA1292"/>
      <c r="AB1292"/>
      <c r="AC1292"/>
      <c r="AD1292"/>
      <c r="AE1292"/>
      <c r="AF1292"/>
      <c r="AG1292"/>
      <c r="AH1292"/>
      <c r="BB1292" s="2"/>
      <c r="BC1292" s="3"/>
      <c r="BD1292" s="3"/>
      <c r="BE1292" s="3"/>
      <c r="BF1292" s="3"/>
    </row>
    <row r="1293" spans="1:58" ht="41.45" customHeight="1">
      <c r="A1293"/>
      <c r="J1293"/>
      <c r="AA1293"/>
      <c r="AB1293"/>
      <c r="AC1293"/>
      <c r="AD1293"/>
      <c r="AE1293"/>
      <c r="AF1293"/>
      <c r="AG1293"/>
      <c r="AH1293"/>
      <c r="BB1293" s="2"/>
      <c r="BC1293" s="3"/>
      <c r="BD1293" s="3"/>
      <c r="BE1293" s="3"/>
      <c r="BF1293" s="3"/>
    </row>
    <row r="1294" spans="1:58" ht="41.45" customHeight="1">
      <c r="A1294"/>
      <c r="J1294"/>
      <c r="AA1294"/>
      <c r="AB1294"/>
      <c r="AC1294"/>
      <c r="AD1294"/>
      <c r="AE1294"/>
      <c r="AF1294"/>
      <c r="AG1294"/>
      <c r="AH1294"/>
      <c r="BB1294" s="2"/>
      <c r="BC1294" s="3"/>
      <c r="BD1294" s="3"/>
      <c r="BE1294" s="3"/>
      <c r="BF1294" s="3"/>
    </row>
    <row r="1295" spans="1:58" ht="41.45" customHeight="1">
      <c r="A1295"/>
      <c r="J1295"/>
      <c r="AA1295"/>
      <c r="AB1295"/>
      <c r="AC1295"/>
      <c r="AD1295"/>
      <c r="AE1295"/>
      <c r="AF1295"/>
      <c r="AG1295"/>
      <c r="AH1295"/>
      <c r="BB1295" s="2"/>
      <c r="BC1295" s="3"/>
      <c r="BD1295" s="3"/>
      <c r="BE1295" s="3"/>
      <c r="BF1295" s="3"/>
    </row>
    <row r="1296" spans="1:58" ht="41.45" customHeight="1">
      <c r="A1296"/>
      <c r="J1296"/>
      <c r="AA1296"/>
      <c r="AB1296"/>
      <c r="AC1296"/>
      <c r="AD1296"/>
      <c r="AE1296"/>
      <c r="AF1296"/>
      <c r="AG1296"/>
      <c r="AH1296"/>
      <c r="BB1296" s="2"/>
      <c r="BC1296" s="3"/>
      <c r="BD1296" s="3"/>
      <c r="BE1296" s="3"/>
      <c r="BF1296" s="3"/>
    </row>
    <row r="1297" spans="1:58" ht="41.45" customHeight="1">
      <c r="A1297"/>
      <c r="J1297"/>
      <c r="AA1297"/>
      <c r="AB1297"/>
      <c r="AC1297"/>
      <c r="AD1297"/>
      <c r="AE1297"/>
      <c r="AF1297"/>
      <c r="AG1297"/>
      <c r="AH1297"/>
      <c r="BB1297" s="2"/>
      <c r="BC1297" s="3"/>
      <c r="BD1297" s="3"/>
      <c r="BE1297" s="3"/>
      <c r="BF1297" s="3"/>
    </row>
    <row r="1298" spans="1:58" ht="41.45" customHeight="1">
      <c r="A1298"/>
      <c r="J1298"/>
      <c r="AA1298"/>
      <c r="AB1298"/>
      <c r="AC1298"/>
      <c r="AD1298"/>
      <c r="AE1298"/>
      <c r="AF1298"/>
      <c r="AG1298"/>
      <c r="AH1298"/>
      <c r="BB1298" s="2"/>
      <c r="BC1298" s="3"/>
      <c r="BD1298" s="3"/>
      <c r="BE1298" s="3"/>
      <c r="BF1298" s="3"/>
    </row>
    <row r="1299" spans="1:58" ht="41.45" customHeight="1">
      <c r="A1299"/>
      <c r="J1299"/>
      <c r="AA1299"/>
      <c r="AB1299"/>
      <c r="AC1299"/>
      <c r="AD1299"/>
      <c r="AE1299"/>
      <c r="AF1299"/>
      <c r="AG1299"/>
      <c r="AH1299"/>
      <c r="BB1299" s="2"/>
      <c r="BC1299" s="3"/>
      <c r="BD1299" s="3"/>
      <c r="BE1299" s="3"/>
      <c r="BF1299" s="3"/>
    </row>
    <row r="1300" spans="1:58" ht="41.45" customHeight="1">
      <c r="A1300"/>
      <c r="J1300"/>
      <c r="AA1300"/>
      <c r="AB1300"/>
      <c r="AC1300"/>
      <c r="AD1300"/>
      <c r="AE1300"/>
      <c r="AF1300"/>
      <c r="AG1300"/>
      <c r="AH1300"/>
      <c r="BB1300" s="2"/>
      <c r="BC1300" s="3"/>
      <c r="BD1300" s="3"/>
      <c r="BE1300" s="3"/>
      <c r="BF1300" s="3"/>
    </row>
    <row r="1301" spans="1:58" ht="41.45" customHeight="1">
      <c r="A1301"/>
      <c r="J1301"/>
      <c r="AA1301"/>
      <c r="AB1301"/>
      <c r="AC1301"/>
      <c r="AD1301"/>
      <c r="AE1301"/>
      <c r="AF1301"/>
      <c r="AG1301"/>
      <c r="AH1301"/>
      <c r="BB1301" s="2"/>
      <c r="BC1301" s="3"/>
      <c r="BD1301" s="3"/>
      <c r="BE1301" s="3"/>
      <c r="BF1301" s="3"/>
    </row>
    <row r="1302" spans="1:58" ht="41.45" customHeight="1">
      <c r="A1302"/>
      <c r="J1302"/>
      <c r="AA1302"/>
      <c r="AB1302"/>
      <c r="AC1302"/>
      <c r="AD1302"/>
      <c r="AE1302"/>
      <c r="AF1302"/>
      <c r="AG1302"/>
      <c r="AH1302"/>
      <c r="BB1302" s="2"/>
      <c r="BC1302" s="3"/>
      <c r="BD1302" s="3"/>
      <c r="BE1302" s="3"/>
      <c r="BF1302" s="3"/>
    </row>
    <row r="1303" spans="1:58" ht="41.45" customHeight="1">
      <c r="A1303"/>
      <c r="J1303"/>
      <c r="AA1303"/>
      <c r="AB1303"/>
      <c r="AC1303"/>
      <c r="AD1303"/>
      <c r="AE1303"/>
      <c r="AF1303"/>
      <c r="AG1303"/>
      <c r="AH1303"/>
      <c r="BB1303" s="2"/>
      <c r="BC1303" s="3"/>
      <c r="BD1303" s="3"/>
      <c r="BE1303" s="3"/>
      <c r="BF1303" s="3"/>
    </row>
    <row r="1304" spans="1:58" ht="41.45" customHeight="1">
      <c r="A1304"/>
      <c r="J1304"/>
      <c r="AA1304"/>
      <c r="AB1304"/>
      <c r="AC1304"/>
      <c r="AD1304"/>
      <c r="AE1304"/>
      <c r="AF1304"/>
      <c r="AG1304"/>
      <c r="AH1304"/>
      <c r="BB1304" s="2"/>
      <c r="BC1304" s="3"/>
      <c r="BD1304" s="3"/>
      <c r="BE1304" s="3"/>
      <c r="BF1304" s="3"/>
    </row>
    <row r="1305" spans="1:58" ht="41.45" customHeight="1">
      <c r="A1305"/>
      <c r="J1305"/>
      <c r="AA1305"/>
      <c r="AB1305"/>
      <c r="AC1305"/>
      <c r="AD1305"/>
      <c r="AE1305"/>
      <c r="AF1305"/>
      <c r="AG1305"/>
      <c r="AH1305"/>
      <c r="BB1305" s="2"/>
      <c r="BC1305" s="3"/>
      <c r="BD1305" s="3"/>
      <c r="BE1305" s="3"/>
      <c r="BF1305" s="3"/>
    </row>
    <row r="1306" spans="1:58" ht="41.45" customHeight="1">
      <c r="A1306"/>
      <c r="J1306"/>
      <c r="AA1306"/>
      <c r="AB1306"/>
      <c r="AC1306"/>
      <c r="AD1306"/>
      <c r="AE1306"/>
      <c r="AF1306"/>
      <c r="AG1306"/>
      <c r="AH1306"/>
      <c r="BB1306" s="2"/>
      <c r="BC1306" s="3"/>
      <c r="BD1306" s="3"/>
      <c r="BE1306" s="3"/>
      <c r="BF1306" s="3"/>
    </row>
    <row r="1307" spans="1:58" ht="41.45" customHeight="1">
      <c r="A1307"/>
      <c r="J1307"/>
      <c r="AA1307"/>
      <c r="AB1307"/>
      <c r="AC1307"/>
      <c r="AD1307"/>
      <c r="AE1307"/>
      <c r="AF1307"/>
      <c r="AG1307"/>
      <c r="AH1307"/>
      <c r="BB1307" s="2"/>
      <c r="BC1307" s="3"/>
      <c r="BD1307" s="3"/>
      <c r="BE1307" s="3"/>
      <c r="BF1307" s="3"/>
    </row>
    <row r="1308" spans="1:58" ht="41.45" customHeight="1">
      <c r="A1308"/>
      <c r="J1308"/>
      <c r="AA1308"/>
      <c r="AB1308"/>
      <c r="AC1308"/>
      <c r="AD1308"/>
      <c r="AE1308"/>
      <c r="AF1308"/>
      <c r="AG1308"/>
      <c r="AH1308"/>
      <c r="BB1308" s="2"/>
      <c r="BC1308" s="3"/>
      <c r="BD1308" s="3"/>
      <c r="BE1308" s="3"/>
      <c r="BF1308" s="3"/>
    </row>
    <row r="1309" spans="1:58" ht="41.45" customHeight="1">
      <c r="A1309"/>
      <c r="J1309"/>
      <c r="AA1309"/>
      <c r="AB1309"/>
      <c r="AC1309"/>
      <c r="AD1309"/>
      <c r="AE1309"/>
      <c r="AF1309"/>
      <c r="AG1309"/>
      <c r="AH1309"/>
      <c r="BB1309" s="2"/>
      <c r="BC1309" s="3"/>
      <c r="BD1309" s="3"/>
      <c r="BE1309" s="3"/>
      <c r="BF1309" s="3"/>
    </row>
    <row r="1310" spans="1:58" ht="41.45" customHeight="1">
      <c r="A1310"/>
      <c r="J1310"/>
      <c r="AA1310"/>
      <c r="AB1310"/>
      <c r="AC1310"/>
      <c r="AD1310"/>
      <c r="AE1310"/>
      <c r="AF1310"/>
      <c r="AG1310"/>
      <c r="AH1310"/>
      <c r="BB1310" s="2"/>
      <c r="BC1310" s="3"/>
      <c r="BD1310" s="3"/>
      <c r="BE1310" s="3"/>
      <c r="BF1310" s="3"/>
    </row>
    <row r="1311" spans="1:58" ht="41.45" customHeight="1">
      <c r="A1311"/>
      <c r="J1311"/>
      <c r="AA1311"/>
      <c r="AB1311"/>
      <c r="AC1311"/>
      <c r="AD1311"/>
      <c r="AE1311"/>
      <c r="AF1311"/>
      <c r="AG1311"/>
      <c r="AH1311"/>
      <c r="BB1311" s="2"/>
      <c r="BC1311" s="3"/>
      <c r="BD1311" s="3"/>
      <c r="BE1311" s="3"/>
      <c r="BF1311" s="3"/>
    </row>
    <row r="1312" spans="1:58" ht="41.45" customHeight="1">
      <c r="A1312"/>
      <c r="J1312"/>
      <c r="AA1312"/>
      <c r="AB1312"/>
      <c r="AC1312"/>
      <c r="AD1312"/>
      <c r="AE1312"/>
      <c r="AF1312"/>
      <c r="AG1312"/>
      <c r="AH1312"/>
      <c r="BB1312" s="2"/>
      <c r="BC1312" s="3"/>
      <c r="BD1312" s="3"/>
      <c r="BE1312" s="3"/>
      <c r="BF1312" s="3"/>
    </row>
    <row r="1313" spans="1:58" ht="41.45" customHeight="1">
      <c r="A1313"/>
      <c r="J1313"/>
      <c r="AA1313"/>
      <c r="AB1313"/>
      <c r="AC1313"/>
      <c r="AD1313"/>
      <c r="AE1313"/>
      <c r="AF1313"/>
      <c r="AG1313"/>
      <c r="AH1313"/>
      <c r="BB1313" s="2"/>
      <c r="BC1313" s="3"/>
      <c r="BD1313" s="3"/>
      <c r="BE1313" s="3"/>
      <c r="BF1313" s="3"/>
    </row>
    <row r="1314" spans="1:58" ht="41.45" customHeight="1">
      <c r="A1314"/>
      <c r="J1314"/>
      <c r="AA1314"/>
      <c r="AB1314"/>
      <c r="AC1314"/>
      <c r="AD1314"/>
      <c r="AE1314"/>
      <c r="AF1314"/>
      <c r="AG1314"/>
      <c r="AH1314"/>
      <c r="BB1314" s="2"/>
      <c r="BC1314" s="3"/>
      <c r="BD1314" s="3"/>
      <c r="BE1314" s="3"/>
      <c r="BF1314" s="3"/>
    </row>
    <row r="1315" spans="1:58" ht="41.45" customHeight="1">
      <c r="A1315"/>
      <c r="J1315"/>
      <c r="AA1315"/>
      <c r="AB1315"/>
      <c r="AC1315"/>
      <c r="AD1315"/>
      <c r="AE1315"/>
      <c r="AF1315"/>
      <c r="AG1315"/>
      <c r="AH1315"/>
      <c r="BB1315" s="2"/>
      <c r="BC1315" s="3"/>
      <c r="BD1315" s="3"/>
      <c r="BE1315" s="3"/>
      <c r="BF1315" s="3"/>
    </row>
    <row r="1316" spans="1:58" ht="41.45" customHeight="1">
      <c r="A1316"/>
      <c r="J1316"/>
      <c r="AA1316"/>
      <c r="AB1316"/>
      <c r="AC1316"/>
      <c r="AD1316"/>
      <c r="AE1316"/>
      <c r="AF1316"/>
      <c r="AG1316"/>
      <c r="AH1316"/>
      <c r="BB1316" s="2"/>
      <c r="BC1316" s="3"/>
      <c r="BD1316" s="3"/>
      <c r="BE1316" s="3"/>
      <c r="BF1316" s="3"/>
    </row>
    <row r="1317" spans="1:58" ht="41.45" customHeight="1">
      <c r="A1317"/>
      <c r="J1317"/>
      <c r="AA1317"/>
      <c r="AB1317"/>
      <c r="AC1317"/>
      <c r="AD1317"/>
      <c r="AE1317"/>
      <c r="AF1317"/>
      <c r="AG1317"/>
      <c r="AH1317"/>
      <c r="BB1317" s="2"/>
      <c r="BC1317" s="3"/>
      <c r="BD1317" s="3"/>
      <c r="BE1317" s="3"/>
      <c r="BF1317" s="3"/>
    </row>
    <row r="1318" spans="1:58" ht="41.45" customHeight="1">
      <c r="A1318"/>
      <c r="J1318"/>
      <c r="AA1318"/>
      <c r="AB1318"/>
      <c r="AC1318"/>
      <c r="AD1318"/>
      <c r="AE1318"/>
      <c r="AF1318"/>
      <c r="AG1318"/>
      <c r="AH1318"/>
      <c r="BB1318" s="2"/>
      <c r="BC1318" s="3"/>
      <c r="BD1318" s="3"/>
      <c r="BE1318" s="3"/>
      <c r="BF1318" s="3"/>
    </row>
    <row r="1319" spans="1:58" ht="41.45" customHeight="1">
      <c r="A1319"/>
      <c r="J1319"/>
      <c r="AA1319"/>
      <c r="AB1319"/>
      <c r="AC1319"/>
      <c r="AD1319"/>
      <c r="AE1319"/>
      <c r="AF1319"/>
      <c r="AG1319"/>
      <c r="AH1319"/>
      <c r="BB1319" s="2"/>
      <c r="BC1319" s="3"/>
      <c r="BD1319" s="3"/>
      <c r="BE1319" s="3"/>
      <c r="BF1319" s="3"/>
    </row>
    <row r="1320" spans="1:58" ht="41.45" customHeight="1">
      <c r="A1320"/>
      <c r="J1320"/>
      <c r="AA1320"/>
      <c r="AB1320"/>
      <c r="AC1320"/>
      <c r="AD1320"/>
      <c r="AE1320"/>
      <c r="AF1320"/>
      <c r="AG1320"/>
      <c r="AH1320"/>
      <c r="BB1320" s="2"/>
      <c r="BC1320" s="3"/>
      <c r="BD1320" s="3"/>
      <c r="BE1320" s="3"/>
      <c r="BF1320" s="3"/>
    </row>
    <row r="1321" spans="1:58" ht="41.45" customHeight="1">
      <c r="A1321"/>
      <c r="J1321"/>
      <c r="AA1321"/>
      <c r="AB1321"/>
      <c r="AC1321"/>
      <c r="AD1321"/>
      <c r="AE1321"/>
      <c r="AF1321"/>
      <c r="AG1321"/>
      <c r="AH1321"/>
      <c r="BB1321" s="2"/>
      <c r="BC1321" s="3"/>
      <c r="BD1321" s="3"/>
      <c r="BE1321" s="3"/>
      <c r="BF1321" s="3"/>
    </row>
    <row r="1322" spans="1:58" ht="41.45" customHeight="1">
      <c r="A1322"/>
      <c r="J1322"/>
      <c r="AA1322"/>
      <c r="AB1322"/>
      <c r="AC1322"/>
      <c r="AD1322"/>
      <c r="AE1322"/>
      <c r="AF1322"/>
      <c r="AG1322"/>
      <c r="AH1322"/>
      <c r="BB1322" s="2"/>
      <c r="BC1322" s="3"/>
      <c r="BD1322" s="3"/>
      <c r="BE1322" s="3"/>
      <c r="BF1322" s="3"/>
    </row>
    <row r="1323" spans="1:58" ht="41.45" customHeight="1">
      <c r="A1323"/>
      <c r="J1323"/>
      <c r="AA1323"/>
      <c r="AB1323"/>
      <c r="AC1323"/>
      <c r="AD1323"/>
      <c r="AE1323"/>
      <c r="AF1323"/>
      <c r="AG1323"/>
      <c r="AH1323"/>
      <c r="BB1323" s="2"/>
      <c r="BC1323" s="3"/>
      <c r="BD1323" s="3"/>
      <c r="BE1323" s="3"/>
      <c r="BF1323" s="3"/>
    </row>
    <row r="1324" spans="1:58" ht="41.45" customHeight="1">
      <c r="A1324"/>
      <c r="J1324"/>
      <c r="AA1324"/>
      <c r="AB1324"/>
      <c r="AC1324"/>
      <c r="AD1324"/>
      <c r="AE1324"/>
      <c r="AF1324"/>
      <c r="AG1324"/>
      <c r="AH1324"/>
      <c r="BB1324" s="2"/>
      <c r="BC1324" s="3"/>
      <c r="BD1324" s="3"/>
      <c r="BE1324" s="3"/>
      <c r="BF1324" s="3"/>
    </row>
    <row r="1325" spans="1:58" ht="41.45" customHeight="1">
      <c r="A1325"/>
      <c r="J1325"/>
      <c r="AA1325"/>
      <c r="AB1325"/>
      <c r="AC1325"/>
      <c r="AD1325"/>
      <c r="AE1325"/>
      <c r="AF1325"/>
      <c r="AG1325"/>
      <c r="AH1325"/>
      <c r="BB1325" s="2"/>
      <c r="BC1325" s="3"/>
      <c r="BD1325" s="3"/>
      <c r="BE1325" s="3"/>
      <c r="BF1325" s="3"/>
    </row>
    <row r="1326" spans="1:58" ht="41.45" customHeight="1">
      <c r="A1326"/>
      <c r="J1326"/>
      <c r="AA1326"/>
      <c r="AB1326"/>
      <c r="AC1326"/>
      <c r="AD1326"/>
      <c r="AE1326"/>
      <c r="AF1326"/>
      <c r="AG1326"/>
      <c r="AH1326"/>
      <c r="BB1326" s="2"/>
      <c r="BC1326" s="3"/>
      <c r="BD1326" s="3"/>
      <c r="BE1326" s="3"/>
      <c r="BF1326" s="3"/>
    </row>
    <row r="1327" spans="1:58" ht="41.45" customHeight="1">
      <c r="A1327"/>
      <c r="J1327"/>
      <c r="AA1327"/>
      <c r="AB1327"/>
      <c r="AC1327"/>
      <c r="AD1327"/>
      <c r="AE1327"/>
      <c r="AF1327"/>
      <c r="AG1327"/>
      <c r="AH1327"/>
      <c r="BB1327" s="2"/>
      <c r="BC1327" s="3"/>
      <c r="BD1327" s="3"/>
      <c r="BE1327" s="3"/>
      <c r="BF1327" s="3"/>
    </row>
    <row r="1328" spans="1:58" ht="41.45" customHeight="1">
      <c r="A1328"/>
      <c r="J1328"/>
      <c r="AA1328"/>
      <c r="AB1328"/>
      <c r="AC1328"/>
      <c r="AD1328"/>
      <c r="AE1328"/>
      <c r="AF1328"/>
      <c r="AG1328"/>
      <c r="AH1328"/>
      <c r="BB1328" s="2"/>
      <c r="BC1328" s="3"/>
      <c r="BD1328" s="3"/>
      <c r="BE1328" s="3"/>
      <c r="BF1328" s="3"/>
    </row>
    <row r="1329" spans="1:58" ht="41.45" customHeight="1">
      <c r="A1329"/>
      <c r="J1329"/>
      <c r="AA1329"/>
      <c r="AB1329"/>
      <c r="AC1329"/>
      <c r="AD1329"/>
      <c r="AE1329"/>
      <c r="AF1329"/>
      <c r="AG1329"/>
      <c r="AH1329"/>
      <c r="BB1329" s="2"/>
      <c r="BC1329" s="3"/>
      <c r="BD1329" s="3"/>
      <c r="BE1329" s="3"/>
      <c r="BF1329" s="3"/>
    </row>
    <row r="1330" spans="1:58" ht="41.45" customHeight="1">
      <c r="A1330"/>
      <c r="J1330"/>
      <c r="AA1330"/>
      <c r="AB1330"/>
      <c r="AC1330"/>
      <c r="AD1330"/>
      <c r="AE1330"/>
      <c r="AF1330"/>
      <c r="AG1330"/>
      <c r="AH1330"/>
      <c r="BB1330" s="2"/>
      <c r="BC1330" s="3"/>
      <c r="BD1330" s="3"/>
      <c r="BE1330" s="3"/>
      <c r="BF1330" s="3"/>
    </row>
    <row r="1331" spans="1:58" ht="41.45" customHeight="1">
      <c r="A1331"/>
      <c r="J1331"/>
      <c r="AA1331"/>
      <c r="AB1331"/>
      <c r="AC1331"/>
      <c r="AD1331"/>
      <c r="AE1331"/>
      <c r="AF1331"/>
      <c r="AG1331"/>
      <c r="AH1331"/>
      <c r="BB1331" s="2"/>
      <c r="BC1331" s="3"/>
      <c r="BD1331" s="3"/>
      <c r="BE1331" s="3"/>
      <c r="BF1331" s="3"/>
    </row>
    <row r="1332" spans="1:58" ht="41.45" customHeight="1">
      <c r="A1332"/>
      <c r="J1332"/>
      <c r="AA1332"/>
      <c r="AB1332"/>
      <c r="AC1332"/>
      <c r="AD1332"/>
      <c r="AE1332"/>
      <c r="AF1332"/>
      <c r="AG1332"/>
      <c r="AH1332"/>
      <c r="BB1332" s="2"/>
      <c r="BC1332" s="3"/>
      <c r="BD1332" s="3"/>
      <c r="BE1332" s="3"/>
      <c r="BF1332" s="3"/>
    </row>
    <row r="1333" spans="1:58" ht="41.45" customHeight="1">
      <c r="A1333"/>
      <c r="J1333"/>
      <c r="AA1333"/>
      <c r="AB1333"/>
      <c r="AC1333"/>
      <c r="AD1333"/>
      <c r="AE1333"/>
      <c r="AF1333"/>
      <c r="AG1333"/>
      <c r="AH1333"/>
      <c r="BB1333" s="2"/>
      <c r="BC1333" s="3"/>
      <c r="BD1333" s="3"/>
      <c r="BE1333" s="3"/>
      <c r="BF1333" s="3"/>
    </row>
    <row r="1334" spans="1:58" ht="41.45" customHeight="1">
      <c r="A1334"/>
      <c r="J1334"/>
      <c r="AA1334"/>
      <c r="AB1334"/>
      <c r="AC1334"/>
      <c r="AD1334"/>
      <c r="AE1334"/>
      <c r="AF1334"/>
      <c r="AG1334"/>
      <c r="AH1334"/>
      <c r="BB1334" s="2"/>
      <c r="BC1334" s="3"/>
      <c r="BD1334" s="3"/>
      <c r="BE1334" s="3"/>
      <c r="BF1334" s="3"/>
    </row>
    <row r="1335" spans="1:58" ht="41.45" customHeight="1">
      <c r="A1335"/>
      <c r="J1335"/>
      <c r="AA1335"/>
      <c r="AB1335"/>
      <c r="AC1335"/>
      <c r="AD1335"/>
      <c r="AE1335"/>
      <c r="AF1335"/>
      <c r="AG1335"/>
      <c r="AH1335"/>
      <c r="BB1335" s="2"/>
      <c r="BC1335" s="3"/>
      <c r="BD1335" s="3"/>
      <c r="BE1335" s="3"/>
      <c r="BF1335" s="3"/>
    </row>
    <row r="1336" spans="1:58" ht="41.45" customHeight="1">
      <c r="A1336"/>
      <c r="J1336"/>
      <c r="AA1336"/>
      <c r="AB1336"/>
      <c r="AC1336"/>
      <c r="AD1336"/>
      <c r="AE1336"/>
      <c r="AF1336"/>
      <c r="AG1336"/>
      <c r="AH1336"/>
      <c r="BB1336" s="2"/>
      <c r="BC1336" s="3"/>
      <c r="BD1336" s="3"/>
      <c r="BE1336" s="3"/>
      <c r="BF1336" s="3"/>
    </row>
    <row r="1337" spans="1:58" ht="41.45" customHeight="1">
      <c r="A1337"/>
      <c r="J1337"/>
      <c r="AA1337"/>
      <c r="AB1337"/>
      <c r="AC1337"/>
      <c r="AD1337"/>
      <c r="AE1337"/>
      <c r="AF1337"/>
      <c r="AG1337"/>
      <c r="AH1337"/>
      <c r="BB1337" s="2"/>
      <c r="BC1337" s="3"/>
      <c r="BD1337" s="3"/>
      <c r="BE1337" s="3"/>
      <c r="BF1337" s="3"/>
    </row>
    <row r="1338" spans="1:58" ht="41.45" customHeight="1">
      <c r="A1338"/>
      <c r="J1338"/>
      <c r="AA1338"/>
      <c r="AB1338"/>
      <c r="AC1338"/>
      <c r="AD1338"/>
      <c r="AE1338"/>
      <c r="AF1338"/>
      <c r="AG1338"/>
      <c r="AH1338"/>
      <c r="BB1338" s="2"/>
      <c r="BC1338" s="3"/>
      <c r="BD1338" s="3"/>
      <c r="BE1338" s="3"/>
      <c r="BF1338" s="3"/>
    </row>
    <row r="1339" spans="1:58" ht="41.45" customHeight="1">
      <c r="A1339"/>
      <c r="J1339"/>
      <c r="AA1339"/>
      <c r="AB1339"/>
      <c r="AC1339"/>
      <c r="AD1339"/>
      <c r="AE1339"/>
      <c r="AF1339"/>
      <c r="AG1339"/>
      <c r="AH1339"/>
      <c r="BB1339" s="2"/>
      <c r="BC1339" s="3"/>
      <c r="BD1339" s="3"/>
      <c r="BE1339" s="3"/>
      <c r="BF1339" s="3"/>
    </row>
    <row r="1340" spans="1:58" ht="41.45" customHeight="1">
      <c r="A1340"/>
      <c r="J1340"/>
      <c r="AA1340"/>
      <c r="AB1340"/>
      <c r="AC1340"/>
      <c r="AD1340"/>
      <c r="AE1340"/>
      <c r="AF1340"/>
      <c r="AG1340"/>
      <c r="AH1340"/>
      <c r="BB1340" s="2"/>
      <c r="BC1340" s="3"/>
      <c r="BD1340" s="3"/>
      <c r="BE1340" s="3"/>
      <c r="BF1340" s="3"/>
    </row>
    <row r="1341" spans="1:58" ht="41.45" customHeight="1">
      <c r="A1341"/>
      <c r="J1341"/>
      <c r="AA1341"/>
      <c r="AB1341"/>
      <c r="AC1341"/>
      <c r="AD1341"/>
      <c r="AE1341"/>
      <c r="AF1341"/>
      <c r="AG1341"/>
      <c r="AH1341"/>
      <c r="BB1341" s="2"/>
      <c r="BC1341" s="3"/>
      <c r="BD1341" s="3"/>
      <c r="BE1341" s="3"/>
      <c r="BF1341" s="3"/>
    </row>
    <row r="1342" spans="1:58" ht="41.45" customHeight="1">
      <c r="A1342"/>
      <c r="J1342"/>
      <c r="AA1342"/>
      <c r="AB1342"/>
      <c r="AC1342"/>
      <c r="AD1342"/>
      <c r="AE1342"/>
      <c r="AF1342"/>
      <c r="AG1342"/>
      <c r="AH1342"/>
      <c r="BB1342" s="2"/>
      <c r="BC1342" s="3"/>
      <c r="BD1342" s="3"/>
      <c r="BE1342" s="3"/>
      <c r="BF1342" s="3"/>
    </row>
    <row r="1343" spans="1:58" ht="41.45" customHeight="1">
      <c r="A1343"/>
      <c r="J1343"/>
      <c r="AA1343"/>
      <c r="AB1343"/>
      <c r="AC1343"/>
      <c r="AD1343"/>
      <c r="AE1343"/>
      <c r="AF1343"/>
      <c r="AG1343"/>
      <c r="AH1343"/>
      <c r="BB1343" s="2"/>
      <c r="BC1343" s="3"/>
      <c r="BD1343" s="3"/>
      <c r="BE1343" s="3"/>
      <c r="BF1343" s="3"/>
    </row>
    <row r="1344" spans="1:58" ht="41.45" customHeight="1">
      <c r="A1344"/>
      <c r="J1344"/>
      <c r="AA1344"/>
      <c r="AB1344"/>
      <c r="AC1344"/>
      <c r="AD1344"/>
      <c r="AE1344"/>
      <c r="AF1344"/>
      <c r="AG1344"/>
      <c r="AH1344"/>
      <c r="BB1344" s="2"/>
      <c r="BC1344" s="3"/>
      <c r="BD1344" s="3"/>
      <c r="BE1344" s="3"/>
      <c r="BF1344" s="3"/>
    </row>
    <row r="1345" spans="1:58" ht="41.45" customHeight="1">
      <c r="A1345"/>
      <c r="J1345"/>
      <c r="AA1345"/>
      <c r="AB1345"/>
      <c r="AC1345"/>
      <c r="AD1345"/>
      <c r="AE1345"/>
      <c r="AF1345"/>
      <c r="AG1345"/>
      <c r="AH1345"/>
      <c r="BB1345" s="2"/>
      <c r="BC1345" s="3"/>
      <c r="BD1345" s="3"/>
      <c r="BE1345" s="3"/>
      <c r="BF1345" s="3"/>
    </row>
    <row r="1346" spans="1:58" ht="41.45" customHeight="1">
      <c r="A1346"/>
      <c r="J1346"/>
      <c r="AA1346"/>
      <c r="AB1346"/>
      <c r="AC1346"/>
      <c r="AD1346"/>
      <c r="AE1346"/>
      <c r="AF1346"/>
      <c r="AG1346"/>
      <c r="AH1346"/>
      <c r="BB1346" s="2"/>
      <c r="BC1346" s="3"/>
      <c r="BD1346" s="3"/>
      <c r="BE1346" s="3"/>
      <c r="BF1346" s="3"/>
    </row>
    <row r="1347" spans="1:58" ht="41.45" customHeight="1">
      <c r="A1347"/>
      <c r="J1347"/>
      <c r="AA1347"/>
      <c r="AB1347"/>
      <c r="AC1347"/>
      <c r="AD1347"/>
      <c r="AE1347"/>
      <c r="AF1347"/>
      <c r="AG1347"/>
      <c r="AH1347"/>
      <c r="BB1347" s="2"/>
      <c r="BC1347" s="3"/>
      <c r="BD1347" s="3"/>
      <c r="BE1347" s="3"/>
      <c r="BF1347" s="3"/>
    </row>
    <row r="1348" spans="1:58" ht="41.45" customHeight="1">
      <c r="A1348"/>
      <c r="J1348"/>
      <c r="AA1348"/>
      <c r="AB1348"/>
      <c r="AC1348"/>
      <c r="AD1348"/>
      <c r="AE1348"/>
      <c r="AF1348"/>
      <c r="AG1348"/>
      <c r="AH1348"/>
      <c r="BB1348" s="2"/>
      <c r="BC1348" s="3"/>
      <c r="BD1348" s="3"/>
      <c r="BE1348" s="3"/>
      <c r="BF1348" s="3"/>
    </row>
    <row r="1349" spans="1:58" ht="41.45" customHeight="1">
      <c r="A1349"/>
      <c r="J1349"/>
      <c r="AA1349"/>
      <c r="AB1349"/>
      <c r="AC1349"/>
      <c r="AD1349"/>
      <c r="AE1349"/>
      <c r="AF1349"/>
      <c r="AG1349"/>
      <c r="AH1349"/>
      <c r="BB1349" s="2"/>
      <c r="BC1349" s="3"/>
      <c r="BD1349" s="3"/>
      <c r="BE1349" s="3"/>
      <c r="BF1349" s="3"/>
    </row>
    <row r="1350" spans="1:58" ht="41.45" customHeight="1">
      <c r="A1350"/>
      <c r="J1350"/>
      <c r="AA1350"/>
      <c r="AB1350"/>
      <c r="AC1350"/>
      <c r="AD1350"/>
      <c r="AE1350"/>
      <c r="AF1350"/>
      <c r="AG1350"/>
      <c r="AH1350"/>
      <c r="BB1350" s="2"/>
      <c r="BC1350" s="3"/>
      <c r="BD1350" s="3"/>
      <c r="BE1350" s="3"/>
      <c r="BF1350" s="3"/>
    </row>
    <row r="1351" spans="1:58" ht="41.45" customHeight="1">
      <c r="A1351"/>
      <c r="J1351"/>
      <c r="AA1351"/>
      <c r="AB1351"/>
      <c r="AC1351"/>
      <c r="AD1351"/>
      <c r="AE1351"/>
      <c r="AF1351"/>
      <c r="AG1351"/>
      <c r="AH1351"/>
      <c r="BB1351" s="2"/>
      <c r="BC1351" s="3"/>
      <c r="BD1351" s="3"/>
      <c r="BE1351" s="3"/>
      <c r="BF1351" s="3"/>
    </row>
    <row r="1352" spans="1:58" ht="41.45" customHeight="1">
      <c r="A1352"/>
      <c r="J1352"/>
      <c r="AA1352"/>
      <c r="AB1352"/>
      <c r="AC1352"/>
      <c r="AD1352"/>
      <c r="AE1352"/>
      <c r="AF1352"/>
      <c r="AG1352"/>
      <c r="AH1352"/>
      <c r="BB1352" s="2"/>
      <c r="BC1352" s="3"/>
      <c r="BD1352" s="3"/>
      <c r="BE1352" s="3"/>
      <c r="BF1352" s="3"/>
    </row>
    <row r="1353" spans="1:58" ht="41.45" customHeight="1">
      <c r="A1353"/>
      <c r="J1353"/>
      <c r="AA1353"/>
      <c r="AB1353"/>
      <c r="AC1353"/>
      <c r="AD1353"/>
      <c r="AE1353"/>
      <c r="AF1353"/>
      <c r="AG1353"/>
      <c r="AH1353"/>
      <c r="BB1353" s="2"/>
      <c r="BC1353" s="3"/>
      <c r="BD1353" s="3"/>
      <c r="BE1353" s="3"/>
      <c r="BF1353" s="3"/>
    </row>
    <row r="1354" spans="1:58" ht="41.45" customHeight="1">
      <c r="A1354"/>
      <c r="J1354"/>
      <c r="AA1354"/>
      <c r="AB1354"/>
      <c r="AC1354"/>
      <c r="AD1354"/>
      <c r="AE1354"/>
      <c r="AF1354"/>
      <c r="AG1354"/>
      <c r="AH1354"/>
      <c r="BB1354" s="2"/>
      <c r="BC1354" s="3"/>
      <c r="BD1354" s="3"/>
      <c r="BE1354" s="3"/>
      <c r="BF1354" s="3"/>
    </row>
    <row r="1355" spans="1:58" ht="41.45" customHeight="1">
      <c r="A1355"/>
      <c r="J1355"/>
      <c r="AA1355"/>
      <c r="AB1355"/>
      <c r="AC1355"/>
      <c r="AD1355"/>
      <c r="AE1355"/>
      <c r="AF1355"/>
      <c r="AG1355"/>
      <c r="AH1355"/>
      <c r="BB1355" s="2"/>
      <c r="BC1355" s="3"/>
      <c r="BD1355" s="3"/>
      <c r="BE1355" s="3"/>
      <c r="BF1355" s="3"/>
    </row>
    <row r="1356" spans="1:58" ht="41.45" customHeight="1">
      <c r="A1356"/>
      <c r="J1356"/>
      <c r="AA1356"/>
      <c r="AB1356"/>
      <c r="AC1356"/>
      <c r="AD1356"/>
      <c r="AE1356"/>
      <c r="AF1356"/>
      <c r="AG1356"/>
      <c r="AH1356"/>
      <c r="BB1356" s="2"/>
      <c r="BC1356" s="3"/>
      <c r="BD1356" s="3"/>
      <c r="BE1356" s="3"/>
      <c r="BF1356" s="3"/>
    </row>
    <row r="1357" spans="1:58" ht="41.45" customHeight="1">
      <c r="A1357"/>
      <c r="J1357"/>
      <c r="AA1357"/>
      <c r="AB1357"/>
      <c r="AC1357"/>
      <c r="AD1357"/>
      <c r="AE1357"/>
      <c r="AF1357"/>
      <c r="AG1357"/>
      <c r="AH1357"/>
      <c r="BB1357" s="2"/>
      <c r="BC1357" s="3"/>
      <c r="BD1357" s="3"/>
      <c r="BE1357" s="3"/>
      <c r="BF1357" s="3"/>
    </row>
    <row r="1358" spans="1:58" ht="41.45" customHeight="1">
      <c r="A1358"/>
      <c r="J1358"/>
      <c r="AA1358"/>
      <c r="AB1358"/>
      <c r="AC1358"/>
      <c r="AD1358"/>
      <c r="AE1358"/>
      <c r="AF1358"/>
      <c r="AG1358"/>
      <c r="AH1358"/>
      <c r="BB1358" s="2"/>
      <c r="BC1358" s="3"/>
      <c r="BD1358" s="3"/>
      <c r="BE1358" s="3"/>
      <c r="BF1358" s="3"/>
    </row>
    <row r="1359" spans="1:58" ht="41.45" customHeight="1">
      <c r="A1359"/>
      <c r="J1359"/>
      <c r="AA1359"/>
      <c r="AB1359"/>
      <c r="AC1359"/>
      <c r="AD1359"/>
      <c r="AE1359"/>
      <c r="AF1359"/>
      <c r="AG1359"/>
      <c r="AH1359"/>
      <c r="BB1359" s="2"/>
      <c r="BC1359" s="3"/>
      <c r="BD1359" s="3"/>
      <c r="BE1359" s="3"/>
      <c r="BF1359" s="3"/>
    </row>
    <row r="1360" spans="1:58" ht="41.45" customHeight="1">
      <c r="A1360"/>
      <c r="J1360"/>
      <c r="AA1360"/>
      <c r="AB1360"/>
      <c r="AC1360"/>
      <c r="AD1360"/>
      <c r="AE1360"/>
      <c r="AF1360"/>
      <c r="AG1360"/>
      <c r="AH1360"/>
      <c r="BB1360" s="2"/>
      <c r="BC1360" s="3"/>
      <c r="BD1360" s="3"/>
      <c r="BE1360" s="3"/>
      <c r="BF1360" s="3"/>
    </row>
    <row r="1361" spans="1:58" ht="41.45" customHeight="1">
      <c r="A1361"/>
      <c r="J1361"/>
      <c r="AA1361"/>
      <c r="AB1361"/>
      <c r="AC1361"/>
      <c r="AD1361"/>
      <c r="AE1361"/>
      <c r="AF1361"/>
      <c r="AG1361"/>
      <c r="AH1361"/>
      <c r="BB1361" s="2"/>
      <c r="BC1361" s="3"/>
      <c r="BD1361" s="3"/>
      <c r="BE1361" s="3"/>
      <c r="BF1361" s="3"/>
    </row>
    <row r="1362" spans="1:58" ht="41.45" customHeight="1">
      <c r="A1362"/>
      <c r="J1362"/>
      <c r="AA1362"/>
      <c r="AB1362"/>
      <c r="AC1362"/>
      <c r="AD1362"/>
      <c r="AE1362"/>
      <c r="AF1362"/>
      <c r="AG1362"/>
      <c r="AH1362"/>
      <c r="BB1362" s="2"/>
      <c r="BC1362" s="3"/>
      <c r="BD1362" s="3"/>
      <c r="BE1362" s="3"/>
      <c r="BF1362" s="3"/>
    </row>
    <row r="1363" spans="1:58" ht="41.45" customHeight="1">
      <c r="A1363"/>
      <c r="J1363"/>
      <c r="AA1363"/>
      <c r="AB1363"/>
      <c r="AC1363"/>
      <c r="AD1363"/>
      <c r="AE1363"/>
      <c r="AF1363"/>
      <c r="AG1363"/>
      <c r="AH1363"/>
      <c r="BB1363" s="2"/>
      <c r="BC1363" s="3"/>
      <c r="BD1363" s="3"/>
      <c r="BE1363" s="3"/>
      <c r="BF1363" s="3"/>
    </row>
    <row r="1364" spans="1:58" ht="41.45" customHeight="1">
      <c r="A1364"/>
      <c r="J1364"/>
      <c r="AA1364"/>
      <c r="AB1364"/>
      <c r="AC1364"/>
      <c r="AD1364"/>
      <c r="AE1364"/>
      <c r="AF1364"/>
      <c r="AG1364"/>
      <c r="AH1364"/>
      <c r="BB1364" s="2"/>
      <c r="BC1364" s="3"/>
      <c r="BD1364" s="3"/>
      <c r="BE1364" s="3"/>
      <c r="BF1364" s="3"/>
    </row>
    <row r="1365" spans="1:58" ht="41.45" customHeight="1">
      <c r="A1365"/>
      <c r="J1365"/>
      <c r="AA1365"/>
      <c r="AB1365"/>
      <c r="AC1365"/>
      <c r="AD1365"/>
      <c r="AE1365"/>
      <c r="AF1365"/>
      <c r="AG1365"/>
      <c r="AH1365"/>
      <c r="BB1365" s="2"/>
      <c r="BC1365" s="3"/>
      <c r="BD1365" s="3"/>
      <c r="BE1365" s="3"/>
      <c r="BF1365" s="3"/>
    </row>
    <row r="1366" spans="1:58" ht="41.45" customHeight="1">
      <c r="A1366"/>
      <c r="J1366"/>
      <c r="AA1366"/>
      <c r="AB1366"/>
      <c r="AC1366"/>
      <c r="AD1366"/>
      <c r="AE1366"/>
      <c r="AF1366"/>
      <c r="AG1366"/>
      <c r="AH1366"/>
      <c r="BB1366" s="2"/>
      <c r="BC1366" s="3"/>
      <c r="BD1366" s="3"/>
      <c r="BE1366" s="3"/>
      <c r="BF1366" s="3"/>
    </row>
    <row r="1367" spans="1:58" ht="41.45" customHeight="1">
      <c r="A1367"/>
      <c r="J1367"/>
      <c r="AA1367"/>
      <c r="AB1367"/>
      <c r="AC1367"/>
      <c r="AD1367"/>
      <c r="AE1367"/>
      <c r="AF1367"/>
      <c r="AG1367"/>
      <c r="AH1367"/>
      <c r="BB1367" s="2"/>
      <c r="BC1367" s="3"/>
      <c r="BD1367" s="3"/>
      <c r="BE1367" s="3"/>
      <c r="BF1367" s="3"/>
    </row>
    <row r="1368" spans="1:58" ht="41.45" customHeight="1">
      <c r="A1368"/>
      <c r="J1368"/>
      <c r="AA1368"/>
      <c r="AB1368"/>
      <c r="AC1368"/>
      <c r="AD1368"/>
      <c r="AE1368"/>
      <c r="AF1368"/>
      <c r="AG1368"/>
      <c r="AH1368"/>
      <c r="BB1368" s="2"/>
      <c r="BC1368" s="3"/>
      <c r="BD1368" s="3"/>
      <c r="BE1368" s="3"/>
      <c r="BF1368" s="3"/>
    </row>
    <row r="1369" spans="1:58" ht="41.45" customHeight="1">
      <c r="A1369"/>
      <c r="J1369"/>
      <c r="AA1369"/>
      <c r="AB1369"/>
      <c r="AC1369"/>
      <c r="AD1369"/>
      <c r="AE1369"/>
      <c r="AF1369"/>
      <c r="AG1369"/>
      <c r="AH1369"/>
      <c r="BB1369" s="2"/>
      <c r="BC1369" s="3"/>
      <c r="BD1369" s="3"/>
      <c r="BE1369" s="3"/>
      <c r="BF1369" s="3"/>
    </row>
    <row r="1370" spans="1:58" ht="41.45" customHeight="1">
      <c r="A1370"/>
      <c r="J1370"/>
      <c r="AA1370"/>
      <c r="AB1370"/>
      <c r="AC1370"/>
      <c r="AD1370"/>
      <c r="AE1370"/>
      <c r="AF1370"/>
      <c r="AG1370"/>
      <c r="AH1370"/>
      <c r="BB1370" s="2"/>
      <c r="BC1370" s="3"/>
      <c r="BD1370" s="3"/>
      <c r="BE1370" s="3"/>
      <c r="BF1370" s="3"/>
    </row>
    <row r="1371" spans="1:58" ht="41.45" customHeight="1">
      <c r="A1371"/>
      <c r="J1371"/>
      <c r="AA1371"/>
      <c r="AB1371"/>
      <c r="AC1371"/>
      <c r="AD1371"/>
      <c r="AE1371"/>
      <c r="AF1371"/>
      <c r="AG1371"/>
      <c r="AH1371"/>
      <c r="BB1371" s="2"/>
      <c r="BC1371" s="3"/>
      <c r="BD1371" s="3"/>
      <c r="BE1371" s="3"/>
      <c r="BF1371" s="3"/>
    </row>
    <row r="1372" spans="1:58" ht="41.45" customHeight="1">
      <c r="A1372"/>
      <c r="J1372"/>
      <c r="AA1372"/>
      <c r="AB1372"/>
      <c r="AC1372"/>
      <c r="AD1372"/>
      <c r="AE1372"/>
      <c r="AF1372"/>
      <c r="AG1372"/>
      <c r="AH1372"/>
      <c r="BB1372" s="2"/>
      <c r="BC1372" s="3"/>
      <c r="BD1372" s="3"/>
      <c r="BE1372" s="3"/>
      <c r="BF1372" s="3"/>
    </row>
    <row r="1373" spans="1:58" ht="41.45" customHeight="1">
      <c r="A1373"/>
      <c r="J1373"/>
      <c r="AA1373"/>
      <c r="AB1373"/>
      <c r="AC1373"/>
      <c r="AD1373"/>
      <c r="AE1373"/>
      <c r="AF1373"/>
      <c r="AG1373"/>
      <c r="AH1373"/>
      <c r="BB1373" s="2"/>
      <c r="BC1373" s="3"/>
      <c r="BD1373" s="3"/>
      <c r="BE1373" s="3"/>
      <c r="BF1373" s="3"/>
    </row>
    <row r="1374" spans="1:58" ht="41.45" customHeight="1">
      <c r="A1374"/>
      <c r="J1374"/>
      <c r="AA1374"/>
      <c r="AB1374"/>
      <c r="AC1374"/>
      <c r="AD1374"/>
      <c r="AE1374"/>
      <c r="AF1374"/>
      <c r="AG1374"/>
      <c r="AH1374"/>
      <c r="BB1374" s="2"/>
      <c r="BC1374" s="3"/>
      <c r="BD1374" s="3"/>
      <c r="BE1374" s="3"/>
      <c r="BF1374" s="3"/>
    </row>
    <row r="1375" spans="1:58" ht="41.45" customHeight="1">
      <c r="A1375"/>
      <c r="J1375"/>
      <c r="AA1375"/>
      <c r="AB1375"/>
      <c r="AC1375"/>
      <c r="AD1375"/>
      <c r="AE1375"/>
      <c r="AF1375"/>
      <c r="AG1375"/>
      <c r="AH1375"/>
      <c r="BB1375" s="2"/>
      <c r="BC1375" s="3"/>
      <c r="BD1375" s="3"/>
      <c r="BE1375" s="3"/>
      <c r="BF1375" s="3"/>
    </row>
    <row r="1376" spans="1:58" ht="41.45" customHeight="1">
      <c r="A1376"/>
      <c r="J1376"/>
      <c r="AA1376"/>
      <c r="AB1376"/>
      <c r="AC1376"/>
      <c r="AD1376"/>
      <c r="AE1376"/>
      <c r="AF1376"/>
      <c r="AG1376"/>
      <c r="AH1376"/>
      <c r="BB1376" s="2"/>
      <c r="BC1376" s="3"/>
      <c r="BD1376" s="3"/>
      <c r="BE1376" s="3"/>
      <c r="BF1376" s="3"/>
    </row>
    <row r="1377" spans="1:58" ht="41.45" customHeight="1">
      <c r="A1377"/>
      <c r="J1377"/>
      <c r="AA1377"/>
      <c r="AB1377"/>
      <c r="AC1377"/>
      <c r="AD1377"/>
      <c r="AE1377"/>
      <c r="AF1377"/>
      <c r="AG1377"/>
      <c r="AH1377"/>
      <c r="BB1377" s="2"/>
      <c r="BC1377" s="3"/>
      <c r="BD1377" s="3"/>
      <c r="BE1377" s="3"/>
      <c r="BF1377" s="3"/>
    </row>
    <row r="1378" spans="1:58" ht="41.45" customHeight="1">
      <c r="A1378"/>
      <c r="J1378"/>
      <c r="AA1378"/>
      <c r="AB1378"/>
      <c r="AC1378"/>
      <c r="AD1378"/>
      <c r="AE1378"/>
      <c r="AF1378"/>
      <c r="AG1378"/>
      <c r="AH1378"/>
      <c r="BB1378" s="2"/>
      <c r="BC1378" s="3"/>
      <c r="BD1378" s="3"/>
      <c r="BE1378" s="3"/>
      <c r="BF1378" s="3"/>
    </row>
    <row r="1379" spans="1:58" ht="41.45" customHeight="1">
      <c r="A1379"/>
      <c r="J1379"/>
      <c r="AA1379"/>
      <c r="AB1379"/>
      <c r="AC1379"/>
      <c r="AD1379"/>
      <c r="AE1379"/>
      <c r="AF1379"/>
      <c r="AG1379"/>
      <c r="AH1379"/>
      <c r="BB1379" s="2"/>
      <c r="BC1379" s="3"/>
      <c r="BD1379" s="3"/>
      <c r="BE1379" s="3"/>
      <c r="BF1379" s="3"/>
    </row>
    <row r="1380" spans="1:58" ht="41.45" customHeight="1">
      <c r="A1380"/>
      <c r="J1380"/>
      <c r="AA1380"/>
      <c r="AB1380"/>
      <c r="AC1380"/>
      <c r="AD1380"/>
      <c r="AE1380"/>
      <c r="AF1380"/>
      <c r="AG1380"/>
      <c r="AH1380"/>
      <c r="BB1380" s="2"/>
      <c r="BC1380" s="3"/>
      <c r="BD1380" s="3"/>
      <c r="BE1380" s="3"/>
      <c r="BF1380" s="3"/>
    </row>
    <row r="1381" spans="1:58" ht="41.45" customHeight="1">
      <c r="A1381"/>
      <c r="J1381"/>
      <c r="AA1381"/>
      <c r="AB1381"/>
      <c r="AC1381"/>
      <c r="AD1381"/>
      <c r="AE1381"/>
      <c r="AF1381"/>
      <c r="AG1381"/>
      <c r="AH1381"/>
      <c r="BB1381" s="2"/>
      <c r="BC1381" s="3"/>
      <c r="BD1381" s="3"/>
      <c r="BE1381" s="3"/>
      <c r="BF1381" s="3"/>
    </row>
    <row r="1382" spans="1:58" ht="41.45" customHeight="1">
      <c r="A1382"/>
      <c r="J1382"/>
      <c r="AA1382"/>
      <c r="AB1382"/>
      <c r="AC1382"/>
      <c r="AD1382"/>
      <c r="AE1382"/>
      <c r="AF1382"/>
      <c r="AG1382"/>
      <c r="AH1382"/>
      <c r="BB1382" s="2"/>
      <c r="BC1382" s="3"/>
      <c r="BD1382" s="3"/>
      <c r="BE1382" s="3"/>
      <c r="BF1382" s="3"/>
    </row>
    <row r="1383" spans="1:58" ht="41.45" customHeight="1">
      <c r="A1383"/>
      <c r="J1383"/>
      <c r="AA1383"/>
      <c r="AB1383"/>
      <c r="AC1383"/>
      <c r="AD1383"/>
      <c r="AE1383"/>
      <c r="AF1383"/>
      <c r="AG1383"/>
      <c r="AH1383"/>
      <c r="BB1383" s="2"/>
      <c r="BC1383" s="3"/>
      <c r="BD1383" s="3"/>
      <c r="BE1383" s="3"/>
      <c r="BF1383" s="3"/>
    </row>
    <row r="1384" spans="1:58" ht="41.45" customHeight="1">
      <c r="A1384"/>
      <c r="J1384"/>
      <c r="AA1384"/>
      <c r="AB1384"/>
      <c r="AC1384"/>
      <c r="AD1384"/>
      <c r="AE1384"/>
      <c r="AF1384"/>
      <c r="AG1384"/>
      <c r="AH1384"/>
      <c r="BB1384" s="2"/>
      <c r="BC1384" s="3"/>
      <c r="BD1384" s="3"/>
      <c r="BE1384" s="3"/>
      <c r="BF1384" s="3"/>
    </row>
    <row r="1385" spans="1:58" ht="41.45" customHeight="1">
      <c r="A1385"/>
      <c r="J1385"/>
      <c r="AA1385"/>
      <c r="AB1385"/>
      <c r="AC1385"/>
      <c r="AD1385"/>
      <c r="AE1385"/>
      <c r="AF1385"/>
      <c r="AG1385"/>
      <c r="AH1385"/>
      <c r="BB1385" s="2"/>
      <c r="BC1385" s="3"/>
      <c r="BD1385" s="3"/>
      <c r="BE1385" s="3"/>
      <c r="BF1385" s="3"/>
    </row>
    <row r="1386" spans="1:58" ht="41.45" customHeight="1">
      <c r="A1386"/>
      <c r="J1386"/>
      <c r="AA1386"/>
      <c r="AB1386"/>
      <c r="AC1386"/>
      <c r="AD1386"/>
      <c r="AE1386"/>
      <c r="AF1386"/>
      <c r="AG1386"/>
      <c r="AH1386"/>
      <c r="BB1386" s="2"/>
      <c r="BC1386" s="3"/>
      <c r="BD1386" s="3"/>
      <c r="BE1386" s="3"/>
      <c r="BF1386" s="3"/>
    </row>
    <row r="1387" spans="1:58" ht="41.45" customHeight="1">
      <c r="A1387"/>
      <c r="J1387"/>
      <c r="AA1387"/>
      <c r="AB1387"/>
      <c r="AC1387"/>
      <c r="AD1387"/>
      <c r="AE1387"/>
      <c r="AF1387"/>
      <c r="AG1387"/>
      <c r="AH1387"/>
      <c r="BB1387" s="2"/>
      <c r="BC1387" s="3"/>
      <c r="BD1387" s="3"/>
      <c r="BE1387" s="3"/>
      <c r="BF1387" s="3"/>
    </row>
    <row r="1388" spans="1:58" ht="41.45" customHeight="1">
      <c r="A1388"/>
      <c r="J1388"/>
      <c r="AA1388"/>
      <c r="AB1388"/>
      <c r="AC1388"/>
      <c r="AD1388"/>
      <c r="AE1388"/>
      <c r="AF1388"/>
      <c r="AG1388"/>
      <c r="AH1388"/>
      <c r="BB1388" s="2"/>
      <c r="BC1388" s="3"/>
      <c r="BD1388" s="3"/>
      <c r="BE1388" s="3"/>
      <c r="BF1388" s="3"/>
    </row>
    <row r="1389" spans="1:58" ht="41.45" customHeight="1">
      <c r="A1389"/>
      <c r="J1389"/>
      <c r="AA1389"/>
      <c r="AB1389"/>
      <c r="AC1389"/>
      <c r="AD1389"/>
      <c r="AE1389"/>
      <c r="AF1389"/>
      <c r="AG1389"/>
      <c r="AH1389"/>
      <c r="BB1389" s="2"/>
      <c r="BC1389" s="3"/>
      <c r="BD1389" s="3"/>
      <c r="BE1389" s="3"/>
      <c r="BF1389" s="3"/>
    </row>
    <row r="1390" spans="1:58" ht="41.45" customHeight="1">
      <c r="A1390"/>
      <c r="J1390"/>
      <c r="AA1390"/>
      <c r="AB1390"/>
      <c r="AC1390"/>
      <c r="AD1390"/>
      <c r="AE1390"/>
      <c r="AF1390"/>
      <c r="AG1390"/>
      <c r="AH1390"/>
      <c r="BB1390" s="2"/>
      <c r="BC1390" s="3"/>
      <c r="BD1390" s="3"/>
      <c r="BE1390" s="3"/>
      <c r="BF1390" s="3"/>
    </row>
    <row r="1391" spans="1:58" ht="41.45" customHeight="1">
      <c r="A1391"/>
      <c r="J1391"/>
      <c r="AA1391"/>
      <c r="AB1391"/>
      <c r="AC1391"/>
      <c r="AD1391"/>
      <c r="AE1391"/>
      <c r="AF1391"/>
      <c r="AG1391"/>
      <c r="AH1391"/>
      <c r="BB1391" s="2"/>
      <c r="BC1391" s="3"/>
      <c r="BD1391" s="3"/>
      <c r="BE1391" s="3"/>
      <c r="BF1391" s="3"/>
    </row>
    <row r="1392" spans="1:58" ht="41.45" customHeight="1">
      <c r="A1392"/>
      <c r="J1392"/>
      <c r="AA1392"/>
      <c r="AB1392"/>
      <c r="AC1392"/>
      <c r="AD1392"/>
      <c r="AE1392"/>
      <c r="AF1392"/>
      <c r="AG1392"/>
      <c r="AH1392"/>
      <c r="BB1392" s="2"/>
      <c r="BC1392" s="3"/>
      <c r="BD1392" s="3"/>
      <c r="BE1392" s="3"/>
      <c r="BF1392" s="3"/>
    </row>
    <row r="1393" spans="1:58" ht="41.45" customHeight="1">
      <c r="A1393"/>
      <c r="J1393"/>
      <c r="AA1393"/>
      <c r="AB1393"/>
      <c r="AC1393"/>
      <c r="AD1393"/>
      <c r="AE1393"/>
      <c r="AF1393"/>
      <c r="AG1393"/>
      <c r="AH1393"/>
      <c r="BB1393" s="2"/>
      <c r="BC1393" s="3"/>
      <c r="BD1393" s="3"/>
      <c r="BE1393" s="3"/>
      <c r="BF1393" s="3"/>
    </row>
    <row r="1394" spans="1:58" ht="41.45" customHeight="1">
      <c r="A1394"/>
      <c r="J1394"/>
      <c r="AA1394"/>
      <c r="AB1394"/>
      <c r="AC1394"/>
      <c r="AD1394"/>
      <c r="AE1394"/>
      <c r="AF1394"/>
      <c r="AG1394"/>
      <c r="AH1394"/>
      <c r="BB1394" s="2"/>
      <c r="BC1394" s="3"/>
      <c r="BD1394" s="3"/>
      <c r="BE1394" s="3"/>
      <c r="BF1394" s="3"/>
    </row>
    <row r="1395" spans="1:58" ht="41.45" customHeight="1">
      <c r="A1395"/>
      <c r="J1395"/>
      <c r="AA1395"/>
      <c r="AB1395"/>
      <c r="AC1395"/>
      <c r="AD1395"/>
      <c r="AE1395"/>
      <c r="AF1395"/>
      <c r="AG1395"/>
      <c r="AH1395"/>
      <c r="BB1395" s="2"/>
      <c r="BC1395" s="3"/>
      <c r="BD1395" s="3"/>
      <c r="BE1395" s="3"/>
      <c r="BF1395" s="3"/>
    </row>
    <row r="1396" spans="1:58" ht="41.45" customHeight="1">
      <c r="A1396"/>
      <c r="J1396"/>
      <c r="AA1396"/>
      <c r="AB1396"/>
      <c r="AC1396"/>
      <c r="AD1396"/>
      <c r="AE1396"/>
      <c r="AF1396"/>
      <c r="AG1396"/>
      <c r="AH1396"/>
      <c r="BB1396" s="2"/>
      <c r="BC1396" s="3"/>
      <c r="BD1396" s="3"/>
      <c r="BE1396" s="3"/>
      <c r="BF1396" s="3"/>
    </row>
    <row r="1397" spans="1:58" ht="41.45" customHeight="1">
      <c r="A1397"/>
      <c r="J1397"/>
      <c r="AA1397"/>
      <c r="AB1397"/>
      <c r="AC1397"/>
      <c r="AD1397"/>
      <c r="AE1397"/>
      <c r="AF1397"/>
      <c r="AG1397"/>
      <c r="AH1397"/>
      <c r="BB1397" s="2"/>
      <c r="BC1397" s="3"/>
      <c r="BD1397" s="3"/>
      <c r="BE1397" s="3"/>
      <c r="BF1397" s="3"/>
    </row>
    <row r="1398" spans="1:58" ht="41.45" customHeight="1">
      <c r="A1398"/>
      <c r="J1398"/>
      <c r="AA1398"/>
      <c r="AB1398"/>
      <c r="AC1398"/>
      <c r="AD1398"/>
      <c r="AE1398"/>
      <c r="AF1398"/>
      <c r="AG1398"/>
      <c r="AH1398"/>
      <c r="BB1398" s="2"/>
      <c r="BC1398" s="3"/>
      <c r="BD1398" s="3"/>
      <c r="BE1398" s="3"/>
      <c r="BF1398" s="3"/>
    </row>
    <row r="1399" spans="1:58" ht="41.45" customHeight="1">
      <c r="A1399"/>
      <c r="J1399"/>
      <c r="AA1399"/>
      <c r="AB1399"/>
      <c r="AC1399"/>
      <c r="AD1399"/>
      <c r="AE1399"/>
      <c r="AF1399"/>
      <c r="AG1399"/>
      <c r="AH1399"/>
      <c r="BB1399" s="2"/>
      <c r="BC1399" s="3"/>
      <c r="BD1399" s="3"/>
      <c r="BE1399" s="3"/>
      <c r="BF1399" s="3"/>
    </row>
    <row r="1400" spans="1:58" ht="41.45" customHeight="1">
      <c r="A1400"/>
      <c r="J1400"/>
      <c r="AA1400"/>
      <c r="AB1400"/>
      <c r="AC1400"/>
      <c r="AD1400"/>
      <c r="AE1400"/>
      <c r="AF1400"/>
      <c r="AG1400"/>
      <c r="AH1400"/>
      <c r="BB1400" s="2"/>
      <c r="BC1400" s="3"/>
      <c r="BD1400" s="3"/>
      <c r="BE1400" s="3"/>
      <c r="BF1400" s="3"/>
    </row>
    <row r="1401" spans="1:58" ht="41.45" customHeight="1">
      <c r="A1401"/>
      <c r="J1401"/>
      <c r="AA1401"/>
      <c r="AB1401"/>
      <c r="AC1401"/>
      <c r="AD1401"/>
      <c r="AE1401"/>
      <c r="AF1401"/>
      <c r="AG1401"/>
      <c r="AH1401"/>
      <c r="BB1401" s="2"/>
      <c r="BC1401" s="3"/>
      <c r="BD1401" s="3"/>
      <c r="BE1401" s="3"/>
      <c r="BF1401" s="3"/>
    </row>
    <row r="1402" spans="1:58" ht="41.45" customHeight="1">
      <c r="A1402"/>
      <c r="J1402"/>
      <c r="AA1402"/>
      <c r="AB1402"/>
      <c r="AC1402"/>
      <c r="AD1402"/>
      <c r="AE1402"/>
      <c r="AF1402"/>
      <c r="AG1402"/>
      <c r="AH1402"/>
      <c r="BB1402" s="2"/>
      <c r="BC1402" s="3"/>
      <c r="BD1402" s="3"/>
      <c r="BE1402" s="3"/>
      <c r="BF1402" s="3"/>
    </row>
    <row r="1403" spans="1:58" ht="41.45" customHeight="1">
      <c r="A1403"/>
      <c r="J1403"/>
      <c r="AA1403"/>
      <c r="AB1403"/>
      <c r="AC1403"/>
      <c r="AD1403"/>
      <c r="AE1403"/>
      <c r="AF1403"/>
      <c r="AG1403"/>
      <c r="AH1403"/>
      <c r="BB1403" s="2"/>
      <c r="BC1403" s="3"/>
      <c r="BD1403" s="3"/>
      <c r="BE1403" s="3"/>
      <c r="BF1403" s="3"/>
    </row>
    <row r="1404" spans="1:58" ht="41.45" customHeight="1">
      <c r="A1404"/>
      <c r="J1404"/>
      <c r="AA1404"/>
      <c r="AB1404"/>
      <c r="AC1404"/>
      <c r="AD1404"/>
      <c r="AE1404"/>
      <c r="AF1404"/>
      <c r="AG1404"/>
      <c r="AH1404"/>
      <c r="BB1404" s="2"/>
      <c r="BC1404" s="3"/>
      <c r="BD1404" s="3"/>
      <c r="BE1404" s="3"/>
      <c r="BF1404" s="3"/>
    </row>
    <row r="1405" spans="1:58" ht="41.45" customHeight="1">
      <c r="A1405"/>
      <c r="J1405"/>
      <c r="AA1405"/>
      <c r="AB1405"/>
      <c r="AC1405"/>
      <c r="AD1405"/>
      <c r="AE1405"/>
      <c r="AF1405"/>
      <c r="AG1405"/>
      <c r="AH1405"/>
      <c r="BB1405" s="2"/>
      <c r="BC1405" s="3"/>
      <c r="BD1405" s="3"/>
      <c r="BE1405" s="3"/>
      <c r="BF1405" s="3"/>
    </row>
    <row r="1406" spans="1:58" ht="41.45" customHeight="1">
      <c r="A1406"/>
      <c r="J1406"/>
      <c r="AA1406"/>
      <c r="AB1406"/>
      <c r="AC1406"/>
      <c r="AD1406"/>
      <c r="AE1406"/>
      <c r="AF1406"/>
      <c r="AG1406"/>
      <c r="AH1406"/>
      <c r="BB1406" s="2"/>
      <c r="BC1406" s="3"/>
      <c r="BD1406" s="3"/>
      <c r="BE1406" s="3"/>
      <c r="BF1406" s="3"/>
    </row>
    <row r="1407" spans="1:58" ht="41.45" customHeight="1">
      <c r="A1407"/>
      <c r="J1407"/>
      <c r="AA1407"/>
      <c r="AB1407"/>
      <c r="AC1407"/>
      <c r="AD1407"/>
      <c r="AE1407"/>
      <c r="AF1407"/>
      <c r="AG1407"/>
      <c r="AH1407"/>
      <c r="BB1407" s="2"/>
      <c r="BC1407" s="3"/>
      <c r="BD1407" s="3"/>
      <c r="BE1407" s="3"/>
      <c r="BF1407" s="3"/>
    </row>
    <row r="1408" spans="1:58" ht="41.45" customHeight="1">
      <c r="A1408"/>
      <c r="J1408"/>
      <c r="AA1408"/>
      <c r="AB1408"/>
      <c r="AC1408"/>
      <c r="AD1408"/>
      <c r="AE1408"/>
      <c r="AF1408"/>
      <c r="AG1408"/>
      <c r="AH1408"/>
      <c r="BB1408" s="2"/>
      <c r="BC1408" s="3"/>
      <c r="BD1408" s="3"/>
      <c r="BE1408" s="3"/>
      <c r="BF1408" s="3"/>
    </row>
    <row r="1409" spans="1:58" ht="41.45" customHeight="1">
      <c r="A1409"/>
      <c r="J1409"/>
      <c r="AA1409"/>
      <c r="AB1409"/>
      <c r="AC1409"/>
      <c r="AD1409"/>
      <c r="AE1409"/>
      <c r="AF1409"/>
      <c r="AG1409"/>
      <c r="AH1409"/>
      <c r="BB1409" s="2"/>
      <c r="BC1409" s="3"/>
      <c r="BD1409" s="3"/>
      <c r="BE1409" s="3"/>
      <c r="BF1409" s="3"/>
    </row>
    <row r="1410" spans="1:58" ht="41.45" customHeight="1">
      <c r="A1410"/>
      <c r="J1410"/>
      <c r="AA1410"/>
      <c r="AB1410"/>
      <c r="AC1410"/>
      <c r="AD1410"/>
      <c r="AE1410"/>
      <c r="AF1410"/>
      <c r="AG1410"/>
      <c r="AH1410"/>
      <c r="BB1410" s="2"/>
      <c r="BC1410" s="3"/>
      <c r="BD1410" s="3"/>
      <c r="BE1410" s="3"/>
      <c r="BF1410" s="3"/>
    </row>
    <row r="1411" spans="1:58" ht="41.45" customHeight="1">
      <c r="A1411"/>
      <c r="J1411"/>
      <c r="AA1411"/>
      <c r="AB1411"/>
      <c r="AC1411"/>
      <c r="AD1411"/>
      <c r="AE1411"/>
      <c r="AF1411"/>
      <c r="AG1411"/>
      <c r="AH1411"/>
      <c r="BB1411" s="2"/>
      <c r="BC1411" s="3"/>
      <c r="BD1411" s="3"/>
      <c r="BE1411" s="3"/>
      <c r="BF1411" s="3"/>
    </row>
    <row r="1412" spans="1:58" ht="41.45" customHeight="1">
      <c r="A1412"/>
      <c r="J1412"/>
      <c r="AA1412"/>
      <c r="AB1412"/>
      <c r="AC1412"/>
      <c r="AD1412"/>
      <c r="AE1412"/>
      <c r="AF1412"/>
      <c r="AG1412"/>
      <c r="AH1412"/>
      <c r="BB1412" s="2"/>
      <c r="BC1412" s="3"/>
      <c r="BD1412" s="3"/>
      <c r="BE1412" s="3"/>
      <c r="BF1412" s="3"/>
    </row>
    <row r="1413" spans="1:58" ht="41.45" customHeight="1">
      <c r="A1413"/>
      <c r="J1413"/>
      <c r="AA1413"/>
      <c r="AB1413"/>
      <c r="AC1413"/>
      <c r="AD1413"/>
      <c r="AE1413"/>
      <c r="AF1413"/>
      <c r="AG1413"/>
      <c r="AH1413"/>
      <c r="BB1413" s="2"/>
      <c r="BC1413" s="3"/>
      <c r="BD1413" s="3"/>
      <c r="BE1413" s="3"/>
      <c r="BF1413" s="3"/>
    </row>
    <row r="1414" spans="1:58" ht="41.45" customHeight="1">
      <c r="A1414"/>
      <c r="J1414"/>
      <c r="AA1414"/>
      <c r="AB1414"/>
      <c r="AC1414"/>
      <c r="AD1414"/>
      <c r="AE1414"/>
      <c r="AF1414"/>
      <c r="AG1414"/>
      <c r="AH1414"/>
      <c r="BB1414" s="2"/>
      <c r="BC1414" s="3"/>
      <c r="BD1414" s="3"/>
      <c r="BE1414" s="3"/>
      <c r="BF1414" s="3"/>
    </row>
    <row r="1415" spans="1:58" ht="41.45" customHeight="1">
      <c r="A1415"/>
      <c r="J1415"/>
      <c r="AA1415"/>
      <c r="AB1415"/>
      <c r="AC1415"/>
      <c r="AD1415"/>
      <c r="AE1415"/>
      <c r="AF1415"/>
      <c r="AG1415"/>
      <c r="AH1415"/>
      <c r="BB1415" s="2"/>
      <c r="BC1415" s="3"/>
      <c r="BD1415" s="3"/>
      <c r="BE1415" s="3"/>
      <c r="BF1415" s="3"/>
    </row>
    <row r="1416" spans="1:58" ht="41.45" customHeight="1">
      <c r="A1416"/>
      <c r="J1416"/>
      <c r="AA1416"/>
      <c r="AB1416"/>
      <c r="AC1416"/>
      <c r="AD1416"/>
      <c r="AE1416"/>
      <c r="AF1416"/>
      <c r="AG1416"/>
      <c r="AH1416"/>
      <c r="BB1416" s="2"/>
      <c r="BC1416" s="3"/>
      <c r="BD1416" s="3"/>
      <c r="BE1416" s="3"/>
      <c r="BF1416" s="3"/>
    </row>
    <row r="1417" spans="1:58" ht="41.45" customHeight="1">
      <c r="A1417"/>
      <c r="J1417"/>
      <c r="AA1417"/>
      <c r="AB1417"/>
      <c r="AC1417"/>
      <c r="AD1417"/>
      <c r="AE1417"/>
      <c r="AF1417"/>
      <c r="AG1417"/>
      <c r="AH1417"/>
      <c r="BB1417" s="2"/>
      <c r="BC1417" s="3"/>
      <c r="BD1417" s="3"/>
      <c r="BE1417" s="3"/>
      <c r="BF1417" s="3"/>
    </row>
    <row r="1418" spans="1:58" ht="41.45" customHeight="1">
      <c r="A1418"/>
      <c r="J1418"/>
      <c r="AA1418"/>
      <c r="AB1418"/>
      <c r="AC1418"/>
      <c r="AD1418"/>
      <c r="AE1418"/>
      <c r="AF1418"/>
      <c r="AG1418"/>
      <c r="AH1418"/>
      <c r="BB1418" s="2"/>
      <c r="BC1418" s="3"/>
      <c r="BD1418" s="3"/>
      <c r="BE1418" s="3"/>
      <c r="BF1418" s="3"/>
    </row>
    <row r="1419" spans="1:58" ht="41.45" customHeight="1">
      <c r="A1419"/>
      <c r="J1419"/>
      <c r="AA1419"/>
      <c r="AB1419"/>
      <c r="AC1419"/>
      <c r="AD1419"/>
      <c r="AE1419"/>
      <c r="AF1419"/>
      <c r="AG1419"/>
      <c r="AH1419"/>
      <c r="BB1419" s="2"/>
      <c r="BC1419" s="3"/>
      <c r="BD1419" s="3"/>
      <c r="BE1419" s="3"/>
      <c r="BF1419" s="3"/>
    </row>
    <row r="1420" spans="1:58" ht="41.45" customHeight="1">
      <c r="A1420"/>
      <c r="J1420"/>
      <c r="AA1420"/>
      <c r="AB1420"/>
      <c r="AC1420"/>
      <c r="AD1420"/>
      <c r="AE1420"/>
      <c r="AF1420"/>
      <c r="AG1420"/>
      <c r="AH1420"/>
      <c r="BB1420" s="2"/>
      <c r="BC1420" s="3"/>
      <c r="BD1420" s="3"/>
      <c r="BE1420" s="3"/>
      <c r="BF1420" s="3"/>
    </row>
    <row r="1421" spans="1:58" ht="41.45" customHeight="1">
      <c r="A1421"/>
      <c r="J1421"/>
      <c r="AA1421"/>
      <c r="AB1421"/>
      <c r="AC1421"/>
      <c r="AD1421"/>
      <c r="AE1421"/>
      <c r="AF1421"/>
      <c r="AG1421"/>
      <c r="AH1421"/>
      <c r="BB1421" s="2"/>
      <c r="BC1421" s="3"/>
      <c r="BD1421" s="3"/>
      <c r="BE1421" s="3"/>
      <c r="BF1421" s="3"/>
    </row>
    <row r="1422" spans="1:58" ht="41.45" customHeight="1">
      <c r="A1422"/>
      <c r="J1422"/>
      <c r="AA1422"/>
      <c r="AB1422"/>
      <c r="AC1422"/>
      <c r="AD1422"/>
      <c r="AE1422"/>
      <c r="AF1422"/>
      <c r="AG1422"/>
      <c r="AH1422"/>
      <c r="BB1422" s="2"/>
      <c r="BC1422" s="3"/>
      <c r="BD1422" s="3"/>
      <c r="BE1422" s="3"/>
      <c r="BF1422" s="3"/>
    </row>
    <row r="1423" spans="1:58" ht="41.45" customHeight="1">
      <c r="A1423"/>
      <c r="J1423"/>
      <c r="AA1423"/>
      <c r="AB1423"/>
      <c r="AC1423"/>
      <c r="AD1423"/>
      <c r="AE1423"/>
      <c r="AF1423"/>
      <c r="AG1423"/>
      <c r="AH1423"/>
      <c r="BB1423" s="2"/>
      <c r="BC1423" s="3"/>
      <c r="BD1423" s="3"/>
      <c r="BE1423" s="3"/>
      <c r="BF1423" s="3"/>
    </row>
    <row r="1424" spans="1:58" ht="41.45" customHeight="1">
      <c r="A1424"/>
      <c r="J1424"/>
      <c r="AA1424"/>
      <c r="AB1424"/>
      <c r="AC1424"/>
      <c r="AD1424"/>
      <c r="AE1424"/>
      <c r="AF1424"/>
      <c r="AG1424"/>
      <c r="AH1424"/>
      <c r="BB1424" s="2"/>
      <c r="BC1424" s="3"/>
      <c r="BD1424" s="3"/>
      <c r="BE1424" s="3"/>
      <c r="BF1424" s="3"/>
    </row>
    <row r="1425" spans="1:58" ht="41.45" customHeight="1">
      <c r="A1425"/>
      <c r="J1425"/>
      <c r="AA1425"/>
      <c r="AB1425"/>
      <c r="AC1425"/>
      <c r="AD1425"/>
      <c r="AE1425"/>
      <c r="AF1425"/>
      <c r="AG1425"/>
      <c r="AH1425"/>
      <c r="BB1425" s="2"/>
      <c r="BC1425" s="3"/>
      <c r="BD1425" s="3"/>
      <c r="BE1425" s="3"/>
      <c r="BF1425" s="3"/>
    </row>
    <row r="1426" spans="1:58" ht="41.45" customHeight="1">
      <c r="A1426"/>
      <c r="J1426"/>
      <c r="AA1426"/>
      <c r="AB1426"/>
      <c r="AC1426"/>
      <c r="AD1426"/>
      <c r="AE1426"/>
      <c r="AF1426"/>
      <c r="AG1426"/>
      <c r="AH1426"/>
      <c r="BB1426" s="2"/>
      <c r="BC1426" s="3"/>
      <c r="BD1426" s="3"/>
      <c r="BE1426" s="3"/>
      <c r="BF1426" s="3"/>
    </row>
    <row r="1427" spans="1:58" ht="41.45" customHeight="1">
      <c r="A1427"/>
      <c r="J1427"/>
      <c r="AA1427"/>
      <c r="AB1427"/>
      <c r="AC1427"/>
      <c r="AD1427"/>
      <c r="AE1427"/>
      <c r="AF1427"/>
      <c r="AG1427"/>
      <c r="AH1427"/>
      <c r="BB1427" s="2"/>
      <c r="BC1427" s="3"/>
      <c r="BD1427" s="3"/>
      <c r="BE1427" s="3"/>
      <c r="BF1427" s="3"/>
    </row>
    <row r="1428" spans="1:58" ht="41.45" customHeight="1">
      <c r="A1428"/>
      <c r="J1428"/>
      <c r="AA1428"/>
      <c r="AB1428"/>
      <c r="AC1428"/>
      <c r="AD1428"/>
      <c r="AE1428"/>
      <c r="AF1428"/>
      <c r="AG1428"/>
      <c r="AH1428"/>
      <c r="BB1428" s="2"/>
      <c r="BC1428" s="3"/>
      <c r="BD1428" s="3"/>
      <c r="BE1428" s="3"/>
      <c r="BF1428" s="3"/>
    </row>
    <row r="1429" spans="1:58" ht="41.45" customHeight="1">
      <c r="A1429"/>
      <c r="J1429"/>
      <c r="AA1429"/>
      <c r="AB1429"/>
      <c r="AC1429"/>
      <c r="AD1429"/>
      <c r="AE1429"/>
      <c r="AF1429"/>
      <c r="AG1429"/>
      <c r="AH1429"/>
      <c r="BB1429" s="2"/>
      <c r="BC1429" s="3"/>
      <c r="BD1429" s="3"/>
      <c r="BE1429" s="3"/>
      <c r="BF1429" s="3"/>
    </row>
    <row r="1430" spans="1:58" ht="41.45" customHeight="1">
      <c r="A1430"/>
      <c r="J1430"/>
      <c r="AA1430"/>
      <c r="AB1430"/>
      <c r="AC1430"/>
      <c r="AD1430"/>
      <c r="AE1430"/>
      <c r="AF1430"/>
      <c r="AG1430"/>
      <c r="AH1430"/>
      <c r="BB1430" s="2"/>
      <c r="BC1430" s="3"/>
      <c r="BD1430" s="3"/>
      <c r="BE1430" s="3"/>
      <c r="BF1430" s="3"/>
    </row>
    <row r="1431" spans="1:58" ht="41.45" customHeight="1">
      <c r="A1431"/>
      <c r="J1431"/>
      <c r="AA1431"/>
      <c r="AB1431"/>
      <c r="AC1431"/>
      <c r="AD1431"/>
      <c r="AE1431"/>
      <c r="AF1431"/>
      <c r="AG1431"/>
      <c r="AH1431"/>
      <c r="BB1431" s="2"/>
      <c r="BC1431" s="3"/>
      <c r="BD1431" s="3"/>
      <c r="BE1431" s="3"/>
      <c r="BF1431" s="3"/>
    </row>
    <row r="1432" spans="1:58" ht="41.45" customHeight="1">
      <c r="A1432"/>
      <c r="J1432"/>
      <c r="AA1432"/>
      <c r="AB1432"/>
      <c r="AC1432"/>
      <c r="AD1432"/>
      <c r="AE1432"/>
      <c r="AF1432"/>
      <c r="AG1432"/>
      <c r="AH1432"/>
      <c r="BB1432" s="2"/>
      <c r="BC1432" s="3"/>
      <c r="BD1432" s="3"/>
      <c r="BE1432" s="3"/>
      <c r="BF1432" s="3"/>
    </row>
    <row r="1433" spans="1:58" ht="41.45" customHeight="1">
      <c r="A1433"/>
      <c r="J1433"/>
      <c r="AA1433"/>
      <c r="AB1433"/>
      <c r="AC1433"/>
      <c r="AD1433"/>
      <c r="AE1433"/>
      <c r="AF1433"/>
      <c r="AG1433"/>
      <c r="AH1433"/>
      <c r="BB1433" s="2"/>
      <c r="BC1433" s="3"/>
      <c r="BD1433" s="3"/>
      <c r="BE1433" s="3"/>
      <c r="BF1433" s="3"/>
    </row>
    <row r="1434" spans="1:58" ht="41.45" customHeight="1">
      <c r="A1434"/>
      <c r="J1434"/>
      <c r="AA1434"/>
      <c r="AB1434"/>
      <c r="AC1434"/>
      <c r="AD1434"/>
      <c r="AE1434"/>
      <c r="AF1434"/>
      <c r="AG1434"/>
      <c r="AH1434"/>
      <c r="BB1434" s="2"/>
      <c r="BC1434" s="3"/>
      <c r="BD1434" s="3"/>
      <c r="BE1434" s="3"/>
      <c r="BF1434" s="3"/>
    </row>
    <row r="1435" spans="1:58" ht="41.45" customHeight="1">
      <c r="A1435"/>
      <c r="J1435"/>
      <c r="AA1435"/>
      <c r="AB1435"/>
      <c r="AC1435"/>
      <c r="AD1435"/>
      <c r="AE1435"/>
      <c r="AF1435"/>
      <c r="AG1435"/>
      <c r="AH1435"/>
      <c r="BB1435" s="2"/>
      <c r="BC1435" s="3"/>
      <c r="BD1435" s="3"/>
      <c r="BE1435" s="3"/>
      <c r="BF1435" s="3"/>
    </row>
    <row r="1436" spans="1:58" ht="41.45" customHeight="1">
      <c r="A1436"/>
      <c r="J1436"/>
      <c r="AA1436"/>
      <c r="AB1436"/>
      <c r="AC1436"/>
      <c r="AD1436"/>
      <c r="AE1436"/>
      <c r="AF1436"/>
      <c r="AG1436"/>
      <c r="AH1436"/>
      <c r="BB1436" s="2"/>
      <c r="BC1436" s="3"/>
      <c r="BD1436" s="3"/>
      <c r="BE1436" s="3"/>
      <c r="BF1436" s="3"/>
    </row>
    <row r="1437" spans="1:58" ht="41.45" customHeight="1">
      <c r="A1437"/>
      <c r="J1437"/>
      <c r="AA1437"/>
      <c r="AB1437"/>
      <c r="AC1437"/>
      <c r="AD1437"/>
      <c r="AE1437"/>
      <c r="AF1437"/>
      <c r="AG1437"/>
      <c r="AH1437"/>
      <c r="BB1437" s="2"/>
      <c r="BC1437" s="3"/>
      <c r="BD1437" s="3"/>
      <c r="BE1437" s="3"/>
      <c r="BF1437" s="3"/>
    </row>
    <row r="1438" spans="1:58" ht="41.45" customHeight="1">
      <c r="A1438"/>
      <c r="J1438"/>
      <c r="AA1438"/>
      <c r="AB1438"/>
      <c r="AC1438"/>
      <c r="AD1438"/>
      <c r="AE1438"/>
      <c r="AF1438"/>
      <c r="AG1438"/>
      <c r="AH1438"/>
      <c r="BB1438" s="2"/>
      <c r="BC1438" s="3"/>
      <c r="BD1438" s="3"/>
      <c r="BE1438" s="3"/>
      <c r="BF1438" s="3"/>
    </row>
    <row r="1439" spans="1:58" ht="41.45" customHeight="1">
      <c r="A1439"/>
      <c r="J1439"/>
      <c r="AA1439"/>
      <c r="AB1439"/>
      <c r="AC1439"/>
      <c r="AD1439"/>
      <c r="AE1439"/>
      <c r="AF1439"/>
      <c r="AG1439"/>
      <c r="AH1439"/>
      <c r="BB1439" s="2"/>
      <c r="BC1439" s="3"/>
      <c r="BD1439" s="3"/>
      <c r="BE1439" s="3"/>
      <c r="BF1439" s="3"/>
    </row>
    <row r="1440" spans="1:58" ht="41.45" customHeight="1">
      <c r="A1440"/>
      <c r="J1440"/>
      <c r="AA1440"/>
      <c r="AB1440"/>
      <c r="AC1440"/>
      <c r="AD1440"/>
      <c r="AE1440"/>
      <c r="AF1440"/>
      <c r="AG1440"/>
      <c r="AH1440"/>
      <c r="BB1440" s="2"/>
      <c r="BC1440" s="3"/>
      <c r="BD1440" s="3"/>
      <c r="BE1440" s="3"/>
      <c r="BF1440" s="3"/>
    </row>
    <row r="1441" spans="1:58" ht="41.45" customHeight="1">
      <c r="A1441"/>
      <c r="J1441"/>
      <c r="AA1441"/>
      <c r="AB1441"/>
      <c r="AC1441"/>
      <c r="AD1441"/>
      <c r="AE1441"/>
      <c r="AF1441"/>
      <c r="AG1441"/>
      <c r="AH1441"/>
      <c r="BB1441" s="2"/>
      <c r="BC1441" s="3"/>
      <c r="BD1441" s="3"/>
      <c r="BE1441" s="3"/>
      <c r="BF1441" s="3"/>
    </row>
    <row r="1442" spans="1:58" ht="41.45" customHeight="1">
      <c r="A1442"/>
      <c r="J1442"/>
      <c r="AA1442"/>
      <c r="AB1442"/>
      <c r="AC1442"/>
      <c r="AD1442"/>
      <c r="AE1442"/>
      <c r="AF1442"/>
      <c r="AG1442"/>
      <c r="AH1442"/>
      <c r="BB1442" s="2"/>
      <c r="BC1442" s="3"/>
      <c r="BD1442" s="3"/>
      <c r="BE1442" s="3"/>
      <c r="BF1442" s="3"/>
    </row>
    <row r="1443" spans="1:58" ht="41.45" customHeight="1">
      <c r="A1443"/>
      <c r="J1443"/>
      <c r="AA1443"/>
      <c r="AB1443"/>
      <c r="AC1443"/>
      <c r="AD1443"/>
      <c r="AE1443"/>
      <c r="AF1443"/>
      <c r="AG1443"/>
      <c r="AH1443"/>
      <c r="BB1443" s="2"/>
      <c r="BC1443" s="3"/>
      <c r="BD1443" s="3"/>
      <c r="BE1443" s="3"/>
      <c r="BF1443" s="3"/>
    </row>
    <row r="1444" spans="1:58" ht="41.45" customHeight="1">
      <c r="A1444"/>
      <c r="J1444"/>
      <c r="AA1444"/>
      <c r="AB1444"/>
      <c r="AC1444"/>
      <c r="AD1444"/>
      <c r="AE1444"/>
      <c r="AF1444"/>
      <c r="AG1444"/>
      <c r="AH1444"/>
      <c r="BB1444" s="2"/>
      <c r="BC1444" s="3"/>
      <c r="BD1444" s="3"/>
      <c r="BE1444" s="3"/>
      <c r="BF1444" s="3"/>
    </row>
    <row r="1445" spans="1:58" ht="41.45" customHeight="1">
      <c r="A1445"/>
      <c r="J1445"/>
      <c r="AA1445"/>
      <c r="AB1445"/>
      <c r="AC1445"/>
      <c r="AD1445"/>
      <c r="AE1445"/>
      <c r="AF1445"/>
      <c r="AG1445"/>
      <c r="AH1445"/>
      <c r="BB1445" s="2"/>
      <c r="BC1445" s="3"/>
      <c r="BD1445" s="3"/>
      <c r="BE1445" s="3"/>
      <c r="BF1445" s="3"/>
    </row>
    <row r="1446" spans="1:58" ht="41.45" customHeight="1">
      <c r="A1446"/>
      <c r="J1446"/>
      <c r="AA1446"/>
      <c r="AB1446"/>
      <c r="AC1446"/>
      <c r="AD1446"/>
      <c r="AE1446"/>
      <c r="AF1446"/>
      <c r="AG1446"/>
      <c r="AH1446"/>
      <c r="BB1446" s="2"/>
      <c r="BC1446" s="3"/>
      <c r="BD1446" s="3"/>
      <c r="BE1446" s="3"/>
      <c r="BF1446" s="3"/>
    </row>
    <row r="1447" spans="1:58" ht="41.45" customHeight="1">
      <c r="A1447"/>
      <c r="J1447"/>
      <c r="AA1447"/>
      <c r="AB1447"/>
      <c r="AC1447"/>
      <c r="AD1447"/>
      <c r="AE1447"/>
      <c r="AF1447"/>
      <c r="AG1447"/>
      <c r="AH1447"/>
      <c r="BB1447" s="2"/>
      <c r="BC1447" s="3"/>
      <c r="BD1447" s="3"/>
      <c r="BE1447" s="3"/>
      <c r="BF1447" s="3"/>
    </row>
    <row r="1448" spans="1:58" ht="41.45" customHeight="1">
      <c r="A1448"/>
      <c r="J1448"/>
      <c r="AA1448"/>
      <c r="AB1448"/>
      <c r="AC1448"/>
      <c r="AD1448"/>
      <c r="AE1448"/>
      <c r="AF1448"/>
      <c r="AG1448"/>
      <c r="AH1448"/>
      <c r="BB1448" s="2"/>
      <c r="BC1448" s="3"/>
      <c r="BD1448" s="3"/>
      <c r="BE1448" s="3"/>
      <c r="BF1448" s="3"/>
    </row>
    <row r="1449" spans="1:58" ht="41.45" customHeight="1">
      <c r="A1449"/>
      <c r="J1449"/>
      <c r="AA1449"/>
      <c r="AB1449"/>
      <c r="AC1449"/>
      <c r="AD1449"/>
      <c r="AE1449"/>
      <c r="AF1449"/>
      <c r="AG1449"/>
      <c r="AH1449"/>
      <c r="BB1449" s="2"/>
      <c r="BC1449" s="3"/>
      <c r="BD1449" s="3"/>
      <c r="BE1449" s="3"/>
      <c r="BF1449" s="3"/>
    </row>
    <row r="1450" spans="1:58" ht="41.45" customHeight="1">
      <c r="A1450"/>
      <c r="J1450"/>
      <c r="AA1450"/>
      <c r="AB1450"/>
      <c r="AC1450"/>
      <c r="AD1450"/>
      <c r="AE1450"/>
      <c r="AF1450"/>
      <c r="AG1450"/>
      <c r="AH1450"/>
      <c r="BB1450" s="2"/>
      <c r="BC1450" s="3"/>
      <c r="BD1450" s="3"/>
      <c r="BE1450" s="3"/>
      <c r="BF1450" s="3"/>
    </row>
    <row r="1451" spans="1:58" ht="41.45" customHeight="1">
      <c r="A1451"/>
      <c r="J1451"/>
      <c r="AA1451"/>
      <c r="AB1451"/>
      <c r="AC1451"/>
      <c r="AD1451"/>
      <c r="AE1451"/>
      <c r="AF1451"/>
      <c r="AG1451"/>
      <c r="AH1451"/>
      <c r="BB1451" s="2"/>
      <c r="BC1451" s="3"/>
      <c r="BD1451" s="3"/>
      <c r="BE1451" s="3"/>
      <c r="BF1451" s="3"/>
    </row>
    <row r="1452" spans="1:58" ht="41.45" customHeight="1">
      <c r="A1452"/>
      <c r="J1452"/>
      <c r="AA1452"/>
      <c r="AB1452"/>
      <c r="AC1452"/>
      <c r="AD1452"/>
      <c r="AE1452"/>
      <c r="AF1452"/>
      <c r="AG1452"/>
      <c r="AH1452"/>
      <c r="BB1452" s="2"/>
      <c r="BC1452" s="3"/>
      <c r="BD1452" s="3"/>
      <c r="BE1452" s="3"/>
      <c r="BF1452" s="3"/>
    </row>
    <row r="1453" spans="1:58" ht="41.45" customHeight="1">
      <c r="A1453"/>
      <c r="J1453"/>
      <c r="AA1453"/>
      <c r="AB1453"/>
      <c r="AC1453"/>
      <c r="AD1453"/>
      <c r="AE1453"/>
      <c r="AF1453"/>
      <c r="AG1453"/>
      <c r="AH1453"/>
      <c r="BB1453" s="2"/>
      <c r="BC1453" s="3"/>
      <c r="BD1453" s="3"/>
      <c r="BE1453" s="3"/>
      <c r="BF1453" s="3"/>
    </row>
    <row r="1454" spans="1:58" ht="41.45" customHeight="1">
      <c r="A1454"/>
      <c r="J1454"/>
      <c r="AA1454"/>
      <c r="AB1454"/>
      <c r="AC1454"/>
      <c r="AD1454"/>
      <c r="AE1454"/>
      <c r="AF1454"/>
      <c r="AG1454"/>
      <c r="AH1454"/>
      <c r="BB1454" s="2"/>
      <c r="BC1454" s="3"/>
      <c r="BD1454" s="3"/>
      <c r="BE1454" s="3"/>
      <c r="BF1454" s="3"/>
    </row>
    <row r="1455" spans="1:58" ht="41.45" customHeight="1">
      <c r="A1455"/>
      <c r="J1455"/>
      <c r="AA1455"/>
      <c r="AB1455"/>
      <c r="AC1455"/>
      <c r="AD1455"/>
      <c r="AE1455"/>
      <c r="AF1455"/>
      <c r="AG1455"/>
      <c r="AH1455"/>
      <c r="BB1455" s="2"/>
      <c r="BC1455" s="3"/>
      <c r="BD1455" s="3"/>
      <c r="BE1455" s="3"/>
      <c r="BF1455" s="3"/>
    </row>
    <row r="1456" spans="1:58" ht="41.45" customHeight="1">
      <c r="A1456"/>
      <c r="J1456"/>
      <c r="AA1456"/>
      <c r="AB1456"/>
      <c r="AC1456"/>
      <c r="AD1456"/>
      <c r="AE1456"/>
      <c r="AF1456"/>
      <c r="AG1456"/>
      <c r="AH1456"/>
      <c r="BB1456" s="2"/>
      <c r="BC1456" s="3"/>
      <c r="BD1456" s="3"/>
      <c r="BE1456" s="3"/>
      <c r="BF1456" s="3"/>
    </row>
    <row r="1457" spans="1:58" ht="41.45" customHeight="1">
      <c r="A1457"/>
      <c r="J1457"/>
      <c r="AA1457"/>
      <c r="AB1457"/>
      <c r="AC1457"/>
      <c r="AD1457"/>
      <c r="AE1457"/>
      <c r="AF1457"/>
      <c r="AG1457"/>
      <c r="AH1457"/>
      <c r="BB1457" s="2"/>
      <c r="BC1457" s="3"/>
      <c r="BD1457" s="3"/>
      <c r="BE1457" s="3"/>
      <c r="BF1457" s="3"/>
    </row>
    <row r="1458" spans="1:58" ht="41.45" customHeight="1">
      <c r="A1458"/>
      <c r="J1458"/>
      <c r="AA1458"/>
      <c r="AB1458"/>
      <c r="AC1458"/>
      <c r="AD1458"/>
      <c r="AE1458"/>
      <c r="AF1458"/>
      <c r="AG1458"/>
      <c r="AH1458"/>
      <c r="BB1458" s="2"/>
      <c r="BC1458" s="3"/>
      <c r="BD1458" s="3"/>
      <c r="BE1458" s="3"/>
      <c r="BF1458" s="3"/>
    </row>
    <row r="1459" spans="1:58" ht="41.45" customHeight="1">
      <c r="A1459"/>
      <c r="J1459"/>
      <c r="AA1459"/>
      <c r="AB1459"/>
      <c r="AC1459"/>
      <c r="AD1459"/>
      <c r="AE1459"/>
      <c r="AF1459"/>
      <c r="AG1459"/>
      <c r="AH1459"/>
      <c r="BB1459" s="2"/>
      <c r="BC1459" s="3"/>
      <c r="BD1459" s="3"/>
      <c r="BE1459" s="3"/>
      <c r="BF1459" s="3"/>
    </row>
    <row r="1460" spans="1:58" ht="41.45" customHeight="1">
      <c r="A1460"/>
      <c r="J1460"/>
      <c r="AA1460"/>
      <c r="AB1460"/>
      <c r="AC1460"/>
      <c r="AD1460"/>
      <c r="AE1460"/>
      <c r="AF1460"/>
      <c r="AG1460"/>
      <c r="AH1460"/>
      <c r="BB1460" s="2"/>
      <c r="BC1460" s="3"/>
      <c r="BD1460" s="3"/>
      <c r="BE1460" s="3"/>
      <c r="BF1460" s="3"/>
    </row>
    <row r="1461" spans="1:58" ht="41.45" customHeight="1">
      <c r="A1461"/>
      <c r="J1461"/>
      <c r="AA1461"/>
      <c r="AB1461"/>
      <c r="AC1461"/>
      <c r="AD1461"/>
      <c r="AE1461"/>
      <c r="AF1461"/>
      <c r="AG1461"/>
      <c r="AH1461"/>
      <c r="BB1461" s="2"/>
      <c r="BC1461" s="3"/>
      <c r="BD1461" s="3"/>
      <c r="BE1461" s="3"/>
      <c r="BF1461" s="3"/>
    </row>
    <row r="1462" spans="1:58" ht="41.45" customHeight="1">
      <c r="A1462"/>
      <c r="J1462"/>
      <c r="AA1462"/>
      <c r="AB1462"/>
      <c r="AC1462"/>
      <c r="AD1462"/>
      <c r="AE1462"/>
      <c r="AF1462"/>
      <c r="AG1462"/>
      <c r="AH1462"/>
      <c r="BB1462" s="2"/>
      <c r="BC1462" s="3"/>
      <c r="BD1462" s="3"/>
      <c r="BE1462" s="3"/>
      <c r="BF1462" s="3"/>
    </row>
    <row r="1463" spans="1:58" ht="41.45" customHeight="1">
      <c r="A1463"/>
      <c r="J1463"/>
      <c r="AA1463"/>
      <c r="AB1463"/>
      <c r="AC1463"/>
      <c r="AD1463"/>
      <c r="AE1463"/>
      <c r="AF1463"/>
      <c r="AG1463"/>
      <c r="AH1463"/>
      <c r="BB1463" s="2"/>
      <c r="BC1463" s="3"/>
      <c r="BD1463" s="3"/>
      <c r="BE1463" s="3"/>
      <c r="BF1463" s="3"/>
    </row>
    <row r="1464" spans="1:58" ht="41.45" customHeight="1">
      <c r="A1464"/>
      <c r="J1464"/>
      <c r="AA1464"/>
      <c r="AB1464"/>
      <c r="AC1464"/>
      <c r="AD1464"/>
      <c r="AE1464"/>
      <c r="AF1464"/>
      <c r="AG1464"/>
      <c r="AH1464"/>
      <c r="BB1464" s="2"/>
      <c r="BC1464" s="3"/>
      <c r="BD1464" s="3"/>
      <c r="BE1464" s="3"/>
      <c r="BF1464" s="3"/>
    </row>
    <row r="1465" spans="1:58" ht="41.45" customHeight="1">
      <c r="A1465"/>
      <c r="J1465"/>
      <c r="AA1465"/>
      <c r="AB1465"/>
      <c r="AC1465"/>
      <c r="AD1465"/>
      <c r="AE1465"/>
      <c r="AF1465"/>
      <c r="AG1465"/>
      <c r="AH1465"/>
      <c r="BB1465" s="2"/>
      <c r="BC1465" s="3"/>
      <c r="BD1465" s="3"/>
      <c r="BE1465" s="3"/>
      <c r="BF1465" s="3"/>
    </row>
    <row r="1466" spans="1:58" ht="41.45" customHeight="1">
      <c r="A1466"/>
      <c r="J1466"/>
      <c r="AA1466"/>
      <c r="AB1466"/>
      <c r="AC1466"/>
      <c r="AD1466"/>
      <c r="AE1466"/>
      <c r="AF1466"/>
      <c r="AG1466"/>
      <c r="AH1466"/>
      <c r="BB1466" s="2"/>
      <c r="BC1466" s="3"/>
      <c r="BD1466" s="3"/>
      <c r="BE1466" s="3"/>
      <c r="BF1466" s="3"/>
    </row>
    <row r="1467" spans="1:58" ht="41.45" customHeight="1">
      <c r="A1467"/>
      <c r="J1467"/>
      <c r="AA1467"/>
      <c r="AB1467"/>
      <c r="AC1467"/>
      <c r="AD1467"/>
      <c r="AE1467"/>
      <c r="AF1467"/>
      <c r="AG1467"/>
      <c r="AH1467"/>
      <c r="BB1467" s="2"/>
      <c r="BC1467" s="3"/>
      <c r="BD1467" s="3"/>
      <c r="BE1467" s="3"/>
      <c r="BF1467" s="3"/>
    </row>
    <row r="1468" spans="1:58" ht="41.45" customHeight="1">
      <c r="A1468"/>
      <c r="J1468"/>
      <c r="AA1468"/>
      <c r="AB1468"/>
      <c r="AC1468"/>
      <c r="AD1468"/>
      <c r="AE1468"/>
      <c r="AF1468"/>
      <c r="AG1468"/>
      <c r="AH1468"/>
      <c r="BB1468" s="2"/>
      <c r="BC1468" s="3"/>
      <c r="BD1468" s="3"/>
      <c r="BE1468" s="3"/>
      <c r="BF1468" s="3"/>
    </row>
    <row r="1469" spans="1:58" ht="41.45" customHeight="1">
      <c r="A1469"/>
      <c r="J1469"/>
      <c r="AA1469"/>
      <c r="AB1469"/>
      <c r="AC1469"/>
      <c r="AD1469"/>
      <c r="AE1469"/>
      <c r="AF1469"/>
      <c r="AG1469"/>
      <c r="AH1469"/>
      <c r="BB1469" s="2"/>
      <c r="BC1469" s="3"/>
      <c r="BD1469" s="3"/>
      <c r="BE1469" s="3"/>
      <c r="BF1469" s="3"/>
    </row>
    <row r="1470" spans="1:58" ht="41.45" customHeight="1">
      <c r="A1470"/>
      <c r="J1470"/>
      <c r="AA1470"/>
      <c r="AB1470"/>
      <c r="AC1470"/>
      <c r="AD1470"/>
      <c r="AE1470"/>
      <c r="AF1470"/>
      <c r="AG1470"/>
      <c r="AH1470"/>
      <c r="BB1470" s="2"/>
      <c r="BC1470" s="3"/>
      <c r="BD1470" s="3"/>
      <c r="BE1470" s="3"/>
      <c r="BF1470" s="3"/>
    </row>
    <row r="1471" spans="1:58" ht="41.45" customHeight="1">
      <c r="A1471"/>
      <c r="J1471"/>
      <c r="AA1471"/>
      <c r="AB1471"/>
      <c r="AC1471"/>
      <c r="AD1471"/>
      <c r="AE1471"/>
      <c r="AF1471"/>
      <c r="AG1471"/>
      <c r="AH1471"/>
      <c r="BB1471" s="2"/>
      <c r="BC1471" s="3"/>
      <c r="BD1471" s="3"/>
      <c r="BE1471" s="3"/>
      <c r="BF1471" s="3"/>
    </row>
    <row r="1472" spans="1:58" ht="41.45" customHeight="1">
      <c r="A1472"/>
      <c r="J1472"/>
      <c r="AA1472"/>
      <c r="AB1472"/>
      <c r="AC1472"/>
      <c r="AD1472"/>
      <c r="AE1472"/>
      <c r="AF1472"/>
      <c r="AG1472"/>
      <c r="AH1472"/>
      <c r="BB1472" s="2"/>
      <c r="BC1472" s="3"/>
      <c r="BD1472" s="3"/>
      <c r="BE1472" s="3"/>
      <c r="BF1472" s="3"/>
    </row>
    <row r="1473" spans="1:58" ht="41.45" customHeight="1">
      <c r="A1473"/>
      <c r="J1473"/>
      <c r="AA1473"/>
      <c r="AB1473"/>
      <c r="AC1473"/>
      <c r="AD1473"/>
      <c r="AE1473"/>
      <c r="AF1473"/>
      <c r="AG1473"/>
      <c r="AH1473"/>
      <c r="BB1473" s="2"/>
      <c r="BC1473" s="3"/>
      <c r="BD1473" s="3"/>
      <c r="BE1473" s="3"/>
      <c r="BF1473" s="3"/>
    </row>
    <row r="1474" spans="1:58" ht="41.45" customHeight="1">
      <c r="A1474"/>
      <c r="J1474"/>
      <c r="AA1474"/>
      <c r="AB1474"/>
      <c r="AC1474"/>
      <c r="AD1474"/>
      <c r="AE1474"/>
      <c r="AF1474"/>
      <c r="AG1474"/>
      <c r="AH1474"/>
      <c r="BB1474" s="2"/>
      <c r="BC1474" s="3"/>
      <c r="BD1474" s="3"/>
      <c r="BE1474" s="3"/>
      <c r="BF1474" s="3"/>
    </row>
    <row r="1475" spans="1:58" ht="41.45" customHeight="1">
      <c r="A1475"/>
      <c r="J1475"/>
      <c r="AA1475"/>
      <c r="AB1475"/>
      <c r="AC1475"/>
      <c r="AD1475"/>
      <c r="AE1475"/>
      <c r="AF1475"/>
      <c r="AG1475"/>
      <c r="AH1475"/>
      <c r="BB1475" s="2"/>
      <c r="BC1475" s="3"/>
      <c r="BD1475" s="3"/>
      <c r="BE1475" s="3"/>
      <c r="BF1475" s="3"/>
    </row>
    <row r="1476" spans="1:58" ht="41.45" customHeight="1">
      <c r="A1476"/>
      <c r="J1476"/>
      <c r="AA1476"/>
      <c r="AB1476"/>
      <c r="AC1476"/>
      <c r="AD1476"/>
      <c r="AE1476"/>
      <c r="AF1476"/>
      <c r="AG1476"/>
      <c r="AH1476"/>
      <c r="BB1476" s="2"/>
      <c r="BC1476" s="3"/>
      <c r="BD1476" s="3"/>
      <c r="BE1476" s="3"/>
      <c r="BF1476" s="3"/>
    </row>
    <row r="1477" spans="1:58" ht="41.45" customHeight="1">
      <c r="A1477"/>
      <c r="J1477"/>
      <c r="AA1477"/>
      <c r="AB1477"/>
      <c r="AC1477"/>
      <c r="AD1477"/>
      <c r="AE1477"/>
      <c r="AF1477"/>
      <c r="AG1477"/>
      <c r="AH1477"/>
      <c r="BB1477" s="2"/>
      <c r="BC1477" s="3"/>
      <c r="BD1477" s="3"/>
      <c r="BE1477" s="3"/>
      <c r="BF1477" s="3"/>
    </row>
    <row r="1478" spans="1:58" ht="41.45" customHeight="1">
      <c r="A1478"/>
      <c r="J1478"/>
      <c r="AA1478"/>
      <c r="AB1478"/>
      <c r="AC1478"/>
      <c r="AD1478"/>
      <c r="AE1478"/>
      <c r="AF1478"/>
      <c r="AG1478"/>
      <c r="AH1478"/>
      <c r="BB1478" s="2"/>
      <c r="BC1478" s="3"/>
      <c r="BD1478" s="3"/>
      <c r="BE1478" s="3"/>
      <c r="BF1478" s="3"/>
    </row>
    <row r="1479" spans="1:58" ht="41.45" customHeight="1">
      <c r="A1479"/>
      <c r="J1479"/>
      <c r="AA1479"/>
      <c r="AB1479"/>
      <c r="AC1479"/>
      <c r="AD1479"/>
      <c r="AE1479"/>
      <c r="AF1479"/>
      <c r="AG1479"/>
      <c r="AH1479"/>
      <c r="BB1479" s="2"/>
      <c r="BC1479" s="3"/>
      <c r="BD1479" s="3"/>
      <c r="BE1479" s="3"/>
      <c r="BF1479" s="3"/>
    </row>
    <row r="1480" spans="1:58" ht="41.45" customHeight="1">
      <c r="A1480"/>
      <c r="J1480"/>
      <c r="AA1480"/>
      <c r="AB1480"/>
      <c r="AC1480"/>
      <c r="AD1480"/>
      <c r="AE1480"/>
      <c r="AF1480"/>
      <c r="AG1480"/>
      <c r="AH1480"/>
      <c r="BB1480" s="2"/>
      <c r="BC1480" s="3"/>
      <c r="BD1480" s="3"/>
      <c r="BE1480" s="3"/>
      <c r="BF1480" s="3"/>
    </row>
    <row r="1481" spans="1:58" ht="41.45" customHeight="1">
      <c r="A1481"/>
      <c r="J1481"/>
      <c r="AA1481"/>
      <c r="AB1481"/>
      <c r="AC1481"/>
      <c r="AD1481"/>
      <c r="AE1481"/>
      <c r="AF1481"/>
      <c r="AG1481"/>
      <c r="AH1481"/>
      <c r="BB1481" s="2"/>
      <c r="BC1481" s="3"/>
      <c r="BD1481" s="3"/>
      <c r="BE1481" s="3"/>
      <c r="BF1481" s="3"/>
    </row>
    <row r="1482" spans="1:58" ht="41.45" customHeight="1">
      <c r="A1482"/>
      <c r="J1482"/>
      <c r="AA1482"/>
      <c r="AB1482"/>
      <c r="AC1482"/>
      <c r="AD1482"/>
      <c r="AE1482"/>
      <c r="AF1482"/>
      <c r="AG1482"/>
      <c r="AH1482"/>
      <c r="BB1482" s="2"/>
      <c r="BC1482" s="3"/>
      <c r="BD1482" s="3"/>
      <c r="BE1482" s="3"/>
      <c r="BF1482" s="3"/>
    </row>
    <row r="1483" spans="1:58" ht="41.45" customHeight="1">
      <c r="A1483"/>
      <c r="J1483"/>
      <c r="AA1483"/>
      <c r="AB1483"/>
      <c r="AC1483"/>
      <c r="AD1483"/>
      <c r="AE1483"/>
      <c r="AF1483"/>
      <c r="AG1483"/>
      <c r="AH1483"/>
      <c r="BB1483" s="2"/>
      <c r="BC1483" s="3"/>
      <c r="BD1483" s="3"/>
      <c r="BE1483" s="3"/>
      <c r="BF1483" s="3"/>
    </row>
    <row r="1484" spans="1:58" ht="41.45" customHeight="1">
      <c r="A1484"/>
      <c r="J1484"/>
      <c r="AA1484"/>
      <c r="AB1484"/>
      <c r="AC1484"/>
      <c r="AD1484"/>
      <c r="AE1484"/>
      <c r="AF1484"/>
      <c r="AG1484"/>
      <c r="AH1484"/>
      <c r="BB1484" s="2"/>
      <c r="BC1484" s="3"/>
      <c r="BD1484" s="3"/>
      <c r="BE1484" s="3"/>
      <c r="BF1484" s="3"/>
    </row>
    <row r="1485" spans="1:58" ht="41.45" customHeight="1">
      <c r="A1485"/>
      <c r="J1485"/>
      <c r="AA1485"/>
      <c r="AB1485"/>
      <c r="AC1485"/>
      <c r="AD1485"/>
      <c r="AE1485"/>
      <c r="AF1485"/>
      <c r="AG1485"/>
      <c r="AH1485"/>
      <c r="BB1485" s="2"/>
      <c r="BC1485" s="3"/>
      <c r="BD1485" s="3"/>
      <c r="BE1485" s="3"/>
      <c r="BF1485" s="3"/>
    </row>
    <row r="1486" spans="1:58" ht="41.45" customHeight="1">
      <c r="A1486"/>
      <c r="J1486"/>
      <c r="AA1486"/>
      <c r="AB1486"/>
      <c r="AC1486"/>
      <c r="AD1486"/>
      <c r="AE1486"/>
      <c r="AF1486"/>
      <c r="AG1486"/>
      <c r="AH1486"/>
      <c r="BB1486" s="2"/>
      <c r="BC1486" s="3"/>
      <c r="BD1486" s="3"/>
      <c r="BE1486" s="3"/>
      <c r="BF1486" s="3"/>
    </row>
    <row r="1487" spans="1:58" ht="41.45" customHeight="1">
      <c r="A1487"/>
      <c r="J1487"/>
      <c r="AA1487"/>
      <c r="AB1487"/>
      <c r="AC1487"/>
      <c r="AD1487"/>
      <c r="AE1487"/>
      <c r="AF1487"/>
      <c r="AG1487"/>
      <c r="AH1487"/>
      <c r="BB1487" s="2"/>
      <c r="BC1487" s="3"/>
      <c r="BD1487" s="3"/>
      <c r="BE1487" s="3"/>
      <c r="BF1487" s="3"/>
    </row>
    <row r="1488" spans="1:58" ht="41.45" customHeight="1">
      <c r="A1488"/>
      <c r="J1488"/>
      <c r="AA1488"/>
      <c r="AB1488"/>
      <c r="AC1488"/>
      <c r="AD1488"/>
      <c r="AE1488"/>
      <c r="AF1488"/>
      <c r="AG1488"/>
      <c r="AH1488"/>
      <c r="BB1488" s="2"/>
      <c r="BC1488" s="3"/>
      <c r="BD1488" s="3"/>
      <c r="BE1488" s="3"/>
      <c r="BF1488" s="3"/>
    </row>
    <row r="1489" spans="1:58" ht="41.45" customHeight="1">
      <c r="A1489"/>
      <c r="J1489"/>
      <c r="AA1489"/>
      <c r="AB1489"/>
      <c r="AC1489"/>
      <c r="AD1489"/>
      <c r="AE1489"/>
      <c r="AF1489"/>
      <c r="AG1489"/>
      <c r="AH1489"/>
      <c r="BB1489" s="2"/>
      <c r="BC1489" s="3"/>
      <c r="BD1489" s="3"/>
      <c r="BE1489" s="3"/>
      <c r="BF1489" s="3"/>
    </row>
    <row r="1490" spans="1:58" ht="41.45" customHeight="1">
      <c r="A1490"/>
      <c r="J1490"/>
      <c r="AA1490"/>
      <c r="AB1490"/>
      <c r="AC1490"/>
      <c r="AD1490"/>
      <c r="AE1490"/>
      <c r="AF1490"/>
      <c r="AG1490"/>
      <c r="AH1490"/>
      <c r="BB1490" s="2"/>
      <c r="BC1490" s="3"/>
      <c r="BD1490" s="3"/>
      <c r="BE1490" s="3"/>
      <c r="BF1490" s="3"/>
    </row>
    <row r="1491" spans="1:58" ht="41.45" customHeight="1">
      <c r="A1491"/>
      <c r="J1491"/>
      <c r="AA1491"/>
      <c r="AB1491"/>
      <c r="AC1491"/>
      <c r="AD1491"/>
      <c r="AE1491"/>
      <c r="AF1491"/>
      <c r="AG1491"/>
      <c r="AH1491"/>
      <c r="BB1491" s="2"/>
      <c r="BC1491" s="3"/>
      <c r="BD1491" s="3"/>
      <c r="BE1491" s="3"/>
      <c r="BF1491" s="3"/>
    </row>
    <row r="1492" spans="1:58" ht="41.45" customHeight="1">
      <c r="A1492"/>
      <c r="J1492"/>
      <c r="AA1492"/>
      <c r="AB1492"/>
      <c r="AC1492"/>
      <c r="AD1492"/>
      <c r="AE1492"/>
      <c r="AF1492"/>
      <c r="AG1492"/>
      <c r="AH1492"/>
      <c r="BB1492" s="2"/>
      <c r="BC1492" s="3"/>
      <c r="BD1492" s="3"/>
      <c r="BE1492" s="3"/>
      <c r="BF1492" s="3"/>
    </row>
    <row r="1493" spans="1:58" ht="41.45" customHeight="1">
      <c r="A1493"/>
      <c r="J1493"/>
      <c r="AA1493"/>
      <c r="AB1493"/>
      <c r="AC1493"/>
      <c r="AD1493"/>
      <c r="AE1493"/>
      <c r="AF1493"/>
      <c r="AG1493"/>
      <c r="AH1493"/>
      <c r="BB1493" s="2"/>
      <c r="BC1493" s="3"/>
      <c r="BD1493" s="3"/>
      <c r="BE1493" s="3"/>
      <c r="BF1493" s="3"/>
    </row>
    <row r="1494" spans="1:58" ht="41.45" customHeight="1">
      <c r="A1494"/>
      <c r="J1494"/>
      <c r="AA1494"/>
      <c r="AB1494"/>
      <c r="AC1494"/>
      <c r="AD1494"/>
      <c r="AE1494"/>
      <c r="AF1494"/>
      <c r="AG1494"/>
      <c r="AH1494"/>
      <c r="BB1494" s="2"/>
      <c r="BC1494" s="3"/>
      <c r="BD1494" s="3"/>
      <c r="BE1494" s="3"/>
      <c r="BF1494" s="3"/>
    </row>
    <row r="1495" spans="1:58" ht="41.45" customHeight="1">
      <c r="A1495"/>
      <c r="J1495"/>
      <c r="AA1495"/>
      <c r="AB1495"/>
      <c r="AC1495"/>
      <c r="AD1495"/>
      <c r="AE1495"/>
      <c r="AF1495"/>
      <c r="AG1495"/>
      <c r="AH1495"/>
      <c r="BB1495" s="2"/>
      <c r="BC1495" s="3"/>
      <c r="BD1495" s="3"/>
      <c r="BE1495" s="3"/>
      <c r="BF1495" s="3"/>
    </row>
    <row r="1496" spans="1:58" ht="41.45" customHeight="1">
      <c r="A1496"/>
      <c r="J1496"/>
      <c r="AA1496"/>
      <c r="AB1496"/>
      <c r="AC1496"/>
      <c r="AD1496"/>
      <c r="AE1496"/>
      <c r="AF1496"/>
      <c r="AG1496"/>
      <c r="AH1496"/>
      <c r="BB1496" s="2"/>
      <c r="BC1496" s="3"/>
      <c r="BD1496" s="3"/>
      <c r="BE1496" s="3"/>
      <c r="BF1496" s="3"/>
    </row>
    <row r="1497" spans="1:58" ht="41.45" customHeight="1">
      <c r="A1497"/>
      <c r="J1497"/>
      <c r="AA1497"/>
      <c r="AB1497"/>
      <c r="AC1497"/>
      <c r="AD1497"/>
      <c r="AE1497"/>
      <c r="AF1497"/>
      <c r="AG1497"/>
      <c r="AH1497"/>
      <c r="BB1497" s="2"/>
      <c r="BC1497" s="3"/>
      <c r="BD1497" s="3"/>
      <c r="BE1497" s="3"/>
      <c r="BF1497" s="3"/>
    </row>
    <row r="1498" spans="1:58" ht="41.45" customHeight="1">
      <c r="A1498"/>
      <c r="J1498"/>
      <c r="AA1498"/>
      <c r="AB1498"/>
      <c r="AC1498"/>
      <c r="AD1498"/>
      <c r="AE1498"/>
      <c r="AF1498"/>
      <c r="AG1498"/>
      <c r="AH1498"/>
      <c r="BB1498" s="2"/>
      <c r="BC1498" s="3"/>
      <c r="BD1498" s="3"/>
      <c r="BE1498" s="3"/>
      <c r="BF1498" s="3"/>
    </row>
    <row r="1499" spans="1:58" ht="41.45" customHeight="1">
      <c r="A1499"/>
      <c r="J1499"/>
      <c r="AA1499"/>
      <c r="AB1499"/>
      <c r="AC1499"/>
      <c r="AD1499"/>
      <c r="AE1499"/>
      <c r="AF1499"/>
      <c r="AG1499"/>
      <c r="AH1499"/>
      <c r="BB1499" s="2"/>
      <c r="BC1499" s="3"/>
      <c r="BD1499" s="3"/>
      <c r="BE1499" s="3"/>
      <c r="BF1499" s="3"/>
    </row>
    <row r="1500" spans="1:58" ht="41.45" customHeight="1">
      <c r="A1500"/>
      <c r="J1500"/>
      <c r="AA1500"/>
      <c r="AB1500"/>
      <c r="AC1500"/>
      <c r="AD1500"/>
      <c r="AE1500"/>
      <c r="AF1500"/>
      <c r="AG1500"/>
      <c r="AH1500"/>
      <c r="BB1500" s="2"/>
      <c r="BC1500" s="3"/>
      <c r="BD1500" s="3"/>
      <c r="BE1500" s="3"/>
      <c r="BF1500" s="3"/>
    </row>
    <row r="1501" spans="1:58" ht="41.45" customHeight="1">
      <c r="A1501"/>
      <c r="J1501"/>
      <c r="AA1501"/>
      <c r="AB1501"/>
      <c r="AC1501"/>
      <c r="AD1501"/>
      <c r="AE1501"/>
      <c r="AF1501"/>
      <c r="AG1501"/>
      <c r="AH1501"/>
      <c r="BB1501" s="2"/>
      <c r="BC1501" s="3"/>
      <c r="BD1501" s="3"/>
      <c r="BE1501" s="3"/>
      <c r="BF1501" s="3"/>
    </row>
    <row r="1502" spans="1:58" ht="41.45" customHeight="1">
      <c r="A1502"/>
      <c r="J1502"/>
      <c r="AA1502"/>
      <c r="AB1502"/>
      <c r="AC1502"/>
      <c r="AD1502"/>
      <c r="AE1502"/>
      <c r="AF1502"/>
      <c r="AG1502"/>
      <c r="AH1502"/>
      <c r="BB1502" s="2"/>
      <c r="BC1502" s="3"/>
      <c r="BD1502" s="3"/>
      <c r="BE1502" s="3"/>
      <c r="BF1502" s="3"/>
    </row>
    <row r="1503" spans="1:58" ht="41.45" customHeight="1">
      <c r="A1503"/>
      <c r="J1503"/>
      <c r="AA1503"/>
      <c r="AB1503"/>
      <c r="AC1503"/>
      <c r="AD1503"/>
      <c r="AE1503"/>
      <c r="AF1503"/>
      <c r="AG1503"/>
      <c r="AH1503"/>
      <c r="BB1503" s="2"/>
      <c r="BC1503" s="3"/>
      <c r="BD1503" s="3"/>
      <c r="BE1503" s="3"/>
      <c r="BF1503" s="3"/>
    </row>
    <row r="1504" spans="1:58" ht="41.45" customHeight="1">
      <c r="A1504"/>
      <c r="J1504"/>
      <c r="AA1504"/>
      <c r="AB1504"/>
      <c r="AC1504"/>
      <c r="AD1504"/>
      <c r="AE1504"/>
      <c r="AF1504"/>
      <c r="AG1504"/>
      <c r="AH1504"/>
      <c r="BB1504" s="2"/>
      <c r="BC1504" s="3"/>
      <c r="BD1504" s="3"/>
      <c r="BE1504" s="3"/>
      <c r="BF1504" s="3"/>
    </row>
    <row r="1505" spans="1:58" ht="41.45" customHeight="1">
      <c r="A1505"/>
      <c r="J1505"/>
      <c r="AA1505"/>
      <c r="AB1505"/>
      <c r="AC1505"/>
      <c r="AD1505"/>
      <c r="AE1505"/>
      <c r="AF1505"/>
      <c r="AG1505"/>
      <c r="AH1505"/>
      <c r="BB1505" s="2"/>
      <c r="BC1505" s="3"/>
      <c r="BD1505" s="3"/>
      <c r="BE1505" s="3"/>
      <c r="BF1505" s="3"/>
    </row>
    <row r="1506" spans="1:58" ht="41.45" customHeight="1">
      <c r="A1506"/>
      <c r="J1506"/>
      <c r="AA1506"/>
      <c r="AB1506"/>
      <c r="AC1506"/>
      <c r="AD1506"/>
      <c r="AE1506"/>
      <c r="AF1506"/>
      <c r="AG1506"/>
      <c r="AH1506"/>
      <c r="BB1506" s="2"/>
      <c r="BC1506" s="3"/>
      <c r="BD1506" s="3"/>
      <c r="BE1506" s="3"/>
      <c r="BF1506" s="3"/>
    </row>
    <row r="1507" spans="1:58" ht="41.45" customHeight="1">
      <c r="A1507"/>
      <c r="J1507"/>
      <c r="AA1507"/>
      <c r="AB1507"/>
      <c r="AC1507"/>
      <c r="AD1507"/>
      <c r="AE1507"/>
      <c r="AF1507"/>
      <c r="AG1507"/>
      <c r="AH1507"/>
      <c r="BB1507" s="2"/>
      <c r="BC1507" s="3"/>
      <c r="BD1507" s="3"/>
      <c r="BE1507" s="3"/>
      <c r="BF1507" s="3"/>
    </row>
    <row r="1508" spans="1:58" ht="41.45" customHeight="1">
      <c r="A1508"/>
      <c r="J1508"/>
      <c r="AA1508"/>
      <c r="AB1508"/>
      <c r="AC1508"/>
      <c r="AD1508"/>
      <c r="AE1508"/>
      <c r="AF1508"/>
      <c r="AG1508"/>
      <c r="AH1508"/>
      <c r="BB1508" s="2"/>
      <c r="BC1508" s="3"/>
      <c r="BD1508" s="3"/>
      <c r="BE1508" s="3"/>
      <c r="BF1508" s="3"/>
    </row>
    <row r="1509" spans="1:58" ht="41.45" customHeight="1">
      <c r="A1509"/>
      <c r="J1509"/>
      <c r="AA1509"/>
      <c r="AB1509"/>
      <c r="AC1509"/>
      <c r="AD1509"/>
      <c r="AE1509"/>
      <c r="AF1509"/>
      <c r="AG1509"/>
      <c r="AH1509"/>
      <c r="BB1509" s="2"/>
      <c r="BC1509" s="3"/>
      <c r="BD1509" s="3"/>
      <c r="BE1509" s="3"/>
      <c r="BF1509" s="3"/>
    </row>
    <row r="1510" spans="1:58" ht="41.45" customHeight="1">
      <c r="A1510"/>
      <c r="J1510"/>
      <c r="AA1510"/>
      <c r="AB1510"/>
      <c r="AC1510"/>
      <c r="AD1510"/>
      <c r="AE1510"/>
      <c r="AF1510"/>
      <c r="AG1510"/>
      <c r="AH1510"/>
      <c r="BB1510" s="2"/>
      <c r="BC1510" s="3"/>
      <c r="BD1510" s="3"/>
      <c r="BE1510" s="3"/>
      <c r="BF1510" s="3"/>
    </row>
    <row r="1511" spans="1:58" ht="41.45" customHeight="1">
      <c r="A1511"/>
      <c r="J1511"/>
      <c r="AA1511"/>
      <c r="AB1511"/>
      <c r="AC1511"/>
      <c r="AD1511"/>
      <c r="AE1511"/>
      <c r="AF1511"/>
      <c r="AG1511"/>
      <c r="AH1511"/>
      <c r="BB1511" s="2"/>
      <c r="BC1511" s="3"/>
      <c r="BD1511" s="3"/>
      <c r="BE1511" s="3"/>
      <c r="BF1511" s="3"/>
    </row>
    <row r="1512" spans="1:58" ht="41.45" customHeight="1">
      <c r="A1512"/>
      <c r="J1512"/>
      <c r="AA1512"/>
      <c r="AB1512"/>
      <c r="AC1512"/>
      <c r="AD1512"/>
      <c r="AE1512"/>
      <c r="AF1512"/>
      <c r="AG1512"/>
      <c r="AH1512"/>
      <c r="BB1512" s="2"/>
      <c r="BC1512" s="3"/>
      <c r="BD1512" s="3"/>
      <c r="BE1512" s="3"/>
      <c r="BF1512" s="3"/>
    </row>
    <row r="1513" spans="1:58" ht="41.45" customHeight="1">
      <c r="A1513"/>
      <c r="J1513"/>
      <c r="AA1513"/>
      <c r="AB1513"/>
      <c r="AC1513"/>
      <c r="AD1513"/>
      <c r="AE1513"/>
      <c r="AF1513"/>
      <c r="AG1513"/>
      <c r="AH1513"/>
      <c r="BB1513" s="2"/>
      <c r="BC1513" s="3"/>
      <c r="BD1513" s="3"/>
      <c r="BE1513" s="3"/>
      <c r="BF1513" s="3"/>
    </row>
    <row r="1514" spans="1:58" ht="41.45" customHeight="1">
      <c r="A1514"/>
      <c r="J1514"/>
      <c r="AA1514"/>
      <c r="AB1514"/>
      <c r="AC1514"/>
      <c r="AD1514"/>
      <c r="AE1514"/>
      <c r="AF1514"/>
      <c r="AG1514"/>
      <c r="AH1514"/>
      <c r="BB1514" s="2"/>
      <c r="BC1514" s="3"/>
      <c r="BD1514" s="3"/>
      <c r="BE1514" s="3"/>
      <c r="BF1514" s="3"/>
    </row>
    <row r="1515" spans="1:58" ht="41.45" customHeight="1">
      <c r="A1515"/>
      <c r="J1515"/>
      <c r="AA1515"/>
      <c r="AB1515"/>
      <c r="AC1515"/>
      <c r="AD1515"/>
      <c r="AE1515"/>
      <c r="AF1515"/>
      <c r="AG1515"/>
      <c r="AH1515"/>
      <c r="BB1515" s="2"/>
      <c r="BC1515" s="3"/>
      <c r="BD1515" s="3"/>
      <c r="BE1515" s="3"/>
      <c r="BF1515" s="3"/>
    </row>
    <row r="1516" spans="1:58" ht="41.45" customHeight="1">
      <c r="A1516"/>
      <c r="J1516"/>
      <c r="AA1516"/>
      <c r="AB1516"/>
      <c r="AC1516"/>
      <c r="AD1516"/>
      <c r="AE1516"/>
      <c r="AF1516"/>
      <c r="AG1516"/>
      <c r="AH1516"/>
      <c r="BB1516" s="2"/>
      <c r="BC1516" s="3"/>
      <c r="BD1516" s="3"/>
      <c r="BE1516" s="3"/>
      <c r="BF1516" s="3"/>
    </row>
    <row r="1517" spans="1:58" ht="41.45" customHeight="1">
      <c r="A1517"/>
      <c r="J1517"/>
      <c r="AA1517"/>
      <c r="AB1517"/>
      <c r="AC1517"/>
      <c r="AD1517"/>
      <c r="AE1517"/>
      <c r="AF1517"/>
      <c r="AG1517"/>
      <c r="AH1517"/>
      <c r="BB1517" s="2"/>
      <c r="BC1517" s="3"/>
      <c r="BD1517" s="3"/>
      <c r="BE1517" s="3"/>
      <c r="BF1517" s="3"/>
    </row>
    <row r="1518" spans="1:58" ht="41.45" customHeight="1">
      <c r="A1518"/>
      <c r="J1518"/>
      <c r="AA1518"/>
      <c r="AB1518"/>
      <c r="AC1518"/>
      <c r="AD1518"/>
      <c r="AE1518"/>
      <c r="AF1518"/>
      <c r="AG1518"/>
      <c r="AH1518"/>
      <c r="BB1518" s="2"/>
      <c r="BC1518" s="3"/>
      <c r="BD1518" s="3"/>
      <c r="BE1518" s="3"/>
      <c r="BF1518" s="3"/>
    </row>
    <row r="1519" spans="1:58" ht="41.45" customHeight="1">
      <c r="A1519"/>
      <c r="J1519"/>
      <c r="AA1519"/>
      <c r="AB1519"/>
      <c r="AC1519"/>
      <c r="AD1519"/>
      <c r="AE1519"/>
      <c r="AF1519"/>
      <c r="AG1519"/>
      <c r="AH1519"/>
      <c r="BB1519" s="2"/>
      <c r="BC1519" s="3"/>
      <c r="BD1519" s="3"/>
      <c r="BE1519" s="3"/>
      <c r="BF1519" s="3"/>
    </row>
    <row r="1520" spans="1:58" ht="41.45" customHeight="1">
      <c r="A1520"/>
      <c r="J1520"/>
      <c r="AA1520"/>
      <c r="AB1520"/>
      <c r="AC1520"/>
      <c r="AD1520"/>
      <c r="AE1520"/>
      <c r="AF1520"/>
      <c r="AG1520"/>
      <c r="AH1520"/>
      <c r="BB1520" s="2"/>
      <c r="BC1520" s="3"/>
      <c r="BD1520" s="3"/>
      <c r="BE1520" s="3"/>
      <c r="BF1520" s="3"/>
    </row>
    <row r="1521" spans="1:58" ht="41.45" customHeight="1">
      <c r="A1521"/>
      <c r="J1521"/>
      <c r="AA1521"/>
      <c r="AB1521"/>
      <c r="AC1521"/>
      <c r="AD1521"/>
      <c r="AE1521"/>
      <c r="AF1521"/>
      <c r="AG1521"/>
      <c r="AH1521"/>
      <c r="BB1521" s="2"/>
      <c r="BC1521" s="3"/>
      <c r="BD1521" s="3"/>
      <c r="BE1521" s="3"/>
      <c r="BF1521" s="3"/>
    </row>
    <row r="1522" spans="1:58" ht="41.45" customHeight="1">
      <c r="A1522"/>
      <c r="J1522"/>
      <c r="AA1522"/>
      <c r="AB1522"/>
      <c r="AC1522"/>
      <c r="AD1522"/>
      <c r="AE1522"/>
      <c r="AF1522"/>
      <c r="AG1522"/>
      <c r="AH1522"/>
      <c r="BB1522" s="2"/>
      <c r="BC1522" s="3"/>
      <c r="BD1522" s="3"/>
      <c r="BE1522" s="3"/>
      <c r="BF1522" s="3"/>
    </row>
    <row r="1523" spans="1:58" ht="41.45" customHeight="1">
      <c r="A1523"/>
      <c r="J1523"/>
      <c r="AA1523"/>
      <c r="AB1523"/>
      <c r="AC1523"/>
      <c r="AD1523"/>
      <c r="AE1523"/>
      <c r="AF1523"/>
      <c r="AG1523"/>
      <c r="AH1523"/>
      <c r="BB1523" s="2"/>
      <c r="BC1523" s="3"/>
      <c r="BD1523" s="3"/>
      <c r="BE1523" s="3"/>
      <c r="BF1523" s="3"/>
    </row>
    <row r="1524" spans="1:58" ht="41.45" customHeight="1">
      <c r="A1524"/>
      <c r="J1524"/>
      <c r="AA1524"/>
      <c r="AB1524"/>
      <c r="AC1524"/>
      <c r="AD1524"/>
      <c r="AE1524"/>
      <c r="AF1524"/>
      <c r="AG1524"/>
      <c r="AH1524"/>
      <c r="BB1524" s="2"/>
      <c r="BC1524" s="3"/>
      <c r="BD1524" s="3"/>
      <c r="BE1524" s="3"/>
      <c r="BF1524" s="3"/>
    </row>
    <row r="1525" spans="1:58" ht="41.45" customHeight="1">
      <c r="A1525"/>
      <c r="J1525"/>
      <c r="AA1525"/>
      <c r="AB1525"/>
      <c r="AC1525"/>
      <c r="AD1525"/>
      <c r="AE1525"/>
      <c r="AF1525"/>
      <c r="AG1525"/>
      <c r="AH1525"/>
      <c r="BB1525" s="2"/>
      <c r="BC1525" s="3"/>
      <c r="BD1525" s="3"/>
      <c r="BE1525" s="3"/>
      <c r="BF1525" s="3"/>
    </row>
    <row r="1526" spans="1:58" ht="41.45" customHeight="1">
      <c r="A1526"/>
      <c r="J1526"/>
      <c r="AA1526"/>
      <c r="AB1526"/>
      <c r="AC1526"/>
      <c r="AD1526"/>
      <c r="AE1526"/>
      <c r="AF1526"/>
      <c r="AG1526"/>
      <c r="AH1526"/>
      <c r="BB1526" s="2"/>
      <c r="BC1526" s="3"/>
      <c r="BD1526" s="3"/>
      <c r="BE1526" s="3"/>
      <c r="BF1526" s="3"/>
    </row>
    <row r="1527" spans="1:58" ht="41.45" customHeight="1">
      <c r="A1527"/>
      <c r="J1527"/>
      <c r="AA1527"/>
      <c r="AB1527"/>
      <c r="AC1527"/>
      <c r="AD1527"/>
      <c r="AE1527"/>
      <c r="AF1527"/>
      <c r="AG1527"/>
      <c r="AH1527"/>
      <c r="BB1527" s="2"/>
      <c r="BC1527" s="3"/>
      <c r="BD1527" s="3"/>
      <c r="BE1527" s="3"/>
      <c r="BF1527" s="3"/>
    </row>
    <row r="1528" spans="1:58" ht="41.45" customHeight="1">
      <c r="A1528"/>
      <c r="J1528"/>
      <c r="AA1528"/>
      <c r="AB1528"/>
      <c r="AC1528"/>
      <c r="AD1528"/>
      <c r="AE1528"/>
      <c r="AF1528"/>
      <c r="AG1528"/>
      <c r="AH1528"/>
      <c r="BB1528" s="2"/>
      <c r="BC1528" s="3"/>
      <c r="BD1528" s="3"/>
      <c r="BE1528" s="3"/>
      <c r="BF1528" s="3"/>
    </row>
    <row r="1529" spans="1:58" ht="41.45" customHeight="1">
      <c r="A1529"/>
      <c r="J1529"/>
      <c r="AA1529"/>
      <c r="AB1529"/>
      <c r="AC1529"/>
      <c r="AD1529"/>
      <c r="AE1529"/>
      <c r="AF1529"/>
      <c r="AG1529"/>
      <c r="AH1529"/>
      <c r="BB1529" s="2"/>
      <c r="BC1529" s="3"/>
      <c r="BD1529" s="3"/>
      <c r="BE1529" s="3"/>
      <c r="BF1529" s="3"/>
    </row>
    <row r="1530" spans="1:58" ht="41.45" customHeight="1">
      <c r="A1530"/>
      <c r="J1530"/>
      <c r="AA1530"/>
      <c r="AB1530"/>
      <c r="AC1530"/>
      <c r="AD1530"/>
      <c r="AE1530"/>
      <c r="AF1530"/>
      <c r="AG1530"/>
      <c r="AH1530"/>
      <c r="BB1530" s="2"/>
      <c r="BC1530" s="3"/>
      <c r="BD1530" s="3"/>
      <c r="BE1530" s="3"/>
      <c r="BF1530" s="3"/>
    </row>
    <row r="1531" spans="1:58" ht="41.45" customHeight="1">
      <c r="A1531"/>
      <c r="J1531"/>
      <c r="AA1531"/>
      <c r="AB1531"/>
      <c r="AC1531"/>
      <c r="AD1531"/>
      <c r="AE1531"/>
      <c r="AF1531"/>
      <c r="AG1531"/>
      <c r="AH1531"/>
      <c r="BB1531" s="2"/>
      <c r="BC1531" s="3"/>
      <c r="BD1531" s="3"/>
      <c r="BE1531" s="3"/>
      <c r="BF1531" s="3"/>
    </row>
    <row r="1532" spans="1:58" ht="41.45" customHeight="1">
      <c r="A1532"/>
      <c r="J1532"/>
      <c r="AA1532"/>
      <c r="AB1532"/>
      <c r="AC1532"/>
      <c r="AD1532"/>
      <c r="AE1532"/>
      <c r="AF1532"/>
      <c r="AG1532"/>
      <c r="AH1532"/>
      <c r="BB1532" s="2"/>
      <c r="BC1532" s="3"/>
      <c r="BD1532" s="3"/>
      <c r="BE1532" s="3"/>
      <c r="BF1532" s="3"/>
    </row>
    <row r="1533" spans="1:58" ht="41.45" customHeight="1">
      <c r="A1533"/>
      <c r="J1533"/>
      <c r="AA1533"/>
      <c r="AB1533"/>
      <c r="AC1533"/>
      <c r="AD1533"/>
      <c r="AE1533"/>
      <c r="AF1533"/>
      <c r="AG1533"/>
      <c r="AH1533"/>
      <c r="BB1533" s="2"/>
      <c r="BC1533" s="3"/>
      <c r="BD1533" s="3"/>
      <c r="BE1533" s="3"/>
      <c r="BF1533" s="3"/>
    </row>
    <row r="1534" spans="1:58" ht="41.45" customHeight="1">
      <c r="A1534"/>
      <c r="J1534"/>
      <c r="AA1534"/>
      <c r="AB1534"/>
      <c r="AC1534"/>
      <c r="AD1534"/>
      <c r="AE1534"/>
      <c r="AF1534"/>
      <c r="AG1534"/>
      <c r="AH1534"/>
      <c r="BB1534" s="2"/>
      <c r="BC1534" s="3"/>
      <c r="BD1534" s="3"/>
      <c r="BE1534" s="3"/>
      <c r="BF1534" s="3"/>
    </row>
    <row r="1535" spans="1:58" ht="41.45" customHeight="1">
      <c r="A1535"/>
      <c r="J1535"/>
      <c r="AA1535"/>
      <c r="AB1535"/>
      <c r="AC1535"/>
      <c r="AD1535"/>
      <c r="AE1535"/>
      <c r="AF1535"/>
      <c r="AG1535"/>
      <c r="AH1535"/>
      <c r="BB1535" s="2"/>
      <c r="BC1535" s="3"/>
      <c r="BD1535" s="3"/>
      <c r="BE1535" s="3"/>
      <c r="BF1535" s="3"/>
    </row>
    <row r="1536" spans="1:58" ht="41.45" customHeight="1">
      <c r="A1536"/>
      <c r="J1536"/>
      <c r="AA1536"/>
      <c r="AB1536"/>
      <c r="AC1536"/>
      <c r="AD1536"/>
      <c r="AE1536"/>
      <c r="AF1536"/>
      <c r="AG1536"/>
      <c r="AH1536"/>
      <c r="BB1536" s="2"/>
      <c r="BC1536" s="3"/>
      <c r="BD1536" s="3"/>
      <c r="BE1536" s="3"/>
      <c r="BF1536" s="3"/>
    </row>
    <row r="1537" spans="1:58" ht="41.45" customHeight="1">
      <c r="A1537"/>
      <c r="J1537"/>
      <c r="AA1537"/>
      <c r="AB1537"/>
      <c r="AC1537"/>
      <c r="AD1537"/>
      <c r="AE1537"/>
      <c r="AF1537"/>
      <c r="AG1537"/>
      <c r="AH1537"/>
      <c r="BB1537" s="2"/>
      <c r="BC1537" s="3"/>
      <c r="BD1537" s="3"/>
      <c r="BE1537" s="3"/>
      <c r="BF1537" s="3"/>
    </row>
    <row r="1538" spans="1:58" ht="41.45" customHeight="1">
      <c r="A1538"/>
      <c r="J1538"/>
      <c r="AA1538"/>
      <c r="AB1538"/>
      <c r="AC1538"/>
      <c r="AD1538"/>
      <c r="AE1538"/>
      <c r="AF1538"/>
      <c r="AG1538"/>
      <c r="AH1538"/>
      <c r="BB1538" s="2"/>
      <c r="BC1538" s="3"/>
      <c r="BD1538" s="3"/>
      <c r="BE1538" s="3"/>
      <c r="BF1538" s="3"/>
    </row>
    <row r="1539" spans="1:58" ht="41.45" customHeight="1">
      <c r="A1539"/>
      <c r="J1539"/>
      <c r="AA1539"/>
      <c r="AB1539"/>
      <c r="AC1539"/>
      <c r="AD1539"/>
      <c r="AE1539"/>
      <c r="AF1539"/>
      <c r="AG1539"/>
      <c r="AH1539"/>
      <c r="BB1539" s="2"/>
      <c r="BC1539" s="3"/>
      <c r="BD1539" s="3"/>
      <c r="BE1539" s="3"/>
      <c r="BF1539" s="3"/>
    </row>
    <row r="1540" spans="1:58" ht="41.45" customHeight="1">
      <c r="A1540"/>
      <c r="J1540"/>
      <c r="AA1540"/>
      <c r="AB1540"/>
      <c r="AC1540"/>
      <c r="AD1540"/>
      <c r="AE1540"/>
      <c r="AF1540"/>
      <c r="AG1540"/>
      <c r="AH1540"/>
      <c r="BB1540" s="2"/>
      <c r="BC1540" s="3"/>
      <c r="BD1540" s="3"/>
      <c r="BE1540" s="3"/>
      <c r="BF1540" s="3"/>
    </row>
    <row r="1541" spans="1:58" ht="41.45" customHeight="1">
      <c r="A1541"/>
      <c r="J1541"/>
      <c r="AA1541"/>
      <c r="AB1541"/>
      <c r="AC1541"/>
      <c r="AD1541"/>
      <c r="AE1541"/>
      <c r="AF1541"/>
      <c r="AG1541"/>
      <c r="AH1541"/>
      <c r="BB1541" s="2"/>
      <c r="BC1541" s="3"/>
      <c r="BD1541" s="3"/>
      <c r="BE1541" s="3"/>
      <c r="BF1541" s="3"/>
    </row>
    <row r="1542" spans="1:58" ht="41.45" customHeight="1">
      <c r="A1542"/>
      <c r="J1542"/>
      <c r="AA1542"/>
      <c r="AB1542"/>
      <c r="AC1542"/>
      <c r="AD1542"/>
      <c r="AE1542"/>
      <c r="AF1542"/>
      <c r="AG1542"/>
      <c r="AH1542"/>
      <c r="BB1542" s="2"/>
      <c r="BC1542" s="3"/>
      <c r="BD1542" s="3"/>
      <c r="BE1542" s="3"/>
      <c r="BF1542" s="3"/>
    </row>
    <row r="1543" spans="1:58" ht="41.45" customHeight="1">
      <c r="A1543"/>
      <c r="J1543"/>
      <c r="AA1543"/>
      <c r="AB1543"/>
      <c r="AC1543"/>
      <c r="AD1543"/>
      <c r="AE1543"/>
      <c r="AF1543"/>
      <c r="AG1543"/>
      <c r="AH1543"/>
      <c r="BB1543" s="2"/>
      <c r="BC1543" s="3"/>
      <c r="BD1543" s="3"/>
      <c r="BE1543" s="3"/>
      <c r="BF1543" s="3"/>
    </row>
    <row r="1544" spans="1:58" ht="41.45" customHeight="1">
      <c r="A1544"/>
      <c r="J1544"/>
      <c r="AA1544"/>
      <c r="AB1544"/>
      <c r="AC1544"/>
      <c r="AD1544"/>
      <c r="AE1544"/>
      <c r="AF1544"/>
      <c r="AG1544"/>
      <c r="AH1544"/>
      <c r="BB1544" s="2"/>
      <c r="BC1544" s="3"/>
      <c r="BD1544" s="3"/>
      <c r="BE1544" s="3"/>
      <c r="BF1544" s="3"/>
    </row>
    <row r="1545" spans="1:58" ht="41.45" customHeight="1">
      <c r="A1545"/>
      <c r="J1545"/>
      <c r="AA1545"/>
      <c r="AB1545"/>
      <c r="AC1545"/>
      <c r="AD1545"/>
      <c r="AE1545"/>
      <c r="AF1545"/>
      <c r="AG1545"/>
      <c r="AH1545"/>
      <c r="BB1545" s="2"/>
      <c r="BC1545" s="3"/>
      <c r="BD1545" s="3"/>
      <c r="BE1545" s="3"/>
      <c r="BF1545" s="3"/>
    </row>
    <row r="1546" spans="1:58" ht="41.45" customHeight="1">
      <c r="A1546"/>
      <c r="J1546"/>
      <c r="AA1546"/>
      <c r="AB1546"/>
      <c r="AC1546"/>
      <c r="AD1546"/>
      <c r="AE1546"/>
      <c r="AF1546"/>
      <c r="AG1546"/>
      <c r="AH1546"/>
      <c r="BB1546" s="2"/>
      <c r="BC1546" s="3"/>
      <c r="BD1546" s="3"/>
      <c r="BE1546" s="3"/>
      <c r="BF1546" s="3"/>
    </row>
    <row r="1547" spans="1:58" ht="41.45" customHeight="1">
      <c r="A1547"/>
      <c r="J1547"/>
      <c r="AA1547"/>
      <c r="AB1547"/>
      <c r="AC1547"/>
      <c r="AD1547"/>
      <c r="AE1547"/>
      <c r="AF1547"/>
      <c r="AG1547"/>
      <c r="AH1547"/>
      <c r="BB1547" s="2"/>
      <c r="BC1547" s="3"/>
      <c r="BD1547" s="3"/>
      <c r="BE1547" s="3"/>
      <c r="BF1547" s="3"/>
    </row>
    <row r="1548" spans="1:58" ht="41.45" customHeight="1">
      <c r="A1548"/>
      <c r="J1548"/>
      <c r="AA1548"/>
      <c r="AB1548"/>
      <c r="AC1548"/>
      <c r="AD1548"/>
      <c r="AE1548"/>
      <c r="AF1548"/>
      <c r="AG1548"/>
      <c r="AH1548"/>
      <c r="BB1548" s="2"/>
      <c r="BC1548" s="3"/>
      <c r="BD1548" s="3"/>
      <c r="BE1548" s="3"/>
      <c r="BF1548" s="3"/>
    </row>
    <row r="1549" spans="1:58" ht="41.45" customHeight="1">
      <c r="A1549"/>
      <c r="J1549"/>
      <c r="AA1549"/>
      <c r="AB1549"/>
      <c r="AC1549"/>
      <c r="AD1549"/>
      <c r="AE1549"/>
      <c r="AF1549"/>
      <c r="AG1549"/>
      <c r="AH1549"/>
      <c r="BB1549" s="2"/>
      <c r="BC1549" s="3"/>
      <c r="BD1549" s="3"/>
      <c r="BE1549" s="3"/>
      <c r="BF1549" s="3"/>
    </row>
    <row r="1550" spans="1:58" ht="41.45" customHeight="1">
      <c r="A1550"/>
      <c r="J1550"/>
      <c r="AA1550"/>
      <c r="AB1550"/>
      <c r="AC1550"/>
      <c r="AD1550"/>
      <c r="AE1550"/>
      <c r="AF1550"/>
      <c r="AG1550"/>
      <c r="AH1550"/>
      <c r="BB1550" s="2"/>
      <c r="BC1550" s="3"/>
      <c r="BD1550" s="3"/>
      <c r="BE1550" s="3"/>
      <c r="BF1550" s="3"/>
    </row>
    <row r="1551" spans="1:58" ht="41.45" customHeight="1">
      <c r="A1551"/>
      <c r="J1551"/>
      <c r="AA1551"/>
      <c r="AB1551"/>
      <c r="AC1551"/>
      <c r="AD1551"/>
      <c r="AE1551"/>
      <c r="AF1551"/>
      <c r="AG1551"/>
      <c r="AH1551"/>
      <c r="BB1551" s="2"/>
      <c r="BC1551" s="3"/>
      <c r="BD1551" s="3"/>
      <c r="BE1551" s="3"/>
      <c r="BF1551" s="3"/>
    </row>
    <row r="1552" spans="1:58" ht="41.45" customHeight="1">
      <c r="A1552"/>
      <c r="J1552"/>
      <c r="AA1552"/>
      <c r="AB1552"/>
      <c r="AC1552"/>
      <c r="AD1552"/>
      <c r="AE1552"/>
      <c r="AF1552"/>
      <c r="AG1552"/>
      <c r="AH1552"/>
      <c r="BB1552" s="2"/>
      <c r="BC1552" s="3"/>
      <c r="BD1552" s="3"/>
      <c r="BE1552" s="3"/>
      <c r="BF1552" s="3"/>
    </row>
    <row r="1553" spans="1:58" ht="41.45" customHeight="1">
      <c r="A1553"/>
      <c r="J1553"/>
      <c r="AA1553"/>
      <c r="AB1553"/>
      <c r="AC1553"/>
      <c r="AD1553"/>
      <c r="AE1553"/>
      <c r="AF1553"/>
      <c r="AG1553"/>
      <c r="AH1553"/>
      <c r="BB1553" s="2"/>
      <c r="BC1553" s="3"/>
      <c r="BD1553" s="3"/>
      <c r="BE1553" s="3"/>
      <c r="BF1553" s="3"/>
    </row>
    <row r="1554" spans="1:58" ht="41.45" customHeight="1">
      <c r="A1554"/>
      <c r="J1554"/>
      <c r="AA1554"/>
      <c r="AB1554"/>
      <c r="AC1554"/>
      <c r="AD1554"/>
      <c r="AE1554"/>
      <c r="AF1554"/>
      <c r="AG1554"/>
      <c r="AH1554"/>
      <c r="BB1554" s="2"/>
      <c r="BC1554" s="3"/>
      <c r="BD1554" s="3"/>
      <c r="BE1554" s="3"/>
      <c r="BF1554" s="3"/>
    </row>
    <row r="1555" spans="1:58" ht="41.45" customHeight="1">
      <c r="A1555"/>
      <c r="J1555"/>
      <c r="AA1555"/>
      <c r="AB1555"/>
      <c r="AC1555"/>
      <c r="AD1555"/>
      <c r="AE1555"/>
      <c r="AF1555"/>
      <c r="AG1555"/>
      <c r="AH1555"/>
      <c r="BB1555" s="2"/>
      <c r="BC1555" s="3"/>
      <c r="BD1555" s="3"/>
      <c r="BE1555" s="3"/>
      <c r="BF1555" s="3"/>
    </row>
    <row r="1556" spans="1:58" ht="41.45" customHeight="1">
      <c r="A1556"/>
      <c r="J1556"/>
      <c r="AA1556"/>
      <c r="AB1556"/>
      <c r="AC1556"/>
      <c r="AD1556"/>
      <c r="AE1556"/>
      <c r="AF1556"/>
      <c r="AG1556"/>
      <c r="AH1556"/>
      <c r="BB1556" s="2"/>
      <c r="BC1556" s="3"/>
      <c r="BD1556" s="3"/>
      <c r="BE1556" s="3"/>
      <c r="BF1556" s="3"/>
    </row>
    <row r="1557" spans="1:58" ht="41.45" customHeight="1">
      <c r="A1557"/>
      <c r="J1557"/>
      <c r="AA1557"/>
      <c r="AB1557"/>
      <c r="AC1557"/>
      <c r="AD1557"/>
      <c r="AE1557"/>
      <c r="AF1557"/>
      <c r="AG1557"/>
      <c r="AH1557"/>
      <c r="BB1557" s="2"/>
      <c r="BC1557" s="3"/>
      <c r="BD1557" s="3"/>
      <c r="BE1557" s="3"/>
      <c r="BF1557" s="3"/>
    </row>
    <row r="1558" spans="1:58" ht="41.45" customHeight="1">
      <c r="A1558"/>
      <c r="J1558"/>
      <c r="AA1558"/>
      <c r="AB1558"/>
      <c r="AC1558"/>
      <c r="AD1558"/>
      <c r="AE1558"/>
      <c r="AF1558"/>
      <c r="AG1558"/>
      <c r="AH1558"/>
      <c r="BB1558" s="2"/>
      <c r="BC1558" s="3"/>
      <c r="BD1558" s="3"/>
      <c r="BE1558" s="3"/>
      <c r="BF1558" s="3"/>
    </row>
    <row r="1559" spans="1:58" ht="41.45" customHeight="1">
      <c r="A1559"/>
      <c r="J1559"/>
      <c r="AA1559"/>
      <c r="AB1559"/>
      <c r="AC1559"/>
      <c r="AD1559"/>
      <c r="AE1559"/>
      <c r="AF1559"/>
      <c r="AG1559"/>
      <c r="AH1559"/>
      <c r="BB1559" s="2"/>
      <c r="BC1559" s="3"/>
      <c r="BD1559" s="3"/>
      <c r="BE1559" s="3"/>
      <c r="BF1559" s="3"/>
    </row>
    <row r="1560" spans="1:58" ht="41.45" customHeight="1">
      <c r="A1560"/>
      <c r="J1560"/>
      <c r="AA1560"/>
      <c r="AB1560"/>
      <c r="AC1560"/>
      <c r="AD1560"/>
      <c r="AE1560"/>
      <c r="AF1560"/>
      <c r="AG1560"/>
      <c r="AH1560"/>
      <c r="BB1560" s="2"/>
      <c r="BC1560" s="3"/>
      <c r="BD1560" s="3"/>
      <c r="BE1560" s="3"/>
      <c r="BF1560" s="3"/>
    </row>
    <row r="1561" spans="1:58" ht="41.45" customHeight="1">
      <c r="A1561"/>
      <c r="J1561"/>
      <c r="AA1561"/>
      <c r="AB1561"/>
      <c r="AC1561"/>
      <c r="AD1561"/>
      <c r="AE1561"/>
      <c r="AF1561"/>
      <c r="AG1561"/>
      <c r="AH1561"/>
      <c r="BB1561" s="2"/>
      <c r="BC1561" s="3"/>
      <c r="BD1561" s="3"/>
      <c r="BE1561" s="3"/>
      <c r="BF1561" s="3"/>
    </row>
    <row r="1562" spans="1:58" ht="41.45" customHeight="1">
      <c r="A1562"/>
      <c r="J1562"/>
      <c r="AA1562"/>
      <c r="AB1562"/>
      <c r="AC1562"/>
      <c r="AD1562"/>
      <c r="AE1562"/>
      <c r="AF1562"/>
      <c r="AG1562"/>
      <c r="AH1562"/>
      <c r="BB1562" s="2"/>
      <c r="BC1562" s="3"/>
      <c r="BD1562" s="3"/>
      <c r="BE1562" s="3"/>
      <c r="BF1562" s="3"/>
    </row>
    <row r="1563" spans="1:58" ht="41.45" customHeight="1">
      <c r="A1563"/>
      <c r="J1563"/>
      <c r="AA1563"/>
      <c r="AB1563"/>
      <c r="AC1563"/>
      <c r="AD1563"/>
      <c r="AE1563"/>
      <c r="AF1563"/>
      <c r="AG1563"/>
      <c r="AH1563"/>
      <c r="BB1563" s="2"/>
      <c r="BC1563" s="3"/>
      <c r="BD1563" s="3"/>
      <c r="BE1563" s="3"/>
      <c r="BF1563" s="3"/>
    </row>
    <row r="1564" spans="1:58" ht="41.45" customHeight="1">
      <c r="A1564"/>
      <c r="J1564"/>
      <c r="AA1564"/>
      <c r="AB1564"/>
      <c r="AC1564"/>
      <c r="AD1564"/>
      <c r="AE1564"/>
      <c r="AF1564"/>
      <c r="AG1564"/>
      <c r="AH1564"/>
      <c r="BB1564" s="2"/>
      <c r="BC1564" s="3"/>
      <c r="BD1564" s="3"/>
      <c r="BE1564" s="3"/>
      <c r="BF1564" s="3"/>
    </row>
    <row r="1565" spans="1:58" ht="41.45" customHeight="1">
      <c r="A1565"/>
      <c r="J1565"/>
      <c r="AA1565"/>
      <c r="AB1565"/>
      <c r="AC1565"/>
      <c r="AD1565"/>
      <c r="AE1565"/>
      <c r="AF1565"/>
      <c r="AG1565"/>
      <c r="AH1565"/>
      <c r="BB1565" s="2"/>
      <c r="BC1565" s="3"/>
      <c r="BD1565" s="3"/>
      <c r="BE1565" s="3"/>
      <c r="BF1565" s="3"/>
    </row>
    <row r="1566" spans="1:58" ht="41.45" customHeight="1">
      <c r="A1566"/>
      <c r="J1566"/>
      <c r="AA1566"/>
      <c r="AB1566"/>
      <c r="AC1566"/>
      <c r="AD1566"/>
      <c r="AE1566"/>
      <c r="AF1566"/>
      <c r="AG1566"/>
      <c r="AH1566"/>
      <c r="BB1566" s="2"/>
      <c r="BC1566" s="3"/>
      <c r="BD1566" s="3"/>
      <c r="BE1566" s="3"/>
      <c r="BF1566" s="3"/>
    </row>
    <row r="1567" spans="1:58" ht="41.45" customHeight="1">
      <c r="A1567"/>
      <c r="J1567"/>
      <c r="AA1567"/>
      <c r="AB1567"/>
      <c r="AC1567"/>
      <c r="AD1567"/>
      <c r="AE1567"/>
      <c r="AF1567"/>
      <c r="AG1567"/>
      <c r="AH1567"/>
      <c r="BB1567" s="2"/>
      <c r="BC1567" s="3"/>
      <c r="BD1567" s="3"/>
      <c r="BE1567" s="3"/>
      <c r="BF1567" s="3"/>
    </row>
    <row r="1568" spans="1:58" ht="41.45" customHeight="1">
      <c r="A1568"/>
      <c r="J1568"/>
      <c r="AA1568"/>
      <c r="AB1568"/>
      <c r="AC1568"/>
      <c r="AD1568"/>
      <c r="AE1568"/>
      <c r="AF1568"/>
      <c r="AG1568"/>
      <c r="AH1568"/>
      <c r="BB1568" s="2"/>
      <c r="BC1568" s="3"/>
      <c r="BD1568" s="3"/>
      <c r="BE1568" s="3"/>
      <c r="BF1568" s="3"/>
    </row>
    <row r="1569" spans="1:58" ht="41.45" customHeight="1">
      <c r="A1569"/>
      <c r="J1569"/>
      <c r="AA1569"/>
      <c r="AB1569"/>
      <c r="AC1569"/>
      <c r="AD1569"/>
      <c r="AE1569"/>
      <c r="AF1569"/>
      <c r="AG1569"/>
      <c r="AH1569"/>
      <c r="BB1569" s="2"/>
      <c r="BC1569" s="3"/>
      <c r="BD1569" s="3"/>
      <c r="BE1569" s="3"/>
      <c r="BF1569" s="3"/>
    </row>
    <row r="1570" spans="1:58" ht="41.45" customHeight="1">
      <c r="A1570"/>
      <c r="J1570"/>
      <c r="AA1570"/>
      <c r="AB1570"/>
      <c r="AC1570"/>
      <c r="AD1570"/>
      <c r="AE1570"/>
      <c r="AF1570"/>
      <c r="AG1570"/>
      <c r="AH1570"/>
      <c r="BB1570" s="2"/>
      <c r="BC1570" s="3"/>
      <c r="BD1570" s="3"/>
      <c r="BE1570" s="3"/>
      <c r="BF1570" s="3"/>
    </row>
    <row r="1571" spans="1:58" ht="41.45" customHeight="1">
      <c r="A1571"/>
      <c r="J1571"/>
      <c r="AA1571"/>
      <c r="AB1571"/>
      <c r="AC1571"/>
      <c r="AD1571"/>
      <c r="AE1571"/>
      <c r="AF1571"/>
      <c r="AG1571"/>
      <c r="AH1571"/>
      <c r="BB1571" s="2"/>
      <c r="BC1571" s="3"/>
      <c r="BD1571" s="3"/>
      <c r="BE1571" s="3"/>
      <c r="BF1571" s="3"/>
    </row>
    <row r="1572" spans="1:58" ht="41.45" customHeight="1">
      <c r="A1572"/>
      <c r="J1572"/>
      <c r="AA1572"/>
      <c r="AB1572"/>
      <c r="AC1572"/>
      <c r="AD1572"/>
      <c r="AE1572"/>
      <c r="AF1572"/>
      <c r="AG1572"/>
      <c r="AH1572"/>
      <c r="BB1572" s="2"/>
      <c r="BC1572" s="3"/>
      <c r="BD1572" s="3"/>
      <c r="BE1572" s="3"/>
      <c r="BF1572" s="3"/>
    </row>
    <row r="1573" spans="1:58" ht="41.45" customHeight="1">
      <c r="A1573"/>
      <c r="J1573"/>
      <c r="AA1573"/>
      <c r="AB1573"/>
      <c r="AC1573"/>
      <c r="AD1573"/>
      <c r="AE1573"/>
      <c r="AF1573"/>
      <c r="AG1573"/>
      <c r="AH1573"/>
      <c r="BB1573" s="2"/>
      <c r="BC1573" s="3"/>
      <c r="BD1573" s="3"/>
      <c r="BE1573" s="3"/>
      <c r="BF1573" s="3"/>
    </row>
    <row r="1574" spans="1:58" ht="41.45" customHeight="1">
      <c r="A1574"/>
      <c r="J1574"/>
      <c r="AA1574"/>
      <c r="AB1574"/>
      <c r="AC1574"/>
      <c r="AD1574"/>
      <c r="AE1574"/>
      <c r="AF1574"/>
      <c r="AG1574"/>
      <c r="AH1574"/>
      <c r="BB1574" s="2"/>
      <c r="BC1574" s="3"/>
      <c r="BD1574" s="3"/>
      <c r="BE1574" s="3"/>
      <c r="BF1574" s="3"/>
    </row>
    <row r="1575" spans="1:58" ht="41.45" customHeight="1">
      <c r="A1575"/>
      <c r="J1575"/>
      <c r="AA1575"/>
      <c r="AB1575"/>
      <c r="AC1575"/>
      <c r="AD1575"/>
      <c r="AE1575"/>
      <c r="AF1575"/>
      <c r="AG1575"/>
      <c r="AH1575"/>
      <c r="BB1575" s="2"/>
      <c r="BC1575" s="3"/>
      <c r="BD1575" s="3"/>
      <c r="BE1575" s="3"/>
      <c r="BF1575" s="3"/>
    </row>
    <row r="1576" spans="1:58" ht="41.45" customHeight="1">
      <c r="A1576"/>
      <c r="J1576"/>
      <c r="AA1576"/>
      <c r="AB1576"/>
      <c r="AC1576"/>
      <c r="AD1576"/>
      <c r="AE1576"/>
      <c r="AF1576"/>
      <c r="AG1576"/>
      <c r="AH1576"/>
      <c r="BB1576" s="2"/>
      <c r="BC1576" s="3"/>
      <c r="BD1576" s="3"/>
      <c r="BE1576" s="3"/>
      <c r="BF1576" s="3"/>
    </row>
    <row r="1577" spans="1:58" ht="41.45" customHeight="1">
      <c r="A1577"/>
      <c r="J1577"/>
      <c r="AA1577"/>
      <c r="AB1577"/>
      <c r="AC1577"/>
      <c r="AD1577"/>
      <c r="AE1577"/>
      <c r="AF1577"/>
      <c r="AG1577"/>
      <c r="AH1577"/>
      <c r="BB1577" s="2"/>
      <c r="BC1577" s="3"/>
      <c r="BD1577" s="3"/>
      <c r="BE1577" s="3"/>
      <c r="BF1577" s="3"/>
    </row>
    <row r="1578" spans="1:58" ht="41.45" customHeight="1">
      <c r="A1578"/>
      <c r="J1578"/>
      <c r="AA1578"/>
      <c r="AB1578"/>
      <c r="AC1578"/>
      <c r="AD1578"/>
      <c r="AE1578"/>
      <c r="AF1578"/>
      <c r="AG1578"/>
      <c r="AH1578"/>
      <c r="BB1578" s="2"/>
      <c r="BC1578" s="3"/>
      <c r="BD1578" s="3"/>
      <c r="BE1578" s="3"/>
      <c r="BF1578" s="3"/>
    </row>
    <row r="1579" spans="1:58" ht="41.45" customHeight="1">
      <c r="A1579"/>
      <c r="J1579"/>
      <c r="AA1579"/>
      <c r="AB1579"/>
      <c r="AC1579"/>
      <c r="AD1579"/>
      <c r="AE1579"/>
      <c r="AF1579"/>
      <c r="AG1579"/>
      <c r="AH1579"/>
      <c r="BB1579" s="2"/>
      <c r="BC1579" s="3"/>
      <c r="BD1579" s="3"/>
      <c r="BE1579" s="3"/>
      <c r="BF1579" s="3"/>
    </row>
    <row r="1580" spans="1:58" ht="41.45" customHeight="1">
      <c r="A1580"/>
      <c r="J1580"/>
      <c r="AA1580"/>
      <c r="AB1580"/>
      <c r="AC1580"/>
      <c r="AD1580"/>
      <c r="AE1580"/>
      <c r="AF1580"/>
      <c r="AG1580"/>
      <c r="AH1580"/>
      <c r="BB1580" s="2"/>
      <c r="BC1580" s="3"/>
      <c r="BD1580" s="3"/>
      <c r="BE1580" s="3"/>
      <c r="BF1580" s="3"/>
    </row>
    <row r="1581" spans="1:58" ht="41.45" customHeight="1">
      <c r="A1581"/>
      <c r="J1581"/>
      <c r="AA1581"/>
      <c r="AB1581"/>
      <c r="AC1581"/>
      <c r="AD1581"/>
      <c r="AE1581"/>
      <c r="AF1581"/>
      <c r="AG1581"/>
      <c r="AH1581"/>
      <c r="BB1581" s="2"/>
      <c r="BC1581" s="3"/>
      <c r="BD1581" s="3"/>
      <c r="BE1581" s="3"/>
      <c r="BF1581" s="3"/>
    </row>
    <row r="1582" spans="1:58" ht="41.45" customHeight="1">
      <c r="A1582"/>
      <c r="J1582"/>
      <c r="AA1582"/>
      <c r="AB1582"/>
      <c r="AC1582"/>
      <c r="AD1582"/>
      <c r="AE1582"/>
      <c r="AF1582"/>
      <c r="AG1582"/>
      <c r="AH1582"/>
      <c r="BB1582" s="2"/>
      <c r="BC1582" s="3"/>
      <c r="BD1582" s="3"/>
      <c r="BE1582" s="3"/>
      <c r="BF1582" s="3"/>
    </row>
    <row r="1583" spans="1:58" ht="41.45" customHeight="1">
      <c r="A1583"/>
      <c r="J1583"/>
      <c r="AA1583"/>
      <c r="AB1583"/>
      <c r="AC1583"/>
      <c r="AD1583"/>
      <c r="AE1583"/>
      <c r="AF1583"/>
      <c r="AG1583"/>
      <c r="AH1583"/>
      <c r="BB1583" s="2"/>
      <c r="BC1583" s="3"/>
      <c r="BD1583" s="3"/>
      <c r="BE1583" s="3"/>
      <c r="BF1583" s="3"/>
    </row>
    <row r="1584" spans="1:58" ht="41.45" customHeight="1">
      <c r="A1584"/>
      <c r="J1584"/>
      <c r="AA1584"/>
      <c r="AB1584"/>
      <c r="AC1584"/>
      <c r="AD1584"/>
      <c r="AE1584"/>
      <c r="AF1584"/>
      <c r="AG1584"/>
      <c r="AH1584"/>
      <c r="BB1584" s="2"/>
      <c r="BC1584" s="3"/>
      <c r="BD1584" s="3"/>
      <c r="BE1584" s="3"/>
      <c r="BF1584" s="3"/>
    </row>
    <row r="1585" spans="1:58" ht="41.45" customHeight="1">
      <c r="A1585"/>
      <c r="J1585"/>
      <c r="AA1585"/>
      <c r="AB1585"/>
      <c r="AC1585"/>
      <c r="AD1585"/>
      <c r="AE1585"/>
      <c r="AF1585"/>
      <c r="AG1585"/>
      <c r="AH1585"/>
      <c r="BB1585" s="2"/>
      <c r="BC1585" s="3"/>
      <c r="BD1585" s="3"/>
      <c r="BE1585" s="3"/>
      <c r="BF1585" s="3"/>
    </row>
    <row r="1586" spans="1:58" ht="41.45" customHeight="1">
      <c r="A1586"/>
      <c r="J1586"/>
      <c r="AA1586"/>
      <c r="AB1586"/>
      <c r="AC1586"/>
      <c r="AD1586"/>
      <c r="AE1586"/>
      <c r="AF1586"/>
      <c r="AG1586"/>
      <c r="AH1586"/>
      <c r="BB1586" s="2"/>
      <c r="BC1586" s="3"/>
      <c r="BD1586" s="3"/>
      <c r="BE1586" s="3"/>
      <c r="BF1586" s="3"/>
    </row>
    <row r="1587" spans="1:58" ht="41.45" customHeight="1">
      <c r="A1587"/>
      <c r="J1587"/>
      <c r="AA1587"/>
      <c r="AB1587"/>
      <c r="AC1587"/>
      <c r="AD1587"/>
      <c r="AE1587"/>
      <c r="AF1587"/>
      <c r="AG1587"/>
      <c r="AH1587"/>
      <c r="BB1587" s="2"/>
      <c r="BC1587" s="3"/>
      <c r="BD1587" s="3"/>
      <c r="BE1587" s="3"/>
      <c r="BF1587" s="3"/>
    </row>
    <row r="1588" spans="1:58" ht="41.45" customHeight="1">
      <c r="A1588"/>
      <c r="J1588"/>
      <c r="AA1588"/>
      <c r="AB1588"/>
      <c r="AC1588"/>
      <c r="AD1588"/>
      <c r="AE1588"/>
      <c r="AF1588"/>
      <c r="AG1588"/>
      <c r="AH1588"/>
      <c r="BB1588" s="2"/>
      <c r="BC1588" s="3"/>
      <c r="BD1588" s="3"/>
      <c r="BE1588" s="3"/>
      <c r="BF1588" s="3"/>
    </row>
    <row r="1589" spans="1:58" ht="41.45" customHeight="1">
      <c r="A1589"/>
      <c r="J1589"/>
      <c r="AA1589"/>
      <c r="AB1589"/>
      <c r="AC1589"/>
      <c r="AD1589"/>
      <c r="AE1589"/>
      <c r="AF1589"/>
      <c r="AG1589"/>
      <c r="AH1589"/>
      <c r="BB1589" s="2"/>
      <c r="BC1589" s="3"/>
      <c r="BD1589" s="3"/>
      <c r="BE1589" s="3"/>
      <c r="BF1589" s="3"/>
    </row>
    <row r="1590" spans="1:58" ht="41.45" customHeight="1">
      <c r="A1590"/>
      <c r="J1590"/>
      <c r="AA1590"/>
      <c r="AB1590"/>
      <c r="AC1590"/>
      <c r="AD1590"/>
      <c r="AE1590"/>
      <c r="AF1590"/>
      <c r="AG1590"/>
      <c r="AH1590"/>
      <c r="BB1590" s="2"/>
      <c r="BC1590" s="3"/>
      <c r="BD1590" s="3"/>
      <c r="BE1590" s="3"/>
      <c r="BF1590" s="3"/>
    </row>
    <row r="1591" spans="1:58" ht="41.45" customHeight="1">
      <c r="A1591"/>
      <c r="J1591"/>
      <c r="AA1591"/>
      <c r="AB1591"/>
      <c r="AC1591"/>
      <c r="AD1591"/>
      <c r="AE1591"/>
      <c r="AF1591"/>
      <c r="AG1591"/>
      <c r="AH1591"/>
      <c r="BB1591" s="2"/>
      <c r="BC1591" s="3"/>
      <c r="BD1591" s="3"/>
      <c r="BE1591" s="3"/>
      <c r="BF1591" s="3"/>
    </row>
    <row r="1592" spans="1:58" ht="41.45" customHeight="1">
      <c r="A1592"/>
      <c r="J1592"/>
      <c r="AA1592"/>
      <c r="AB1592"/>
      <c r="AC1592"/>
      <c r="AD1592"/>
      <c r="AE1592"/>
      <c r="AF1592"/>
      <c r="AG1592"/>
      <c r="AH1592"/>
      <c r="BB1592" s="2"/>
      <c r="BC1592" s="3"/>
      <c r="BD1592" s="3"/>
      <c r="BE1592" s="3"/>
      <c r="BF1592" s="3"/>
    </row>
    <row r="1593" spans="1:58" ht="41.45" customHeight="1">
      <c r="A1593"/>
      <c r="J1593"/>
      <c r="AA1593"/>
      <c r="AB1593"/>
      <c r="AC1593"/>
      <c r="AD1593"/>
      <c r="AE1593"/>
      <c r="AF1593"/>
      <c r="AG1593"/>
      <c r="AH1593"/>
      <c r="BB1593" s="2"/>
      <c r="BC1593" s="3"/>
      <c r="BD1593" s="3"/>
      <c r="BE1593" s="3"/>
      <c r="BF1593" s="3"/>
    </row>
    <row r="1594" spans="1:58" ht="41.45" customHeight="1">
      <c r="A1594"/>
      <c r="J1594"/>
      <c r="AA1594"/>
      <c r="AB1594"/>
      <c r="AC1594"/>
      <c r="AD1594"/>
      <c r="AE1594"/>
      <c r="AF1594"/>
      <c r="AG1594"/>
      <c r="AH1594"/>
      <c r="BB1594" s="2"/>
      <c r="BC1594" s="3"/>
      <c r="BD1594" s="3"/>
      <c r="BE1594" s="3"/>
      <c r="BF1594" s="3"/>
    </row>
    <row r="1595" spans="1:58" ht="41.45" customHeight="1">
      <c r="A1595"/>
      <c r="J1595"/>
      <c r="AA1595"/>
      <c r="AB1595"/>
      <c r="AC1595"/>
      <c r="AD1595"/>
      <c r="AE1595"/>
      <c r="AF1595"/>
      <c r="AG1595"/>
      <c r="AH1595"/>
      <c r="BB1595" s="2"/>
      <c r="BC1595" s="3"/>
      <c r="BD1595" s="3"/>
      <c r="BE1595" s="3"/>
      <c r="BF1595" s="3"/>
    </row>
    <row r="1596" spans="1:58" ht="41.45" customHeight="1">
      <c r="A1596"/>
      <c r="J1596"/>
      <c r="AA1596"/>
      <c r="AB1596"/>
      <c r="AC1596"/>
      <c r="AD1596"/>
      <c r="AE1596"/>
      <c r="AF1596"/>
      <c r="AG1596"/>
      <c r="AH1596"/>
      <c r="BB1596" s="2"/>
      <c r="BC1596" s="3"/>
      <c r="BD1596" s="3"/>
      <c r="BE1596" s="3"/>
      <c r="BF1596" s="3"/>
    </row>
    <row r="1597" spans="1:58" ht="41.45" customHeight="1">
      <c r="A1597"/>
      <c r="J1597"/>
      <c r="AA1597"/>
      <c r="AB1597"/>
      <c r="AC1597"/>
      <c r="AD1597"/>
      <c r="AE1597"/>
      <c r="AF1597"/>
      <c r="AG1597"/>
      <c r="AH1597"/>
      <c r="BB1597" s="2"/>
      <c r="BC1597" s="3"/>
      <c r="BD1597" s="3"/>
      <c r="BE1597" s="3"/>
      <c r="BF1597" s="3"/>
    </row>
    <row r="1598" spans="1:58" ht="41.45" customHeight="1">
      <c r="A1598"/>
      <c r="J1598"/>
      <c r="AA1598"/>
      <c r="AB1598"/>
      <c r="AC1598"/>
      <c r="AD1598"/>
      <c r="AE1598"/>
      <c r="AF1598"/>
      <c r="AG1598"/>
      <c r="AH1598"/>
      <c r="BB1598" s="2"/>
      <c r="BC1598" s="3"/>
      <c r="BD1598" s="3"/>
      <c r="BE1598" s="3"/>
      <c r="BF1598" s="3"/>
    </row>
    <row r="1599" spans="1:58" ht="41.45" customHeight="1">
      <c r="A1599"/>
      <c r="J1599"/>
      <c r="AA1599"/>
      <c r="AB1599"/>
      <c r="AC1599"/>
      <c r="AD1599"/>
      <c r="AE1599"/>
      <c r="AF1599"/>
      <c r="AG1599"/>
      <c r="AH1599"/>
      <c r="BB1599" s="2"/>
      <c r="BC1599" s="3"/>
      <c r="BD1599" s="3"/>
      <c r="BE1599" s="3"/>
      <c r="BF1599" s="3"/>
    </row>
    <row r="1600" spans="1:58" ht="41.45" customHeight="1">
      <c r="A1600"/>
      <c r="J1600"/>
      <c r="AA1600"/>
      <c r="AB1600"/>
      <c r="AC1600"/>
      <c r="AD1600"/>
      <c r="AE1600"/>
      <c r="AF1600"/>
      <c r="AG1600"/>
      <c r="AH1600"/>
      <c r="BB1600" s="2"/>
      <c r="BC1600" s="3"/>
      <c r="BD1600" s="3"/>
      <c r="BE1600" s="3"/>
      <c r="BF1600" s="3"/>
    </row>
    <row r="1601" spans="1:58" ht="41.45" customHeight="1">
      <c r="A1601"/>
      <c r="J1601"/>
      <c r="AA1601"/>
      <c r="AB1601"/>
      <c r="AC1601"/>
      <c r="AD1601"/>
      <c r="AE1601"/>
      <c r="AF1601"/>
      <c r="AG1601"/>
      <c r="AH1601"/>
      <c r="BB1601" s="2"/>
      <c r="BC1601" s="3"/>
      <c r="BD1601" s="3"/>
      <c r="BE1601" s="3"/>
      <c r="BF1601" s="3"/>
    </row>
    <row r="1602" spans="1:58" ht="41.45" customHeight="1">
      <c r="A1602"/>
      <c r="J1602"/>
      <c r="AA1602"/>
      <c r="AB1602"/>
      <c r="AC1602"/>
      <c r="AD1602"/>
      <c r="AE1602"/>
      <c r="AF1602"/>
      <c r="AG1602"/>
      <c r="AH1602"/>
      <c r="BB1602" s="2"/>
      <c r="BC1602" s="3"/>
      <c r="BD1602" s="3"/>
      <c r="BE1602" s="3"/>
      <c r="BF1602" s="3"/>
    </row>
    <row r="1603" spans="1:58" ht="41.45" customHeight="1">
      <c r="A1603"/>
      <c r="J1603"/>
      <c r="AA1603"/>
      <c r="AB1603"/>
      <c r="AC1603"/>
      <c r="AD1603"/>
      <c r="AE1603"/>
      <c r="AF1603"/>
      <c r="AG1603"/>
      <c r="AH1603"/>
      <c r="BB1603" s="2"/>
      <c r="BC1603" s="3"/>
      <c r="BD1603" s="3"/>
      <c r="BE1603" s="3"/>
      <c r="BF1603" s="3"/>
    </row>
    <row r="1604" spans="1:58" ht="41.45" customHeight="1">
      <c r="A1604"/>
      <c r="J1604"/>
      <c r="AA1604"/>
      <c r="AB1604"/>
      <c r="AC1604"/>
      <c r="AD1604"/>
      <c r="AE1604"/>
      <c r="AF1604"/>
      <c r="AG1604"/>
      <c r="AH1604"/>
      <c r="BB1604" s="2"/>
      <c r="BC1604" s="3"/>
      <c r="BD1604" s="3"/>
      <c r="BE1604" s="3"/>
      <c r="BF1604" s="3"/>
    </row>
    <row r="1605" spans="1:58" ht="41.45" customHeight="1">
      <c r="A1605"/>
      <c r="J1605"/>
      <c r="AA1605"/>
      <c r="AB1605"/>
      <c r="AC1605"/>
      <c r="AD1605"/>
      <c r="AE1605"/>
      <c r="AF1605"/>
      <c r="AG1605"/>
      <c r="AH1605"/>
      <c r="BB1605" s="2"/>
      <c r="BC1605" s="3"/>
      <c r="BD1605" s="3"/>
      <c r="BE1605" s="3"/>
      <c r="BF1605" s="3"/>
    </row>
    <row r="1606" spans="1:58" ht="41.45" customHeight="1">
      <c r="A1606"/>
      <c r="J1606"/>
      <c r="AA1606"/>
      <c r="AB1606"/>
      <c r="AC1606"/>
      <c r="AD1606"/>
      <c r="AE1606"/>
      <c r="AF1606"/>
      <c r="AG1606"/>
      <c r="AH1606"/>
      <c r="BB1606" s="2"/>
      <c r="BC1606" s="3"/>
      <c r="BD1606" s="3"/>
      <c r="BE1606" s="3"/>
      <c r="BF1606" s="3"/>
    </row>
    <row r="1607" spans="1:58" ht="41.45" customHeight="1">
      <c r="A1607"/>
      <c r="J1607"/>
      <c r="AA1607"/>
      <c r="AB1607"/>
      <c r="AC1607"/>
      <c r="AD1607"/>
      <c r="AE1607"/>
      <c r="AF1607"/>
      <c r="AG1607"/>
      <c r="AH1607"/>
      <c r="BB1607" s="2"/>
      <c r="BC1607" s="3"/>
      <c r="BD1607" s="3"/>
      <c r="BE1607" s="3"/>
      <c r="BF1607" s="3"/>
    </row>
    <row r="1608" spans="1:58" ht="41.45" customHeight="1">
      <c r="A1608"/>
      <c r="J1608"/>
      <c r="AA1608"/>
      <c r="AB1608"/>
      <c r="AC1608"/>
      <c r="AD1608"/>
      <c r="AE1608"/>
      <c r="AF1608"/>
      <c r="AG1608"/>
      <c r="AH1608"/>
      <c r="BB1608" s="2"/>
      <c r="BC1608" s="3"/>
      <c r="BD1608" s="3"/>
      <c r="BE1608" s="3"/>
      <c r="BF1608" s="3"/>
    </row>
    <row r="1609" spans="1:58" ht="41.45" customHeight="1">
      <c r="A1609"/>
      <c r="J1609"/>
      <c r="AA1609"/>
      <c r="AB1609"/>
      <c r="AC1609"/>
      <c r="AD1609"/>
      <c r="AE1609"/>
      <c r="AF1609"/>
      <c r="AG1609"/>
      <c r="AH1609"/>
      <c r="BB1609" s="2"/>
      <c r="BC1609" s="3"/>
      <c r="BD1609" s="3"/>
      <c r="BE1609" s="3"/>
      <c r="BF1609" s="3"/>
    </row>
    <row r="1610" spans="1:58" ht="41.45" customHeight="1">
      <c r="A1610"/>
      <c r="J1610"/>
      <c r="AA1610"/>
      <c r="AB1610"/>
      <c r="AC1610"/>
      <c r="AD1610"/>
      <c r="AE1610"/>
      <c r="AF1610"/>
      <c r="AG1610"/>
      <c r="AH1610"/>
      <c r="BB1610" s="2"/>
      <c r="BC1610" s="3"/>
      <c r="BD1610" s="3"/>
      <c r="BE1610" s="3"/>
      <c r="BF1610" s="3"/>
    </row>
    <row r="1611" spans="1:58" ht="41.45" customHeight="1">
      <c r="A1611"/>
      <c r="J1611"/>
      <c r="AA1611"/>
      <c r="AB1611"/>
      <c r="AC1611"/>
      <c r="AD1611"/>
      <c r="AE1611"/>
      <c r="AF1611"/>
      <c r="AG1611"/>
      <c r="AH1611"/>
      <c r="BB1611" s="2"/>
      <c r="BC1611" s="3"/>
      <c r="BD1611" s="3"/>
      <c r="BE1611" s="3"/>
      <c r="BF1611" s="3"/>
    </row>
    <row r="1612" spans="1:58" ht="41.45" customHeight="1">
      <c r="A1612"/>
      <c r="J1612"/>
      <c r="AA1612"/>
      <c r="AB1612"/>
      <c r="AC1612"/>
      <c r="AD1612"/>
      <c r="AE1612"/>
      <c r="AF1612"/>
      <c r="AG1612"/>
      <c r="AH1612"/>
      <c r="BB1612" s="2"/>
      <c r="BC1612" s="3"/>
      <c r="BD1612" s="3"/>
      <c r="BE1612" s="3"/>
      <c r="BF1612" s="3"/>
    </row>
    <row r="1613" spans="1:58" ht="41.45" customHeight="1">
      <c r="A1613"/>
      <c r="J1613"/>
      <c r="AA1613"/>
      <c r="AB1613"/>
      <c r="AC1613"/>
      <c r="AD1613"/>
      <c r="AE1613"/>
      <c r="AF1613"/>
      <c r="AG1613"/>
      <c r="AH1613"/>
      <c r="BB1613" s="2"/>
      <c r="BC1613" s="3"/>
      <c r="BD1613" s="3"/>
      <c r="BE1613" s="3"/>
      <c r="BF1613" s="3"/>
    </row>
    <row r="1614" spans="1:58" ht="41.45" customHeight="1">
      <c r="A1614"/>
      <c r="J1614"/>
      <c r="AA1614"/>
      <c r="AB1614"/>
      <c r="AC1614"/>
      <c r="AD1614"/>
      <c r="AE1614"/>
      <c r="AF1614"/>
      <c r="AG1614"/>
      <c r="AH1614"/>
      <c r="BB1614" s="2"/>
      <c r="BC1614" s="3"/>
      <c r="BD1614" s="3"/>
      <c r="BE1614" s="3"/>
      <c r="BF1614" s="3"/>
    </row>
    <row r="1615" spans="1:58" ht="41.45" customHeight="1">
      <c r="A1615"/>
      <c r="J1615"/>
      <c r="AA1615"/>
      <c r="AB1615"/>
      <c r="AC1615"/>
      <c r="AD1615"/>
      <c r="AE1615"/>
      <c r="AF1615"/>
      <c r="AG1615"/>
      <c r="AH1615"/>
      <c r="BB1615" s="2"/>
      <c r="BC1615" s="3"/>
      <c r="BD1615" s="3"/>
      <c r="BE1615" s="3"/>
      <c r="BF1615" s="3"/>
    </row>
    <row r="1616" spans="1:58" ht="41.45" customHeight="1">
      <c r="A1616"/>
      <c r="J1616"/>
      <c r="AA1616"/>
      <c r="AB1616"/>
      <c r="AC1616"/>
      <c r="AD1616"/>
      <c r="AE1616"/>
      <c r="AF1616"/>
      <c r="AG1616"/>
      <c r="AH1616"/>
      <c r="BB1616" s="2"/>
      <c r="BC1616" s="3"/>
      <c r="BD1616" s="3"/>
      <c r="BE1616" s="3"/>
      <c r="BF1616" s="3"/>
    </row>
    <row r="1617" spans="1:58" ht="41.45" customHeight="1">
      <c r="A1617"/>
      <c r="J1617"/>
      <c r="AA1617"/>
      <c r="AB1617"/>
      <c r="AC1617"/>
      <c r="AD1617"/>
      <c r="AE1617"/>
      <c r="AF1617"/>
      <c r="AG1617"/>
      <c r="AH1617"/>
      <c r="BB1617" s="2"/>
      <c r="BC1617" s="3"/>
      <c r="BD1617" s="3"/>
      <c r="BE1617" s="3"/>
      <c r="BF1617" s="3"/>
    </row>
    <row r="1618" spans="1:58" ht="41.45" customHeight="1">
      <c r="A1618"/>
      <c r="J1618"/>
      <c r="AA1618"/>
      <c r="AB1618"/>
      <c r="AC1618"/>
      <c r="AD1618"/>
      <c r="AE1618"/>
      <c r="AF1618"/>
      <c r="AG1618"/>
      <c r="AH1618"/>
      <c r="BB1618" s="2"/>
      <c r="BC1618" s="3"/>
      <c r="BD1618" s="3"/>
      <c r="BE1618" s="3"/>
      <c r="BF1618" s="3"/>
    </row>
    <row r="1619" spans="1:58" ht="41.45" customHeight="1">
      <c r="A1619"/>
      <c r="J1619"/>
      <c r="AA1619"/>
      <c r="AB1619"/>
      <c r="AC1619"/>
      <c r="AD1619"/>
      <c r="AE1619"/>
      <c r="AF1619"/>
      <c r="AG1619"/>
      <c r="AH1619"/>
      <c r="BB1619" s="2"/>
      <c r="BC1619" s="3"/>
      <c r="BD1619" s="3"/>
      <c r="BE1619" s="3"/>
      <c r="BF1619" s="3"/>
    </row>
    <row r="1620" spans="1:58" ht="41.45" customHeight="1">
      <c r="A1620"/>
      <c r="J1620"/>
      <c r="AA1620"/>
      <c r="AB1620"/>
      <c r="AC1620"/>
      <c r="AD1620"/>
      <c r="AE1620"/>
      <c r="AF1620"/>
      <c r="AG1620"/>
      <c r="AH1620"/>
      <c r="BB1620" s="2"/>
      <c r="BC1620" s="3"/>
      <c r="BD1620" s="3"/>
      <c r="BE1620" s="3"/>
      <c r="BF1620" s="3"/>
    </row>
    <row r="1621" spans="1:58" ht="41.45" customHeight="1">
      <c r="A1621"/>
      <c r="J1621"/>
      <c r="AA1621"/>
      <c r="AB1621"/>
      <c r="AC1621"/>
      <c r="AD1621"/>
      <c r="AE1621"/>
      <c r="AF1621"/>
      <c r="AG1621"/>
      <c r="AH1621"/>
      <c r="BB1621" s="2"/>
      <c r="BC1621" s="3"/>
      <c r="BD1621" s="3"/>
      <c r="BE1621" s="3"/>
      <c r="BF1621" s="3"/>
    </row>
    <row r="1622" spans="1:58" ht="41.45" customHeight="1">
      <c r="A1622"/>
      <c r="J1622"/>
      <c r="AA1622"/>
      <c r="AB1622"/>
      <c r="AC1622"/>
      <c r="AD1622"/>
      <c r="AE1622"/>
      <c r="AF1622"/>
      <c r="AG1622"/>
      <c r="AH1622"/>
      <c r="BB1622" s="2"/>
      <c r="BC1622" s="3"/>
      <c r="BD1622" s="3"/>
      <c r="BE1622" s="3"/>
      <c r="BF1622" s="3"/>
    </row>
    <row r="1623" spans="1:58" ht="41.45" customHeight="1">
      <c r="A1623"/>
      <c r="J1623"/>
      <c r="AA1623"/>
      <c r="AB1623"/>
      <c r="AC1623"/>
      <c r="AD1623"/>
      <c r="AE1623"/>
      <c r="AF1623"/>
      <c r="AG1623"/>
      <c r="AH1623"/>
      <c r="BB1623" s="2"/>
      <c r="BC1623" s="3"/>
      <c r="BD1623" s="3"/>
      <c r="BE1623" s="3"/>
      <c r="BF1623" s="3"/>
    </row>
    <row r="1624" spans="1:58" ht="41.45" customHeight="1">
      <c r="A1624"/>
      <c r="J1624"/>
      <c r="AA1624"/>
      <c r="AB1624"/>
      <c r="AC1624"/>
      <c r="AD1624"/>
      <c r="AE1624"/>
      <c r="AF1624"/>
      <c r="AG1624"/>
      <c r="AH1624"/>
      <c r="BB1624" s="2"/>
      <c r="BC1624" s="3"/>
      <c r="BD1624" s="3"/>
      <c r="BE1624" s="3"/>
      <c r="BF1624" s="3"/>
    </row>
    <row r="1625" spans="1:58" ht="41.45" customHeight="1">
      <c r="A1625"/>
      <c r="J1625"/>
      <c r="AA1625"/>
      <c r="AB1625"/>
      <c r="AC1625"/>
      <c r="AD1625"/>
      <c r="AE1625"/>
      <c r="AF1625"/>
      <c r="AG1625"/>
      <c r="AH1625"/>
      <c r="BB1625" s="2"/>
      <c r="BC1625" s="3"/>
      <c r="BD1625" s="3"/>
      <c r="BE1625" s="3"/>
      <c r="BF1625" s="3"/>
    </row>
    <row r="1626" spans="1:58" ht="41.45" customHeight="1">
      <c r="A1626"/>
      <c r="J1626"/>
      <c r="AA1626"/>
      <c r="AB1626"/>
      <c r="AC1626"/>
      <c r="AD1626"/>
      <c r="AE1626"/>
      <c r="AF1626"/>
      <c r="AG1626"/>
      <c r="AH1626"/>
      <c r="BB1626" s="2"/>
      <c r="BC1626" s="3"/>
      <c r="BD1626" s="3"/>
      <c r="BE1626" s="3"/>
      <c r="BF1626" s="3"/>
    </row>
    <row r="1627" spans="1:58" ht="41.45" customHeight="1">
      <c r="A1627"/>
      <c r="J1627"/>
      <c r="AA1627"/>
      <c r="AB1627"/>
      <c r="AC1627"/>
      <c r="AD1627"/>
      <c r="AE1627"/>
      <c r="AF1627"/>
      <c r="AG1627"/>
      <c r="AH1627"/>
      <c r="BB1627" s="2"/>
      <c r="BC1627" s="3"/>
      <c r="BD1627" s="3"/>
      <c r="BE1627" s="3"/>
      <c r="BF1627" s="3"/>
    </row>
    <row r="1628" spans="1:58" ht="41.45" customHeight="1">
      <c r="A1628"/>
      <c r="J1628"/>
      <c r="AA1628"/>
      <c r="AB1628"/>
      <c r="AC1628"/>
      <c r="AD1628"/>
      <c r="AE1628"/>
      <c r="AF1628"/>
      <c r="AG1628"/>
      <c r="AH1628"/>
      <c r="BB1628" s="2"/>
      <c r="BC1628" s="3"/>
      <c r="BD1628" s="3"/>
      <c r="BE1628" s="3"/>
      <c r="BF1628" s="3"/>
    </row>
    <row r="1629" spans="1:58" ht="41.45" customHeight="1">
      <c r="A1629"/>
      <c r="J1629"/>
      <c r="AA1629"/>
      <c r="AB1629"/>
      <c r="AC1629"/>
      <c r="AD1629"/>
      <c r="AE1629"/>
      <c r="AF1629"/>
      <c r="AG1629"/>
      <c r="AH1629"/>
      <c r="BB1629" s="2"/>
      <c r="BC1629" s="3"/>
      <c r="BD1629" s="3"/>
      <c r="BE1629" s="3"/>
      <c r="BF1629" s="3"/>
    </row>
    <row r="1630" spans="1:58" ht="41.45" customHeight="1">
      <c r="A1630"/>
      <c r="J1630"/>
      <c r="AA1630"/>
      <c r="AB1630"/>
      <c r="AC1630"/>
      <c r="AD1630"/>
      <c r="AE1630"/>
      <c r="AF1630"/>
      <c r="AG1630"/>
      <c r="AH1630"/>
      <c r="BB1630" s="2"/>
      <c r="BC1630" s="3"/>
      <c r="BD1630" s="3"/>
      <c r="BE1630" s="3"/>
      <c r="BF1630" s="3"/>
    </row>
    <row r="1631" spans="1:58" ht="41.45" customHeight="1">
      <c r="A1631"/>
      <c r="J1631"/>
      <c r="AA1631"/>
      <c r="AB1631"/>
      <c r="AC1631"/>
      <c r="AD1631"/>
      <c r="AE1631"/>
      <c r="AF1631"/>
      <c r="AG1631"/>
      <c r="AH1631"/>
      <c r="BB1631" s="2"/>
      <c r="BC1631" s="3"/>
      <c r="BD1631" s="3"/>
      <c r="BE1631" s="3"/>
      <c r="BF1631" s="3"/>
    </row>
    <row r="1632" spans="1:58" ht="41.45" customHeight="1">
      <c r="A1632"/>
      <c r="J1632"/>
      <c r="AA1632"/>
      <c r="AB1632"/>
      <c r="AC1632"/>
      <c r="AD1632"/>
      <c r="AE1632"/>
      <c r="AF1632"/>
      <c r="AG1632"/>
      <c r="AH1632"/>
      <c r="BB1632" s="2"/>
      <c r="BC1632" s="3"/>
      <c r="BD1632" s="3"/>
      <c r="BE1632" s="3"/>
      <c r="BF1632" s="3"/>
    </row>
    <row r="1633" spans="1:58" ht="41.45" customHeight="1">
      <c r="A1633"/>
      <c r="J1633"/>
      <c r="AA1633"/>
      <c r="AB1633"/>
      <c r="AC1633"/>
      <c r="AD1633"/>
      <c r="AE1633"/>
      <c r="AF1633"/>
      <c r="AG1633"/>
      <c r="AH1633"/>
      <c r="BB1633" s="2"/>
      <c r="BC1633" s="3"/>
      <c r="BD1633" s="3"/>
      <c r="BE1633" s="3"/>
      <c r="BF1633" s="3"/>
    </row>
    <row r="1634" spans="1:58" ht="41.45" customHeight="1">
      <c r="A1634"/>
      <c r="J1634"/>
      <c r="AA1634"/>
      <c r="AB1634"/>
      <c r="AC1634"/>
      <c r="AD1634"/>
      <c r="AE1634"/>
      <c r="AF1634"/>
      <c r="AG1634"/>
      <c r="AH1634"/>
      <c r="BB1634" s="2"/>
      <c r="BC1634" s="3"/>
      <c r="BD1634" s="3"/>
      <c r="BE1634" s="3"/>
      <c r="BF1634" s="3"/>
    </row>
    <row r="1635" spans="1:58" ht="41.45" customHeight="1">
      <c r="A1635"/>
      <c r="J1635"/>
      <c r="AA1635"/>
      <c r="AB1635"/>
      <c r="AC1635"/>
      <c r="AD1635"/>
      <c r="AE1635"/>
      <c r="AF1635"/>
      <c r="AG1635"/>
      <c r="AH1635"/>
      <c r="BB1635" s="2"/>
      <c r="BC1635" s="3"/>
      <c r="BD1635" s="3"/>
      <c r="BE1635" s="3"/>
      <c r="BF1635" s="3"/>
    </row>
    <row r="1636" spans="1:58" ht="41.45" customHeight="1">
      <c r="A1636"/>
      <c r="J1636"/>
      <c r="AA1636"/>
      <c r="AB1636"/>
      <c r="AC1636"/>
      <c r="AD1636"/>
      <c r="AE1636"/>
      <c r="AF1636"/>
      <c r="AG1636"/>
      <c r="AH1636"/>
      <c r="BB1636" s="2"/>
      <c r="BC1636" s="3"/>
      <c r="BD1636" s="3"/>
      <c r="BE1636" s="3"/>
      <c r="BF1636" s="3"/>
    </row>
    <row r="1637" spans="1:58" ht="41.45" customHeight="1">
      <c r="A1637"/>
      <c r="J1637"/>
      <c r="AA1637"/>
      <c r="AB1637"/>
      <c r="AC1637"/>
      <c r="AD1637"/>
      <c r="AE1637"/>
      <c r="AF1637"/>
      <c r="AG1637"/>
      <c r="AH1637"/>
      <c r="BB1637" s="2"/>
      <c r="BC1637" s="3"/>
      <c r="BD1637" s="3"/>
      <c r="BE1637" s="3"/>
      <c r="BF1637" s="3"/>
    </row>
    <row r="1638" spans="1:58" ht="41.45" customHeight="1">
      <c r="A1638"/>
      <c r="J1638"/>
      <c r="AA1638"/>
      <c r="AB1638"/>
      <c r="AC1638"/>
      <c r="AD1638"/>
      <c r="AE1638"/>
      <c r="AF1638"/>
      <c r="AG1638"/>
      <c r="AH1638"/>
      <c r="BB1638" s="2"/>
      <c r="BC1638" s="3"/>
      <c r="BD1638" s="3"/>
      <c r="BE1638" s="3"/>
      <c r="BF1638" s="3"/>
    </row>
    <row r="1639" spans="1:58" ht="41.45" customHeight="1">
      <c r="A1639"/>
      <c r="J1639"/>
      <c r="AA1639"/>
      <c r="AB1639"/>
      <c r="AC1639"/>
      <c r="AD1639"/>
      <c r="AE1639"/>
      <c r="AF1639"/>
      <c r="AG1639"/>
      <c r="AH1639"/>
      <c r="BB1639" s="2"/>
      <c r="BC1639" s="3"/>
      <c r="BD1639" s="3"/>
      <c r="BE1639" s="3"/>
      <c r="BF1639" s="3"/>
    </row>
    <row r="1640" spans="1:58" ht="41.45" customHeight="1">
      <c r="A1640"/>
      <c r="J1640"/>
      <c r="AA1640"/>
      <c r="AB1640"/>
      <c r="AC1640"/>
      <c r="AD1640"/>
      <c r="AE1640"/>
      <c r="AF1640"/>
      <c r="AG1640"/>
      <c r="AH1640"/>
      <c r="BB1640" s="2"/>
      <c r="BC1640" s="3"/>
      <c r="BD1640" s="3"/>
      <c r="BE1640" s="3"/>
      <c r="BF1640" s="3"/>
    </row>
    <row r="1641" spans="1:58" ht="41.45" customHeight="1">
      <c r="A1641"/>
      <c r="J1641"/>
      <c r="AA1641"/>
      <c r="AB1641"/>
      <c r="AC1641"/>
      <c r="AD1641"/>
      <c r="AE1641"/>
      <c r="AF1641"/>
      <c r="AG1641"/>
      <c r="AH1641"/>
      <c r="BB1641" s="2"/>
      <c r="BC1641" s="3"/>
      <c r="BD1641" s="3"/>
      <c r="BE1641" s="3"/>
      <c r="BF1641" s="3"/>
    </row>
    <row r="1642" spans="1:58" ht="41.45" customHeight="1">
      <c r="A1642"/>
      <c r="J1642"/>
      <c r="AA1642"/>
      <c r="AB1642"/>
      <c r="AC1642"/>
      <c r="AD1642"/>
      <c r="AE1642"/>
      <c r="AF1642"/>
      <c r="AG1642"/>
      <c r="AH1642"/>
      <c r="BB1642" s="2"/>
      <c r="BC1642" s="3"/>
      <c r="BD1642" s="3"/>
      <c r="BE1642" s="3"/>
      <c r="BF1642" s="3"/>
    </row>
    <row r="1643" spans="1:58" ht="41.45" customHeight="1">
      <c r="A1643"/>
      <c r="J1643"/>
      <c r="AA1643"/>
      <c r="AB1643"/>
      <c r="AC1643"/>
      <c r="AD1643"/>
      <c r="AE1643"/>
      <c r="AF1643"/>
      <c r="AG1643"/>
      <c r="AH1643"/>
      <c r="BB1643" s="2"/>
      <c r="BC1643" s="3"/>
      <c r="BD1643" s="3"/>
      <c r="BE1643" s="3"/>
      <c r="BF1643" s="3"/>
    </row>
    <row r="1644" spans="1:58" ht="41.45" customHeight="1">
      <c r="A1644"/>
      <c r="J1644"/>
      <c r="AA1644"/>
      <c r="AB1644"/>
      <c r="AC1644"/>
      <c r="AD1644"/>
      <c r="AE1644"/>
      <c r="AF1644"/>
      <c r="AG1644"/>
      <c r="AH1644"/>
      <c r="BB1644" s="2"/>
      <c r="BC1644" s="3"/>
      <c r="BD1644" s="3"/>
      <c r="BE1644" s="3"/>
      <c r="BF1644" s="3"/>
    </row>
    <row r="1645" spans="1:58" ht="41.45" customHeight="1">
      <c r="A1645"/>
      <c r="J1645"/>
      <c r="AA1645"/>
      <c r="AB1645"/>
      <c r="AC1645"/>
      <c r="AD1645"/>
      <c r="AE1645"/>
      <c r="AF1645"/>
      <c r="AG1645"/>
      <c r="AH1645"/>
      <c r="BB1645" s="2"/>
      <c r="BC1645" s="3"/>
      <c r="BD1645" s="3"/>
      <c r="BE1645" s="3"/>
      <c r="BF1645" s="3"/>
    </row>
    <row r="1646" spans="1:58" ht="41.45" customHeight="1">
      <c r="A1646"/>
      <c r="J1646"/>
      <c r="AA1646"/>
      <c r="AB1646"/>
      <c r="AC1646"/>
      <c r="AD1646"/>
      <c r="AE1646"/>
      <c r="AF1646"/>
      <c r="AG1646"/>
      <c r="AH1646"/>
      <c r="BB1646" s="2"/>
      <c r="BC1646" s="3"/>
      <c r="BD1646" s="3"/>
      <c r="BE1646" s="3"/>
      <c r="BF1646" s="3"/>
    </row>
    <row r="1647" spans="1:58" ht="41.45" customHeight="1">
      <c r="A1647"/>
      <c r="J1647"/>
      <c r="AA1647"/>
      <c r="AB1647"/>
      <c r="AC1647"/>
      <c r="AD1647"/>
      <c r="AE1647"/>
      <c r="AF1647"/>
      <c r="AG1647"/>
      <c r="AH1647"/>
      <c r="BB1647" s="2"/>
      <c r="BC1647" s="3"/>
      <c r="BD1647" s="3"/>
      <c r="BE1647" s="3"/>
      <c r="BF1647" s="3"/>
    </row>
    <row r="1648" spans="1:58" ht="41.45" customHeight="1">
      <c r="A1648"/>
      <c r="J1648"/>
      <c r="AA1648"/>
      <c r="AB1648"/>
      <c r="AC1648"/>
      <c r="AD1648"/>
      <c r="AE1648"/>
      <c r="AF1648"/>
      <c r="AG1648"/>
      <c r="AH1648"/>
      <c r="BB1648" s="2"/>
      <c r="BC1648" s="3"/>
      <c r="BD1648" s="3"/>
      <c r="BE1648" s="3"/>
      <c r="BF1648" s="3"/>
    </row>
    <row r="1649" spans="1:58" ht="41.45" customHeight="1">
      <c r="A1649"/>
      <c r="J1649"/>
      <c r="AA1649"/>
      <c r="AB1649"/>
      <c r="AC1649"/>
      <c r="AD1649"/>
      <c r="AE1649"/>
      <c r="AF1649"/>
      <c r="AG1649"/>
      <c r="AH1649"/>
      <c r="BB1649" s="2"/>
      <c r="BC1649" s="3"/>
      <c r="BD1649" s="3"/>
      <c r="BE1649" s="3"/>
      <c r="BF1649" s="3"/>
    </row>
    <row r="1650" spans="1:58" ht="41.45" customHeight="1">
      <c r="A1650"/>
      <c r="J1650"/>
      <c r="AA1650"/>
      <c r="AB1650"/>
      <c r="AC1650"/>
      <c r="AD1650"/>
      <c r="AE1650"/>
      <c r="AF1650"/>
      <c r="AG1650"/>
      <c r="AH1650"/>
      <c r="BB1650" s="2"/>
      <c r="BC1650" s="3"/>
      <c r="BD1650" s="3"/>
      <c r="BE1650" s="3"/>
      <c r="BF1650" s="3"/>
    </row>
    <row r="1651" spans="1:58" ht="41.45" customHeight="1">
      <c r="A1651"/>
      <c r="J1651"/>
      <c r="AA1651"/>
      <c r="AB1651"/>
      <c r="AC1651"/>
      <c r="AD1651"/>
      <c r="AE1651"/>
      <c r="AF1651"/>
      <c r="AG1651"/>
      <c r="AH1651"/>
      <c r="BB1651" s="2"/>
      <c r="BC1651" s="3"/>
      <c r="BD1651" s="3"/>
      <c r="BE1651" s="3"/>
      <c r="BF1651" s="3"/>
    </row>
    <row r="1652" spans="1:58" ht="41.45" customHeight="1">
      <c r="A1652"/>
      <c r="J1652"/>
      <c r="AA1652"/>
      <c r="AB1652"/>
      <c r="AC1652"/>
      <c r="AD1652"/>
      <c r="AE1652"/>
      <c r="AF1652"/>
      <c r="AG1652"/>
      <c r="AH1652"/>
      <c r="BB1652" s="2"/>
      <c r="BC1652" s="3"/>
      <c r="BD1652" s="3"/>
      <c r="BE1652" s="3"/>
      <c r="BF1652" s="3"/>
    </row>
    <row r="1653" spans="1:58" ht="41.45" customHeight="1">
      <c r="A1653"/>
      <c r="J1653"/>
      <c r="AA1653"/>
      <c r="AB1653"/>
      <c r="AC1653"/>
      <c r="AD1653"/>
      <c r="AE1653"/>
      <c r="AF1653"/>
      <c r="AG1653"/>
      <c r="AH1653"/>
      <c r="BB1653" s="2"/>
      <c r="BC1653" s="3"/>
      <c r="BD1653" s="3"/>
      <c r="BE1653" s="3"/>
      <c r="BF1653" s="3"/>
    </row>
    <row r="1654" spans="1:58" ht="41.45" customHeight="1">
      <c r="A1654"/>
      <c r="J1654"/>
      <c r="AA1654"/>
      <c r="AB1654"/>
      <c r="AC1654"/>
      <c r="AD1654"/>
      <c r="AE1654"/>
      <c r="AF1654"/>
      <c r="AG1654"/>
      <c r="AH1654"/>
      <c r="BB1654" s="2"/>
      <c r="BC1654" s="3"/>
      <c r="BD1654" s="3"/>
      <c r="BE1654" s="3"/>
      <c r="BF1654" s="3"/>
    </row>
    <row r="1655" spans="1:58" ht="41.45" customHeight="1">
      <c r="A1655"/>
      <c r="J1655"/>
      <c r="AA1655"/>
      <c r="AB1655"/>
      <c r="AC1655"/>
      <c r="AD1655"/>
      <c r="AE1655"/>
      <c r="AF1655"/>
      <c r="AG1655"/>
      <c r="AH1655"/>
      <c r="BB1655" s="2"/>
      <c r="BC1655" s="3"/>
      <c r="BD1655" s="3"/>
      <c r="BE1655" s="3"/>
      <c r="BF1655" s="3"/>
    </row>
    <row r="1656" spans="1:58" ht="41.45" customHeight="1">
      <c r="A1656"/>
      <c r="J1656"/>
      <c r="AA1656"/>
      <c r="AB1656"/>
      <c r="AC1656"/>
      <c r="AD1656"/>
      <c r="AE1656"/>
      <c r="AF1656"/>
      <c r="AG1656"/>
      <c r="AH1656"/>
      <c r="BB1656" s="2"/>
      <c r="BC1656" s="3"/>
      <c r="BD1656" s="3"/>
      <c r="BE1656" s="3"/>
      <c r="BF1656" s="3"/>
    </row>
    <row r="1657" spans="1:58" ht="41.45" customHeight="1">
      <c r="A1657"/>
      <c r="J1657"/>
      <c r="AA1657"/>
      <c r="AB1657"/>
      <c r="AC1657"/>
      <c r="AD1657"/>
      <c r="AE1657"/>
      <c r="AF1657"/>
      <c r="AG1657"/>
      <c r="AH1657"/>
      <c r="BB1657" s="2"/>
      <c r="BC1657" s="3"/>
      <c r="BD1657" s="3"/>
      <c r="BE1657" s="3"/>
      <c r="BF1657" s="3"/>
    </row>
    <row r="1658" spans="1:58" ht="41.45" customHeight="1">
      <c r="A1658"/>
      <c r="J1658"/>
      <c r="AA1658"/>
      <c r="AB1658"/>
      <c r="AC1658"/>
      <c r="AD1658"/>
      <c r="AE1658"/>
      <c r="AF1658"/>
      <c r="AG1658"/>
      <c r="AH1658"/>
      <c r="BB1658" s="2"/>
      <c r="BC1658" s="3"/>
      <c r="BD1658" s="3"/>
      <c r="BE1658" s="3"/>
      <c r="BF1658" s="3"/>
    </row>
    <row r="1659" spans="1:58" ht="41.45" customHeight="1">
      <c r="A1659"/>
      <c r="J1659"/>
      <c r="AA1659"/>
      <c r="AB1659"/>
      <c r="AC1659"/>
      <c r="AD1659"/>
      <c r="AE1659"/>
      <c r="AF1659"/>
      <c r="AG1659"/>
      <c r="AH1659"/>
      <c r="BB1659" s="2"/>
      <c r="BC1659" s="3"/>
      <c r="BD1659" s="3"/>
      <c r="BE1659" s="3"/>
      <c r="BF1659" s="3"/>
    </row>
    <row r="1660" spans="1:58" ht="41.45" customHeight="1">
      <c r="A1660"/>
      <c r="J1660"/>
      <c r="AA1660"/>
      <c r="AB1660"/>
      <c r="AC1660"/>
      <c r="AD1660"/>
      <c r="AE1660"/>
      <c r="AF1660"/>
      <c r="AG1660"/>
      <c r="AH1660"/>
      <c r="BB1660" s="2"/>
      <c r="BC1660" s="3"/>
      <c r="BD1660" s="3"/>
      <c r="BE1660" s="3"/>
      <c r="BF1660" s="3"/>
    </row>
    <row r="1661" spans="1:58" ht="41.45" customHeight="1">
      <c r="A1661"/>
      <c r="J1661"/>
      <c r="AA1661"/>
      <c r="AB1661"/>
      <c r="AC1661"/>
      <c r="AD1661"/>
      <c r="AE1661"/>
      <c r="AF1661"/>
      <c r="AG1661"/>
      <c r="AH1661"/>
      <c r="BB1661" s="2"/>
      <c r="BC1661" s="3"/>
      <c r="BD1661" s="3"/>
      <c r="BE1661" s="3"/>
      <c r="BF1661" s="3"/>
    </row>
    <row r="1662" spans="1:58" ht="41.45" customHeight="1">
      <c r="A1662"/>
      <c r="J1662"/>
      <c r="AA1662"/>
      <c r="AB1662"/>
      <c r="AC1662"/>
      <c r="AD1662"/>
      <c r="AE1662"/>
      <c r="AF1662"/>
      <c r="AG1662"/>
      <c r="AH1662"/>
      <c r="BB1662" s="2"/>
      <c r="BC1662" s="3"/>
      <c r="BD1662" s="3"/>
      <c r="BE1662" s="3"/>
      <c r="BF1662" s="3"/>
    </row>
    <row r="1663" spans="1:58" ht="41.45" customHeight="1">
      <c r="A1663"/>
      <c r="J1663"/>
      <c r="AA1663"/>
      <c r="AB1663"/>
      <c r="AC1663"/>
      <c r="AD1663"/>
      <c r="AE1663"/>
      <c r="AF1663"/>
      <c r="AG1663"/>
      <c r="AH1663"/>
      <c r="BB1663" s="2"/>
      <c r="BC1663" s="3"/>
      <c r="BD1663" s="3"/>
      <c r="BE1663" s="3"/>
      <c r="BF1663" s="3"/>
    </row>
    <row r="1664" spans="1:58" ht="41.45" customHeight="1">
      <c r="A1664"/>
      <c r="J1664"/>
      <c r="AA1664"/>
      <c r="AB1664"/>
      <c r="AC1664"/>
      <c r="AD1664"/>
      <c r="AE1664"/>
      <c r="AF1664"/>
      <c r="AG1664"/>
      <c r="AH1664"/>
      <c r="BB1664" s="2"/>
      <c r="BC1664" s="3"/>
      <c r="BD1664" s="3"/>
      <c r="BE1664" s="3"/>
      <c r="BF1664" s="3"/>
    </row>
    <row r="1665" spans="1:58" ht="41.45" customHeight="1">
      <c r="A1665"/>
      <c r="J1665"/>
      <c r="AA1665"/>
      <c r="AB1665"/>
      <c r="AC1665"/>
      <c r="AD1665"/>
      <c r="AE1665"/>
      <c r="AF1665"/>
      <c r="AG1665"/>
      <c r="AH1665"/>
      <c r="BB1665" s="2"/>
      <c r="BC1665" s="3"/>
      <c r="BD1665" s="3"/>
      <c r="BE1665" s="3"/>
      <c r="BF1665" s="3"/>
    </row>
    <row r="1666" spans="1:58" ht="41.45" customHeight="1">
      <c r="A1666"/>
      <c r="J1666"/>
      <c r="AA1666"/>
      <c r="AB1666"/>
      <c r="AC1666"/>
      <c r="AD1666"/>
      <c r="AE1666"/>
      <c r="AF1666"/>
      <c r="AG1666"/>
      <c r="AH1666"/>
      <c r="BB1666" s="2"/>
      <c r="BC1666" s="3"/>
      <c r="BD1666" s="3"/>
      <c r="BE1666" s="3"/>
      <c r="BF1666" s="3"/>
    </row>
    <row r="1667" spans="1:58" ht="41.45" customHeight="1">
      <c r="A1667"/>
      <c r="J1667"/>
      <c r="AA1667"/>
      <c r="AB1667"/>
      <c r="AC1667"/>
      <c r="AD1667"/>
      <c r="AE1667"/>
      <c r="AF1667"/>
      <c r="AG1667"/>
      <c r="AH1667"/>
      <c r="BB1667" s="2"/>
      <c r="BC1667" s="3"/>
      <c r="BD1667" s="3"/>
      <c r="BE1667" s="3"/>
      <c r="BF1667" s="3"/>
    </row>
    <row r="1668" spans="1:58" ht="41.45" customHeight="1">
      <c r="A1668"/>
      <c r="J1668"/>
      <c r="AA1668"/>
      <c r="AB1668"/>
      <c r="AC1668"/>
      <c r="AD1668"/>
      <c r="AE1668"/>
      <c r="AF1668"/>
      <c r="AG1668"/>
      <c r="AH1668"/>
      <c r="BB1668" s="2"/>
      <c r="BC1668" s="3"/>
      <c r="BD1668" s="3"/>
      <c r="BE1668" s="3"/>
      <c r="BF1668" s="3"/>
    </row>
    <row r="1669" spans="1:58" ht="41.45" customHeight="1">
      <c r="A1669"/>
      <c r="J1669"/>
      <c r="AA1669"/>
      <c r="AB1669"/>
      <c r="AC1669"/>
      <c r="AD1669"/>
      <c r="AE1669"/>
      <c r="AF1669"/>
      <c r="AG1669"/>
      <c r="AH1669"/>
      <c r="BB1669" s="2"/>
      <c r="BC1669" s="3"/>
      <c r="BD1669" s="3"/>
      <c r="BE1669" s="3"/>
      <c r="BF1669" s="3"/>
    </row>
    <row r="1670" spans="1:58" ht="41.45" customHeight="1">
      <c r="A1670"/>
      <c r="J1670"/>
      <c r="AA1670"/>
      <c r="AB1670"/>
      <c r="AC1670"/>
      <c r="AD1670"/>
      <c r="AE1670"/>
      <c r="AF1670"/>
      <c r="AG1670"/>
      <c r="AH1670"/>
      <c r="BB1670" s="2"/>
      <c r="BC1670" s="3"/>
      <c r="BD1670" s="3"/>
      <c r="BE1670" s="3"/>
      <c r="BF1670" s="3"/>
    </row>
    <row r="1671" spans="1:58" ht="41.45" customHeight="1">
      <c r="A1671"/>
      <c r="J1671"/>
      <c r="AA1671"/>
      <c r="AB1671"/>
      <c r="AC1671"/>
      <c r="AD1671"/>
      <c r="AE1671"/>
      <c r="AF1671"/>
      <c r="AG1671"/>
      <c r="AH1671"/>
      <c r="BB1671" s="2"/>
      <c r="BC1671" s="3"/>
      <c r="BD1671" s="3"/>
      <c r="BE1671" s="3"/>
      <c r="BF1671" s="3"/>
    </row>
    <row r="1672" spans="1:58" ht="41.45" customHeight="1">
      <c r="A1672"/>
      <c r="J1672"/>
      <c r="AA1672"/>
      <c r="AB1672"/>
      <c r="AC1672"/>
      <c r="AD1672"/>
      <c r="AE1672"/>
      <c r="AF1672"/>
      <c r="AG1672"/>
      <c r="AH1672"/>
      <c r="BB1672" s="2"/>
      <c r="BC1672" s="3"/>
      <c r="BD1672" s="3"/>
      <c r="BE1672" s="3"/>
      <c r="BF1672" s="3"/>
    </row>
    <row r="1673" spans="1:58" ht="41.45" customHeight="1">
      <c r="A1673"/>
      <c r="J1673"/>
      <c r="AA1673"/>
      <c r="AB1673"/>
      <c r="AC1673"/>
      <c r="AD1673"/>
      <c r="AE1673"/>
      <c r="AF1673"/>
      <c r="AG1673"/>
      <c r="AH1673"/>
      <c r="BB1673" s="2"/>
      <c r="BC1673" s="3"/>
      <c r="BD1673" s="3"/>
      <c r="BE1673" s="3"/>
      <c r="BF1673" s="3"/>
    </row>
    <row r="1674" spans="1:58" ht="41.45" customHeight="1">
      <c r="A1674"/>
      <c r="J1674"/>
      <c r="AA1674"/>
      <c r="AB1674"/>
      <c r="AC1674"/>
      <c r="AD1674"/>
      <c r="AE1674"/>
      <c r="AF1674"/>
      <c r="AG1674"/>
      <c r="AH1674"/>
      <c r="BB1674" s="2"/>
      <c r="BC1674" s="3"/>
      <c r="BD1674" s="3"/>
      <c r="BE1674" s="3"/>
      <c r="BF1674" s="3"/>
    </row>
    <row r="1675" spans="1:58" ht="41.45" customHeight="1">
      <c r="A1675"/>
      <c r="J1675"/>
      <c r="AA1675"/>
      <c r="AB1675"/>
      <c r="AC1675"/>
      <c r="AD1675"/>
      <c r="AE1675"/>
      <c r="AF1675"/>
      <c r="AG1675"/>
      <c r="AH1675"/>
      <c r="BB1675" s="2"/>
      <c r="BC1675" s="3"/>
      <c r="BD1675" s="3"/>
      <c r="BE1675" s="3"/>
      <c r="BF1675" s="3"/>
    </row>
    <row r="1676" spans="1:58" ht="41.45" customHeight="1">
      <c r="A1676"/>
      <c r="J1676"/>
      <c r="AA1676"/>
      <c r="AB1676"/>
      <c r="AC1676"/>
      <c r="AD1676"/>
      <c r="AE1676"/>
      <c r="AF1676"/>
      <c r="AG1676"/>
      <c r="AH1676"/>
      <c r="BB1676" s="2"/>
      <c r="BC1676" s="3"/>
      <c r="BD1676" s="3"/>
      <c r="BE1676" s="3"/>
      <c r="BF1676" s="3"/>
    </row>
    <row r="1677" spans="1:58" ht="41.45" customHeight="1">
      <c r="A1677"/>
      <c r="J1677"/>
      <c r="AA1677"/>
      <c r="AB1677"/>
      <c r="AC1677"/>
      <c r="AD1677"/>
      <c r="AE1677"/>
      <c r="AF1677"/>
      <c r="AG1677"/>
      <c r="AH1677"/>
      <c r="BB1677" s="2"/>
      <c r="BC1677" s="3"/>
      <c r="BD1677" s="3"/>
      <c r="BE1677" s="3"/>
      <c r="BF1677" s="3"/>
    </row>
    <row r="1678" spans="1:58" ht="41.45" customHeight="1">
      <c r="A1678"/>
      <c r="J1678"/>
      <c r="AA1678"/>
      <c r="AB1678"/>
      <c r="AC1678"/>
      <c r="AD1678"/>
      <c r="AE1678"/>
      <c r="AF1678"/>
      <c r="AG1678"/>
      <c r="AH1678"/>
      <c r="BB1678" s="2"/>
      <c r="BC1678" s="3"/>
      <c r="BD1678" s="3"/>
      <c r="BE1678" s="3"/>
      <c r="BF1678" s="3"/>
    </row>
    <row r="1679" spans="1:58" ht="41.45" customHeight="1">
      <c r="A1679"/>
      <c r="J1679"/>
      <c r="AA1679"/>
      <c r="AB1679"/>
      <c r="AC1679"/>
      <c r="AD1679"/>
      <c r="AE1679"/>
      <c r="AF1679"/>
      <c r="AG1679"/>
      <c r="AH1679"/>
      <c r="BB1679" s="2"/>
      <c r="BC1679" s="3"/>
      <c r="BD1679" s="3"/>
      <c r="BE1679" s="3"/>
      <c r="BF1679" s="3"/>
    </row>
    <row r="1680" spans="1:58" ht="41.45" customHeight="1">
      <c r="A1680"/>
      <c r="J1680"/>
      <c r="AA1680"/>
      <c r="AB1680"/>
      <c r="AC1680"/>
      <c r="AD1680"/>
      <c r="AE1680"/>
      <c r="AF1680"/>
      <c r="AG1680"/>
      <c r="AH1680"/>
      <c r="BB1680" s="2"/>
      <c r="BC1680" s="3"/>
      <c r="BD1680" s="3"/>
      <c r="BE1680" s="3"/>
      <c r="BF1680" s="3"/>
    </row>
    <row r="1681" spans="1:58" ht="41.45" customHeight="1">
      <c r="A1681"/>
      <c r="J1681"/>
      <c r="AA1681"/>
      <c r="AB1681"/>
      <c r="AC1681"/>
      <c r="AD1681"/>
      <c r="AE1681"/>
      <c r="AF1681"/>
      <c r="AG1681"/>
      <c r="AH1681"/>
      <c r="BB1681" s="2"/>
      <c r="BC1681" s="3"/>
      <c r="BD1681" s="3"/>
      <c r="BE1681" s="3"/>
      <c r="BF1681" s="3"/>
    </row>
    <row r="1682" spans="1:58" ht="41.45" customHeight="1">
      <c r="A1682"/>
      <c r="J1682"/>
      <c r="AA1682"/>
      <c r="AB1682"/>
      <c r="AC1682"/>
      <c r="AD1682"/>
      <c r="AE1682"/>
      <c r="AF1682"/>
      <c r="AG1682"/>
      <c r="AH1682"/>
      <c r="BB1682" s="2"/>
      <c r="BC1682" s="3"/>
      <c r="BD1682" s="3"/>
      <c r="BE1682" s="3"/>
      <c r="BF1682" s="3"/>
    </row>
    <row r="1683" spans="1:58" ht="41.45" customHeight="1">
      <c r="A1683"/>
      <c r="J1683"/>
      <c r="AA1683"/>
      <c r="AB1683"/>
      <c r="AC1683"/>
      <c r="AD1683"/>
      <c r="AE1683"/>
      <c r="AF1683"/>
      <c r="AG1683"/>
      <c r="AH1683"/>
      <c r="BB1683" s="2"/>
      <c r="BC1683" s="3"/>
      <c r="BD1683" s="3"/>
      <c r="BE1683" s="3"/>
      <c r="BF1683" s="3"/>
    </row>
    <row r="1684" spans="1:58" ht="41.45" customHeight="1">
      <c r="A1684"/>
      <c r="J1684"/>
      <c r="AA1684"/>
      <c r="AB1684"/>
      <c r="AC1684"/>
      <c r="AD1684"/>
      <c r="AE1684"/>
      <c r="AF1684"/>
      <c r="AG1684"/>
      <c r="AH1684"/>
      <c r="BB1684" s="2"/>
      <c r="BC1684" s="3"/>
      <c r="BD1684" s="3"/>
      <c r="BE1684" s="3"/>
      <c r="BF1684" s="3"/>
    </row>
    <row r="1685" spans="1:58" ht="41.45" customHeight="1">
      <c r="A1685"/>
      <c r="J1685"/>
      <c r="AA1685"/>
      <c r="AB1685"/>
      <c r="AC1685"/>
      <c r="AD1685"/>
      <c r="AE1685"/>
      <c r="AF1685"/>
      <c r="AG1685"/>
      <c r="AH1685"/>
      <c r="BB1685" s="2"/>
      <c r="BC1685" s="3"/>
      <c r="BD1685" s="3"/>
      <c r="BE1685" s="3"/>
      <c r="BF1685" s="3"/>
    </row>
    <row r="1686" spans="1:58" ht="41.45" customHeight="1">
      <c r="A1686"/>
      <c r="J1686"/>
      <c r="AA1686"/>
      <c r="AB1686"/>
      <c r="AC1686"/>
      <c r="AD1686"/>
      <c r="AE1686"/>
      <c r="AF1686"/>
      <c r="AG1686"/>
      <c r="AH1686"/>
      <c r="BB1686" s="2"/>
      <c r="BC1686" s="3"/>
      <c r="BD1686" s="3"/>
      <c r="BE1686" s="3"/>
      <c r="BF1686" s="3"/>
    </row>
    <row r="1687" spans="1:58" ht="41.45" customHeight="1">
      <c r="A1687"/>
      <c r="J1687"/>
      <c r="AA1687"/>
      <c r="AB1687"/>
      <c r="AC1687"/>
      <c r="AD1687"/>
      <c r="AE1687"/>
      <c r="AF1687"/>
      <c r="AG1687"/>
      <c r="AH1687"/>
      <c r="BB1687" s="2"/>
      <c r="BC1687" s="3"/>
      <c r="BD1687" s="3"/>
      <c r="BE1687" s="3"/>
      <c r="BF1687" s="3"/>
    </row>
    <row r="1688" spans="1:58" ht="41.45" customHeight="1">
      <c r="A1688"/>
      <c r="J1688"/>
      <c r="AA1688"/>
      <c r="AB1688"/>
      <c r="AC1688"/>
      <c r="AD1688"/>
      <c r="AE1688"/>
      <c r="AF1688"/>
      <c r="AG1688"/>
      <c r="AH1688"/>
      <c r="BB1688" s="2"/>
      <c r="BC1688" s="3"/>
      <c r="BD1688" s="3"/>
      <c r="BE1688" s="3"/>
      <c r="BF1688" s="3"/>
    </row>
    <row r="1689" spans="1:58" ht="41.45" customHeight="1">
      <c r="A1689"/>
      <c r="J1689"/>
      <c r="AA1689"/>
      <c r="AB1689"/>
      <c r="AC1689"/>
      <c r="AD1689"/>
      <c r="AE1689"/>
      <c r="AF1689"/>
      <c r="AG1689"/>
      <c r="AH1689"/>
      <c r="BB1689" s="2"/>
      <c r="BC1689" s="3"/>
      <c r="BD1689" s="3"/>
      <c r="BE1689" s="3"/>
      <c r="BF1689" s="3"/>
    </row>
    <row r="1690" spans="1:58" ht="41.45" customHeight="1">
      <c r="A1690"/>
      <c r="J1690"/>
      <c r="AA1690"/>
      <c r="AB1690"/>
      <c r="AC1690"/>
      <c r="AD1690"/>
      <c r="AE1690"/>
      <c r="AF1690"/>
      <c r="AG1690"/>
      <c r="AH1690"/>
      <c r="BB1690" s="2"/>
      <c r="BC1690" s="3"/>
      <c r="BD1690" s="3"/>
      <c r="BE1690" s="3"/>
      <c r="BF1690" s="3"/>
    </row>
    <row r="1691" spans="1:58" ht="41.45" customHeight="1">
      <c r="A1691"/>
      <c r="J1691"/>
      <c r="AA1691"/>
      <c r="AB1691"/>
      <c r="AC1691"/>
      <c r="AD1691"/>
      <c r="AE1691"/>
      <c r="AF1691"/>
      <c r="AG1691"/>
      <c r="AH1691"/>
      <c r="BB1691" s="2"/>
      <c r="BC1691" s="3"/>
      <c r="BD1691" s="3"/>
      <c r="BE1691" s="3"/>
      <c r="BF1691" s="3"/>
    </row>
    <row r="1692" spans="1:58" ht="41.45" customHeight="1">
      <c r="A1692"/>
      <c r="J1692"/>
      <c r="AA1692"/>
      <c r="AB1692"/>
      <c r="AC1692"/>
      <c r="AD1692"/>
      <c r="AE1692"/>
      <c r="AF1692"/>
      <c r="AG1692"/>
      <c r="AH1692"/>
      <c r="BB1692" s="2"/>
      <c r="BC1692" s="3"/>
      <c r="BD1692" s="3"/>
      <c r="BE1692" s="3"/>
      <c r="BF1692" s="3"/>
    </row>
    <row r="1693" spans="1:58" ht="41.45" customHeight="1">
      <c r="A1693"/>
      <c r="J1693"/>
      <c r="AA1693"/>
      <c r="AB1693"/>
      <c r="AC1693"/>
      <c r="AD1693"/>
      <c r="AE1693"/>
      <c r="AF1693"/>
      <c r="AG1693"/>
      <c r="AH1693"/>
      <c r="BB1693" s="2"/>
      <c r="BC1693" s="3"/>
      <c r="BD1693" s="3"/>
      <c r="BE1693" s="3"/>
      <c r="BF1693" s="3"/>
    </row>
    <row r="1694" spans="1:58" ht="41.45" customHeight="1">
      <c r="A1694"/>
      <c r="J1694"/>
      <c r="AA1694"/>
      <c r="AB1694"/>
      <c r="AC1694"/>
      <c r="AD1694"/>
      <c r="AE1694"/>
      <c r="AF1694"/>
      <c r="AG1694"/>
      <c r="AH1694"/>
      <c r="BB1694" s="2"/>
      <c r="BC1694" s="3"/>
      <c r="BD1694" s="3"/>
      <c r="BE1694" s="3"/>
      <c r="BF1694" s="3"/>
    </row>
    <row r="1695" spans="1:58" ht="41.45" customHeight="1">
      <c r="A1695"/>
      <c r="J1695"/>
      <c r="AA1695"/>
      <c r="AB1695"/>
      <c r="AC1695"/>
      <c r="AD1695"/>
      <c r="AE1695"/>
      <c r="AF1695"/>
      <c r="AG1695"/>
      <c r="AH1695"/>
      <c r="BB1695" s="2"/>
      <c r="BC1695" s="3"/>
      <c r="BD1695" s="3"/>
      <c r="BE1695" s="3"/>
      <c r="BF1695" s="3"/>
    </row>
    <row r="1696" spans="1:58" ht="41.45" customHeight="1">
      <c r="A1696"/>
      <c r="J1696"/>
      <c r="AA1696"/>
      <c r="AB1696"/>
      <c r="AC1696"/>
      <c r="AD1696"/>
      <c r="AE1696"/>
      <c r="AF1696"/>
      <c r="AG1696"/>
      <c r="AH1696"/>
      <c r="BB1696" s="2"/>
      <c r="BC1696" s="3"/>
      <c r="BD1696" s="3"/>
      <c r="BE1696" s="3"/>
      <c r="BF1696" s="3"/>
    </row>
    <row r="1697" spans="1:58" ht="41.45" customHeight="1">
      <c r="A1697"/>
      <c r="J1697"/>
      <c r="AA1697"/>
      <c r="AB1697"/>
      <c r="AC1697"/>
      <c r="AD1697"/>
      <c r="AE1697"/>
      <c r="AF1697"/>
      <c r="AG1697"/>
      <c r="AH1697"/>
      <c r="BB1697" s="2"/>
      <c r="BC1697" s="3"/>
      <c r="BD1697" s="3"/>
      <c r="BE1697" s="3"/>
      <c r="BF1697" s="3"/>
    </row>
    <row r="1698" spans="1:58" ht="41.45" customHeight="1">
      <c r="A1698"/>
      <c r="J1698"/>
      <c r="AA1698"/>
      <c r="AB1698"/>
      <c r="AC1698"/>
      <c r="AD1698"/>
      <c r="AE1698"/>
      <c r="AF1698"/>
      <c r="AG1698"/>
      <c r="AH1698"/>
      <c r="BB1698" s="2"/>
      <c r="BC1698" s="3"/>
      <c r="BD1698" s="3"/>
      <c r="BE1698" s="3"/>
      <c r="BF1698" s="3"/>
    </row>
    <row r="1699" spans="1:58" ht="41.45" customHeight="1">
      <c r="A1699"/>
      <c r="J1699"/>
      <c r="AA1699"/>
      <c r="AB1699"/>
      <c r="AC1699"/>
      <c r="AD1699"/>
      <c r="AE1699"/>
      <c r="AF1699"/>
      <c r="AG1699"/>
      <c r="AH1699"/>
      <c r="BB1699" s="2"/>
      <c r="BC1699" s="3"/>
      <c r="BD1699" s="3"/>
      <c r="BE1699" s="3"/>
      <c r="BF1699" s="3"/>
    </row>
    <row r="1700" spans="1:58" ht="41.45" customHeight="1">
      <c r="A1700"/>
      <c r="J1700"/>
      <c r="AA1700"/>
      <c r="AB1700"/>
      <c r="AC1700"/>
      <c r="AD1700"/>
      <c r="AE1700"/>
      <c r="AF1700"/>
      <c r="AG1700"/>
      <c r="AH1700"/>
      <c r="BB1700" s="2"/>
      <c r="BC1700" s="3"/>
      <c r="BD1700" s="3"/>
      <c r="BE1700" s="3"/>
      <c r="BF1700" s="3"/>
    </row>
    <row r="1701" spans="1:58" ht="41.45" customHeight="1">
      <c r="A1701"/>
      <c r="J1701"/>
      <c r="AA1701"/>
      <c r="AB1701"/>
      <c r="AC1701"/>
      <c r="AD1701"/>
      <c r="AE1701"/>
      <c r="AF1701"/>
      <c r="AG1701"/>
      <c r="AH1701"/>
      <c r="BB1701" s="2"/>
      <c r="BC1701" s="3"/>
      <c r="BD1701" s="3"/>
      <c r="BE1701" s="3"/>
      <c r="BF1701" s="3"/>
    </row>
    <row r="1702" spans="1:58" ht="41.45" customHeight="1">
      <c r="A1702"/>
      <c r="J1702"/>
      <c r="AA1702"/>
      <c r="AB1702"/>
      <c r="AC1702"/>
      <c r="AD1702"/>
      <c r="AE1702"/>
      <c r="AF1702"/>
      <c r="AG1702"/>
      <c r="AH1702"/>
      <c r="BB1702" s="2"/>
      <c r="BC1702" s="3"/>
      <c r="BD1702" s="3"/>
      <c r="BE1702" s="3"/>
      <c r="BF1702" s="3"/>
    </row>
    <row r="1703" spans="1:58" ht="41.45" customHeight="1">
      <c r="A1703"/>
      <c r="J1703"/>
      <c r="AA1703"/>
      <c r="AB1703"/>
      <c r="AC1703"/>
      <c r="AD1703"/>
      <c r="AE1703"/>
      <c r="AF1703"/>
      <c r="AG1703"/>
      <c r="AH1703"/>
      <c r="BB1703" s="2"/>
      <c r="BC1703" s="3"/>
      <c r="BD1703" s="3"/>
      <c r="BE1703" s="3"/>
      <c r="BF1703" s="3"/>
    </row>
    <row r="1704" spans="1:58" ht="41.45" customHeight="1">
      <c r="A1704"/>
      <c r="J1704"/>
      <c r="AA1704"/>
      <c r="AB1704"/>
      <c r="AC1704"/>
      <c r="AD1704"/>
      <c r="AE1704"/>
      <c r="AF1704"/>
      <c r="AG1704"/>
      <c r="AH1704"/>
      <c r="BB1704" s="2"/>
      <c r="BC1704" s="3"/>
      <c r="BD1704" s="3"/>
      <c r="BE1704" s="3"/>
      <c r="BF1704" s="3"/>
    </row>
    <row r="1705" spans="1:58" ht="41.45" customHeight="1">
      <c r="A1705"/>
      <c r="J1705"/>
      <c r="AA1705"/>
      <c r="AB1705"/>
      <c r="AC1705"/>
      <c r="AD1705"/>
      <c r="AE1705"/>
      <c r="AF1705"/>
      <c r="AG1705"/>
      <c r="AH1705"/>
      <c r="BB1705" s="2"/>
      <c r="BC1705" s="3"/>
      <c r="BD1705" s="3"/>
      <c r="BE1705" s="3"/>
      <c r="BF1705" s="3"/>
    </row>
    <row r="1706" spans="1:58" ht="41.45" customHeight="1">
      <c r="A1706"/>
      <c r="J1706"/>
      <c r="AA1706"/>
      <c r="AB1706"/>
      <c r="AC1706"/>
      <c r="AD1706"/>
      <c r="AE1706"/>
      <c r="AF1706"/>
      <c r="AG1706"/>
      <c r="AH1706"/>
      <c r="BB1706" s="2"/>
      <c r="BC1706" s="3"/>
      <c r="BD1706" s="3"/>
      <c r="BE1706" s="3"/>
      <c r="BF1706" s="3"/>
    </row>
    <row r="1707" spans="1:58" ht="41.45" customHeight="1">
      <c r="A1707"/>
      <c r="J1707"/>
      <c r="AA1707"/>
      <c r="AB1707"/>
      <c r="AC1707"/>
      <c r="AD1707"/>
      <c r="AE1707"/>
      <c r="AF1707"/>
      <c r="AG1707"/>
      <c r="AH1707"/>
      <c r="BB1707" s="2"/>
      <c r="BC1707" s="3"/>
      <c r="BD1707" s="3"/>
      <c r="BE1707" s="3"/>
      <c r="BF1707" s="3"/>
    </row>
    <row r="1708" spans="1:58" ht="41.45" customHeight="1">
      <c r="A1708"/>
      <c r="J1708"/>
      <c r="AA1708"/>
      <c r="AB1708"/>
      <c r="AC1708"/>
      <c r="AD1708"/>
      <c r="AE1708"/>
      <c r="AF1708"/>
      <c r="AG1708"/>
      <c r="AH1708"/>
      <c r="BB1708" s="2"/>
      <c r="BC1708" s="3"/>
      <c r="BD1708" s="3"/>
      <c r="BE1708" s="3"/>
      <c r="BF1708" s="3"/>
    </row>
    <row r="1709" spans="1:58" ht="41.45" customHeight="1">
      <c r="A1709"/>
      <c r="J1709"/>
      <c r="AA1709"/>
      <c r="AB1709"/>
      <c r="AC1709"/>
      <c r="AD1709"/>
      <c r="AE1709"/>
      <c r="AF1709"/>
      <c r="AG1709"/>
      <c r="AH1709"/>
      <c r="BB1709" s="2"/>
      <c r="BC1709" s="3"/>
      <c r="BD1709" s="3"/>
      <c r="BE1709" s="3"/>
      <c r="BF1709" s="3"/>
    </row>
    <row r="1710" spans="1:58" ht="41.45" customHeight="1">
      <c r="A1710"/>
      <c r="J1710"/>
      <c r="AA1710"/>
      <c r="AB1710"/>
      <c r="AC1710"/>
      <c r="AD1710"/>
      <c r="AE1710"/>
      <c r="AF1710"/>
      <c r="AG1710"/>
      <c r="AH1710"/>
      <c r="BB1710" s="2"/>
      <c r="BC1710" s="3"/>
      <c r="BD1710" s="3"/>
      <c r="BE1710" s="3"/>
      <c r="BF1710" s="3"/>
    </row>
    <row r="1711" spans="1:58" ht="41.45" customHeight="1">
      <c r="A1711"/>
      <c r="J1711"/>
      <c r="AA1711"/>
      <c r="AB1711"/>
      <c r="AC1711"/>
      <c r="AD1711"/>
      <c r="AE1711"/>
      <c r="AF1711"/>
      <c r="AG1711"/>
      <c r="AH1711"/>
      <c r="BB1711" s="2"/>
      <c r="BC1711" s="3"/>
      <c r="BD1711" s="3"/>
      <c r="BE1711" s="3"/>
      <c r="BF1711" s="3"/>
    </row>
    <row r="1712" spans="1:58" ht="41.45" customHeight="1">
      <c r="A1712"/>
      <c r="J1712"/>
      <c r="AA1712"/>
      <c r="AB1712"/>
      <c r="AC1712"/>
      <c r="AD1712"/>
      <c r="AE1712"/>
      <c r="AF1712"/>
      <c r="AG1712"/>
      <c r="AH1712"/>
      <c r="BB1712" s="2"/>
      <c r="BC1712" s="3"/>
      <c r="BD1712" s="3"/>
      <c r="BE1712" s="3"/>
      <c r="BF1712" s="3"/>
    </row>
    <row r="1713" spans="1:58" ht="41.45" customHeight="1">
      <c r="A1713"/>
      <c r="J1713"/>
      <c r="AA1713"/>
      <c r="AB1713"/>
      <c r="AC1713"/>
      <c r="AD1713"/>
      <c r="AE1713"/>
      <c r="AF1713"/>
      <c r="AG1713"/>
      <c r="AH1713"/>
      <c r="BB1713" s="2"/>
      <c r="BC1713" s="3"/>
      <c r="BD1713" s="3"/>
      <c r="BE1713" s="3"/>
      <c r="BF1713" s="3"/>
    </row>
    <row r="1714" spans="1:58" ht="41.45" customHeight="1">
      <c r="A1714"/>
      <c r="J1714"/>
      <c r="AA1714"/>
      <c r="AB1714"/>
      <c r="AC1714"/>
      <c r="AD1714"/>
      <c r="AE1714"/>
      <c r="AF1714"/>
      <c r="AG1714"/>
      <c r="AH1714"/>
      <c r="BB1714" s="2"/>
      <c r="BC1714" s="3"/>
      <c r="BD1714" s="3"/>
      <c r="BE1714" s="3"/>
      <c r="BF1714" s="3"/>
    </row>
    <row r="1715" spans="1:58" ht="41.45" customHeight="1">
      <c r="A1715"/>
      <c r="J1715"/>
      <c r="AA1715"/>
      <c r="AB1715"/>
      <c r="AC1715"/>
      <c r="AD1715"/>
      <c r="AE1715"/>
      <c r="AF1715"/>
      <c r="AG1715"/>
      <c r="AH1715"/>
      <c r="BB1715" s="2"/>
      <c r="BC1715" s="3"/>
      <c r="BD1715" s="3"/>
      <c r="BE1715" s="3"/>
      <c r="BF1715" s="3"/>
    </row>
    <row r="1716" spans="1:58" ht="41.45" customHeight="1">
      <c r="A1716"/>
      <c r="J1716"/>
      <c r="AA1716"/>
      <c r="AB1716"/>
      <c r="AC1716"/>
      <c r="AD1716"/>
      <c r="AE1716"/>
      <c r="AF1716"/>
      <c r="AG1716"/>
      <c r="AH1716"/>
      <c r="BB1716" s="2"/>
      <c r="BC1716" s="3"/>
      <c r="BD1716" s="3"/>
      <c r="BE1716" s="3"/>
      <c r="BF1716" s="3"/>
    </row>
    <row r="1717" spans="1:58" ht="41.45" customHeight="1">
      <c r="A1717"/>
      <c r="J1717"/>
      <c r="AA1717"/>
      <c r="AB1717"/>
      <c r="AC1717"/>
      <c r="AD1717"/>
      <c r="AE1717"/>
      <c r="AF1717"/>
      <c r="AG1717"/>
      <c r="AH1717"/>
      <c r="BB1717" s="2"/>
      <c r="BC1717" s="3"/>
      <c r="BD1717" s="3"/>
      <c r="BE1717" s="3"/>
      <c r="BF1717" s="3"/>
    </row>
    <row r="1718" spans="1:58" ht="41.45" customHeight="1">
      <c r="A1718"/>
      <c r="J1718"/>
      <c r="AA1718"/>
      <c r="AB1718"/>
      <c r="AC1718"/>
      <c r="AD1718"/>
      <c r="AE1718"/>
      <c r="AF1718"/>
      <c r="AG1718"/>
      <c r="AH1718"/>
      <c r="BB1718" s="2"/>
      <c r="BC1718" s="3"/>
      <c r="BD1718" s="3"/>
      <c r="BE1718" s="3"/>
      <c r="BF1718" s="3"/>
    </row>
    <row r="1719" spans="1:58" ht="41.45" customHeight="1">
      <c r="A1719"/>
      <c r="J1719"/>
      <c r="AA1719"/>
      <c r="AB1719"/>
      <c r="AC1719"/>
      <c r="AD1719"/>
      <c r="AE1719"/>
      <c r="AF1719"/>
      <c r="AG1719"/>
      <c r="AH1719"/>
      <c r="BB1719" s="2"/>
      <c r="BC1719" s="3"/>
      <c r="BD1719" s="3"/>
      <c r="BE1719" s="3"/>
      <c r="BF1719" s="3"/>
    </row>
    <row r="1720" spans="1:58" ht="41.45" customHeight="1">
      <c r="A1720"/>
      <c r="J1720"/>
      <c r="AA1720"/>
      <c r="AB1720"/>
      <c r="AC1720"/>
      <c r="AD1720"/>
      <c r="AE1720"/>
      <c r="AF1720"/>
      <c r="AG1720"/>
      <c r="AH1720"/>
      <c r="BB1720" s="2"/>
      <c r="BC1720" s="3"/>
      <c r="BD1720" s="3"/>
      <c r="BE1720" s="3"/>
      <c r="BF1720" s="3"/>
    </row>
    <row r="1721" spans="1:58" ht="41.45" customHeight="1">
      <c r="A1721"/>
      <c r="J1721"/>
      <c r="AA1721"/>
      <c r="AB1721"/>
      <c r="AC1721"/>
      <c r="AD1721"/>
      <c r="AE1721"/>
      <c r="AF1721"/>
      <c r="AG1721"/>
      <c r="AH1721"/>
      <c r="BB1721" s="2"/>
      <c r="BC1721" s="3"/>
      <c r="BD1721" s="3"/>
      <c r="BE1721" s="3"/>
      <c r="BF1721" s="3"/>
    </row>
    <row r="1722" spans="1:58" ht="41.45" customHeight="1">
      <c r="A1722"/>
      <c r="J1722"/>
      <c r="AA1722"/>
      <c r="AB1722"/>
      <c r="AC1722"/>
      <c r="AD1722"/>
      <c r="AE1722"/>
      <c r="AF1722"/>
      <c r="AG1722"/>
      <c r="AH1722"/>
      <c r="BB1722" s="2"/>
      <c r="BC1722" s="3"/>
      <c r="BD1722" s="3"/>
      <c r="BE1722" s="3"/>
      <c r="BF1722" s="3"/>
    </row>
    <row r="1723" spans="1:58" ht="41.45" customHeight="1">
      <c r="A1723"/>
      <c r="J1723"/>
      <c r="AA1723"/>
      <c r="AB1723"/>
      <c r="AC1723"/>
      <c r="AD1723"/>
      <c r="AE1723"/>
      <c r="AF1723"/>
      <c r="AG1723"/>
      <c r="AH1723"/>
      <c r="BB1723" s="2"/>
      <c r="BC1723" s="3"/>
      <c r="BD1723" s="3"/>
      <c r="BE1723" s="3"/>
      <c r="BF1723" s="3"/>
    </row>
    <row r="1724" spans="1:58" ht="41.45" customHeight="1">
      <c r="A1724"/>
      <c r="J1724"/>
      <c r="AA1724"/>
      <c r="AB1724"/>
      <c r="AC1724"/>
      <c r="AD1724"/>
      <c r="AE1724"/>
      <c r="AF1724"/>
      <c r="AG1724"/>
      <c r="AH1724"/>
      <c r="BB1724" s="2"/>
      <c r="BC1724" s="3"/>
      <c r="BD1724" s="3"/>
      <c r="BE1724" s="3"/>
      <c r="BF1724" s="3"/>
    </row>
    <row r="1725" spans="1:58" ht="41.45" customHeight="1">
      <c r="A1725"/>
      <c r="J1725"/>
      <c r="AA1725"/>
      <c r="AB1725"/>
      <c r="AC1725"/>
      <c r="AD1725"/>
      <c r="AE1725"/>
      <c r="AF1725"/>
      <c r="AG1725"/>
      <c r="AH1725"/>
      <c r="BB1725" s="2"/>
      <c r="BC1725" s="3"/>
      <c r="BD1725" s="3"/>
      <c r="BE1725" s="3"/>
      <c r="BF1725" s="3"/>
    </row>
    <row r="1726" spans="1:58" ht="41.45" customHeight="1">
      <c r="A1726"/>
      <c r="J1726"/>
      <c r="AA1726"/>
      <c r="AB1726"/>
      <c r="AC1726"/>
      <c r="AD1726"/>
      <c r="AE1726"/>
      <c r="AF1726"/>
      <c r="AG1726"/>
      <c r="AH1726"/>
      <c r="BB1726" s="2"/>
      <c r="BC1726" s="3"/>
      <c r="BD1726" s="3"/>
      <c r="BE1726" s="3"/>
      <c r="BF1726" s="3"/>
    </row>
    <row r="1727" spans="1:58" ht="41.45" customHeight="1">
      <c r="A1727"/>
      <c r="J1727"/>
      <c r="AA1727"/>
      <c r="AB1727"/>
      <c r="AC1727"/>
      <c r="AD1727"/>
      <c r="AE1727"/>
      <c r="AF1727"/>
      <c r="AG1727"/>
      <c r="AH1727"/>
      <c r="BB1727" s="2"/>
      <c r="BC1727" s="3"/>
      <c r="BD1727" s="3"/>
      <c r="BE1727" s="3"/>
      <c r="BF1727" s="3"/>
    </row>
    <row r="1728" spans="1:58" ht="41.45" customHeight="1">
      <c r="A1728"/>
      <c r="J1728"/>
      <c r="AA1728"/>
      <c r="AB1728"/>
      <c r="AC1728"/>
      <c r="AD1728"/>
      <c r="AE1728"/>
      <c r="AF1728"/>
      <c r="AG1728"/>
      <c r="AH1728"/>
      <c r="BB1728" s="2"/>
      <c r="BC1728" s="3"/>
      <c r="BD1728" s="3"/>
      <c r="BE1728" s="3"/>
      <c r="BF1728" s="3"/>
    </row>
    <row r="1729" spans="1:58" ht="41.45" customHeight="1">
      <c r="A1729"/>
      <c r="J1729"/>
      <c r="AA1729"/>
      <c r="AB1729"/>
      <c r="AC1729"/>
      <c r="AD1729"/>
      <c r="AE1729"/>
      <c r="AF1729"/>
      <c r="AG1729"/>
      <c r="AH1729"/>
      <c r="BB1729" s="2"/>
      <c r="BC1729" s="3"/>
      <c r="BD1729" s="3"/>
      <c r="BE1729" s="3"/>
      <c r="BF1729" s="3"/>
    </row>
    <row r="1730" spans="1:58" ht="41.45" customHeight="1">
      <c r="A1730"/>
      <c r="J1730"/>
      <c r="AA1730"/>
      <c r="AB1730"/>
      <c r="AC1730"/>
      <c r="AD1730"/>
      <c r="AE1730"/>
      <c r="AF1730"/>
      <c r="AG1730"/>
      <c r="AH1730"/>
      <c r="BB1730" s="2"/>
      <c r="BC1730" s="3"/>
      <c r="BD1730" s="3"/>
      <c r="BE1730" s="3"/>
      <c r="BF1730" s="3"/>
    </row>
    <row r="1731" spans="1:58" ht="41.45" customHeight="1">
      <c r="A1731"/>
      <c r="J1731"/>
      <c r="AA1731"/>
      <c r="AB1731"/>
      <c r="AC1731"/>
      <c r="AD1731"/>
      <c r="AE1731"/>
      <c r="AF1731"/>
      <c r="AG1731"/>
      <c r="AH1731"/>
      <c r="BB1731" s="2"/>
      <c r="BC1731" s="3"/>
      <c r="BD1731" s="3"/>
      <c r="BE1731" s="3"/>
      <c r="BF1731" s="3"/>
    </row>
    <row r="1732" spans="1:58" ht="41.45" customHeight="1">
      <c r="A1732"/>
      <c r="J1732"/>
      <c r="AA1732"/>
      <c r="AB1732"/>
      <c r="AC1732"/>
      <c r="AD1732"/>
      <c r="AE1732"/>
      <c r="AF1732"/>
      <c r="AG1732"/>
      <c r="AH1732"/>
      <c r="BB1732" s="2"/>
      <c r="BC1732" s="3"/>
      <c r="BD1732" s="3"/>
      <c r="BE1732" s="3"/>
      <c r="BF1732" s="3"/>
    </row>
    <row r="1733" spans="1:58" ht="41.45" customHeight="1">
      <c r="A1733"/>
      <c r="J1733"/>
      <c r="AA1733"/>
      <c r="AB1733"/>
      <c r="AC1733"/>
      <c r="AD1733"/>
      <c r="AE1733"/>
      <c r="AF1733"/>
      <c r="AG1733"/>
      <c r="AH1733"/>
      <c r="BB1733" s="2"/>
      <c r="BC1733" s="3"/>
      <c r="BD1733" s="3"/>
      <c r="BE1733" s="3"/>
      <c r="BF1733" s="3"/>
    </row>
    <row r="1734" spans="1:58" ht="41.45" customHeight="1">
      <c r="A1734"/>
      <c r="J1734"/>
      <c r="AA1734"/>
      <c r="AB1734"/>
      <c r="AC1734"/>
      <c r="AD1734"/>
      <c r="AE1734"/>
      <c r="AF1734"/>
      <c r="AG1734"/>
      <c r="AH1734"/>
      <c r="BB1734" s="2"/>
      <c r="BC1734" s="3"/>
      <c r="BD1734" s="3"/>
      <c r="BE1734" s="3"/>
      <c r="BF1734" s="3"/>
    </row>
    <row r="1735" spans="1:58" ht="41.45" customHeight="1">
      <c r="A1735"/>
      <c r="J1735"/>
      <c r="AA1735"/>
      <c r="AB1735"/>
      <c r="AC1735"/>
      <c r="AD1735"/>
      <c r="AE1735"/>
      <c r="AF1735"/>
      <c r="AG1735"/>
      <c r="AH1735"/>
      <c r="BB1735" s="2"/>
      <c r="BC1735" s="3"/>
      <c r="BD1735" s="3"/>
      <c r="BE1735" s="3"/>
      <c r="BF1735" s="3"/>
    </row>
    <row r="1736" spans="1:58" ht="41.45" customHeight="1">
      <c r="A1736"/>
      <c r="J1736"/>
      <c r="AA1736"/>
      <c r="AB1736"/>
      <c r="AC1736"/>
      <c r="AD1736"/>
      <c r="AE1736"/>
      <c r="AF1736"/>
      <c r="AG1736"/>
      <c r="AH1736"/>
      <c r="BB1736" s="2"/>
      <c r="BC1736" s="3"/>
      <c r="BD1736" s="3"/>
      <c r="BE1736" s="3"/>
      <c r="BF1736" s="3"/>
    </row>
    <row r="1737" spans="1:58" ht="41.45" customHeight="1">
      <c r="A1737"/>
      <c r="J1737"/>
      <c r="AA1737"/>
      <c r="AB1737"/>
      <c r="AC1737"/>
      <c r="AD1737"/>
      <c r="AE1737"/>
      <c r="AF1737"/>
      <c r="AG1737"/>
      <c r="AH1737"/>
      <c r="BB1737" s="2"/>
      <c r="BC1737" s="3"/>
      <c r="BD1737" s="3"/>
      <c r="BE1737" s="3"/>
      <c r="BF1737" s="3"/>
    </row>
    <row r="1738" spans="1:58" ht="41.45" customHeight="1">
      <c r="A1738"/>
      <c r="J1738"/>
      <c r="AA1738"/>
      <c r="AB1738"/>
      <c r="AC1738"/>
      <c r="AD1738"/>
      <c r="AE1738"/>
      <c r="AF1738"/>
      <c r="AG1738"/>
      <c r="AH1738"/>
      <c r="BB1738" s="2"/>
      <c r="BC1738" s="3"/>
      <c r="BD1738" s="3"/>
      <c r="BE1738" s="3"/>
      <c r="BF1738" s="3"/>
    </row>
    <row r="1739" spans="1:58" ht="41.45" customHeight="1">
      <c r="A1739"/>
      <c r="J1739"/>
      <c r="AA1739"/>
      <c r="AB1739"/>
      <c r="AC1739"/>
      <c r="AD1739"/>
      <c r="AE1739"/>
      <c r="AF1739"/>
      <c r="AG1739"/>
      <c r="AH1739"/>
      <c r="BB1739" s="2"/>
      <c r="BC1739" s="3"/>
      <c r="BD1739" s="3"/>
      <c r="BE1739" s="3"/>
      <c r="BF1739" s="3"/>
    </row>
    <row r="1740" spans="1:58" ht="41.45" customHeight="1">
      <c r="A1740"/>
      <c r="J1740"/>
      <c r="AA1740"/>
      <c r="AB1740"/>
      <c r="AC1740"/>
      <c r="AD1740"/>
      <c r="AE1740"/>
      <c r="AF1740"/>
      <c r="AG1740"/>
      <c r="AH1740"/>
      <c r="BB1740" s="2"/>
      <c r="BC1740" s="3"/>
      <c r="BD1740" s="3"/>
      <c r="BE1740" s="3"/>
      <c r="BF1740" s="3"/>
    </row>
    <row r="1741" spans="1:58" ht="41.45" customHeight="1">
      <c r="A1741"/>
      <c r="J1741"/>
      <c r="AA1741"/>
      <c r="AB1741"/>
      <c r="AC1741"/>
      <c r="AD1741"/>
      <c r="AE1741"/>
      <c r="AF1741"/>
      <c r="AG1741"/>
      <c r="AH1741"/>
      <c r="BB1741" s="2"/>
      <c r="BC1741" s="3"/>
      <c r="BD1741" s="3"/>
      <c r="BE1741" s="3"/>
      <c r="BF1741" s="3"/>
    </row>
    <row r="1742" spans="1:58" ht="41.45" customHeight="1">
      <c r="A1742"/>
      <c r="J1742"/>
      <c r="AA1742"/>
      <c r="AB1742"/>
      <c r="AC1742"/>
      <c r="AD1742"/>
      <c r="AE1742"/>
      <c r="AF1742"/>
      <c r="AG1742"/>
      <c r="AH1742"/>
      <c r="BB1742" s="2"/>
      <c r="BC1742" s="3"/>
      <c r="BD1742" s="3"/>
      <c r="BE1742" s="3"/>
      <c r="BF1742" s="3"/>
    </row>
    <row r="1743" spans="1:58" ht="41.45" customHeight="1">
      <c r="A1743"/>
      <c r="J1743"/>
      <c r="AA1743"/>
      <c r="AB1743"/>
      <c r="AC1743"/>
      <c r="AD1743"/>
      <c r="AE1743"/>
      <c r="AF1743"/>
      <c r="AG1743"/>
      <c r="AH1743"/>
      <c r="BB1743" s="2"/>
      <c r="BC1743" s="3"/>
      <c r="BD1743" s="3"/>
      <c r="BE1743" s="3"/>
      <c r="BF1743" s="3"/>
    </row>
    <row r="1744" spans="1:58" ht="41.45" customHeight="1">
      <c r="A1744"/>
      <c r="J1744"/>
      <c r="AA1744"/>
      <c r="AB1744"/>
      <c r="AC1744"/>
      <c r="AD1744"/>
      <c r="AE1744"/>
      <c r="AF1744"/>
      <c r="AG1744"/>
      <c r="AH1744"/>
      <c r="BB1744" s="2"/>
      <c r="BC1744" s="3"/>
      <c r="BD1744" s="3"/>
      <c r="BE1744" s="3"/>
      <c r="BF1744" s="3"/>
    </row>
    <row r="1745" spans="1:58" ht="41.45" customHeight="1">
      <c r="A1745"/>
      <c r="J1745"/>
      <c r="AA1745"/>
      <c r="AB1745"/>
      <c r="AC1745"/>
      <c r="AD1745"/>
      <c r="AE1745"/>
      <c r="AF1745"/>
      <c r="AG1745"/>
      <c r="AH1745"/>
      <c r="BB1745" s="2"/>
      <c r="BC1745" s="3"/>
      <c r="BD1745" s="3"/>
      <c r="BE1745" s="3"/>
      <c r="BF1745" s="3"/>
    </row>
    <row r="1746" spans="1:58" ht="41.45" customHeight="1">
      <c r="A1746"/>
      <c r="J1746"/>
      <c r="AA1746"/>
      <c r="AB1746"/>
      <c r="AC1746"/>
      <c r="AD1746"/>
      <c r="AE1746"/>
      <c r="AF1746"/>
      <c r="AG1746"/>
      <c r="AH1746"/>
      <c r="BB1746" s="2"/>
      <c r="BC1746" s="3"/>
      <c r="BD1746" s="3"/>
      <c r="BE1746" s="3"/>
      <c r="BF1746" s="3"/>
    </row>
    <row r="1747" spans="1:58" ht="41.45" customHeight="1">
      <c r="A1747"/>
      <c r="J1747"/>
      <c r="AA1747"/>
      <c r="AB1747"/>
      <c r="AC1747"/>
      <c r="AD1747"/>
      <c r="AE1747"/>
      <c r="AF1747"/>
      <c r="AG1747"/>
      <c r="AH1747"/>
      <c r="BB1747" s="2"/>
      <c r="BC1747" s="3"/>
      <c r="BD1747" s="3"/>
      <c r="BE1747" s="3"/>
      <c r="BF1747" s="3"/>
    </row>
    <row r="1748" spans="1:58" ht="41.45" customHeight="1">
      <c r="A1748"/>
      <c r="J1748"/>
      <c r="AA1748"/>
      <c r="AB1748"/>
      <c r="AC1748"/>
      <c r="AD1748"/>
      <c r="AE1748"/>
      <c r="AF1748"/>
      <c r="AG1748"/>
      <c r="AH1748"/>
      <c r="BB1748" s="2"/>
      <c r="BC1748" s="3"/>
      <c r="BD1748" s="3"/>
      <c r="BE1748" s="3"/>
      <c r="BF1748" s="3"/>
    </row>
    <row r="1749" spans="1:58" ht="41.45" customHeight="1">
      <c r="A1749"/>
      <c r="J1749"/>
      <c r="AA1749"/>
      <c r="AB1749"/>
      <c r="AC1749"/>
      <c r="AD1749"/>
      <c r="AE1749"/>
      <c r="AF1749"/>
      <c r="AG1749"/>
      <c r="AH1749"/>
      <c r="BB1749" s="2"/>
      <c r="BC1749" s="3"/>
      <c r="BD1749" s="3"/>
      <c r="BE1749" s="3"/>
      <c r="BF1749" s="3"/>
    </row>
    <row r="1750" spans="1:58" ht="41.45" customHeight="1">
      <c r="A1750"/>
      <c r="J1750"/>
      <c r="AA1750"/>
      <c r="AB1750"/>
      <c r="AC1750"/>
      <c r="AD1750"/>
      <c r="AE1750"/>
      <c r="AF1750"/>
      <c r="AG1750"/>
      <c r="AH1750"/>
      <c r="BB1750" s="2"/>
      <c r="BC1750" s="3"/>
      <c r="BD1750" s="3"/>
      <c r="BE1750" s="3"/>
      <c r="BF1750" s="3"/>
    </row>
    <row r="1751" spans="1:58" ht="41.45" customHeight="1">
      <c r="A1751"/>
      <c r="J1751"/>
      <c r="AA1751"/>
      <c r="AB1751"/>
      <c r="AC1751"/>
      <c r="AD1751"/>
      <c r="AE1751"/>
      <c r="AF1751"/>
      <c r="AG1751"/>
      <c r="AH1751"/>
      <c r="BB1751" s="2"/>
      <c r="BC1751" s="3"/>
      <c r="BD1751" s="3"/>
      <c r="BE1751" s="3"/>
      <c r="BF1751" s="3"/>
    </row>
    <row r="1752" spans="1:58" ht="41.45" customHeight="1">
      <c r="A1752"/>
      <c r="J1752"/>
      <c r="AA1752"/>
      <c r="AB1752"/>
      <c r="AC1752"/>
      <c r="AD1752"/>
      <c r="AE1752"/>
      <c r="AF1752"/>
      <c r="AG1752"/>
      <c r="AH1752"/>
      <c r="BB1752" s="2"/>
      <c r="BC1752" s="3"/>
      <c r="BD1752" s="3"/>
      <c r="BE1752" s="3"/>
      <c r="BF1752" s="3"/>
    </row>
    <row r="1753" spans="1:58" ht="41.45" customHeight="1">
      <c r="A1753"/>
      <c r="J1753"/>
      <c r="AA1753"/>
      <c r="AB1753"/>
      <c r="AC1753"/>
      <c r="AD1753"/>
      <c r="AE1753"/>
      <c r="AF1753"/>
      <c r="AG1753"/>
      <c r="AH1753"/>
      <c r="BB1753" s="2"/>
      <c r="BC1753" s="3"/>
      <c r="BD1753" s="3"/>
      <c r="BE1753" s="3"/>
      <c r="BF1753" s="3"/>
    </row>
    <row r="1754" spans="1:58" ht="41.45" customHeight="1">
      <c r="A1754"/>
      <c r="J1754"/>
      <c r="AA1754"/>
      <c r="AB1754"/>
      <c r="AC1754"/>
      <c r="AD1754"/>
      <c r="AE1754"/>
      <c r="AF1754"/>
      <c r="AG1754"/>
      <c r="AH1754"/>
      <c r="BB1754" s="2"/>
      <c r="BC1754" s="3"/>
      <c r="BD1754" s="3"/>
      <c r="BE1754" s="3"/>
      <c r="BF1754" s="3"/>
    </row>
    <row r="1755" spans="1:58" ht="41.45" customHeight="1">
      <c r="A1755"/>
      <c r="J1755"/>
      <c r="AA1755"/>
      <c r="AB1755"/>
      <c r="AC1755"/>
      <c r="AD1755"/>
      <c r="AE1755"/>
      <c r="AF1755"/>
      <c r="AG1755"/>
      <c r="AH1755"/>
      <c r="BB1755" s="2"/>
      <c r="BC1755" s="3"/>
      <c r="BD1755" s="3"/>
      <c r="BE1755" s="3"/>
      <c r="BF1755" s="3"/>
    </row>
    <row r="1756" spans="1:58" ht="41.45" customHeight="1">
      <c r="A1756"/>
      <c r="J1756"/>
      <c r="AA1756"/>
      <c r="AB1756"/>
      <c r="AC1756"/>
      <c r="AD1756"/>
      <c r="AE1756"/>
      <c r="AF1756"/>
      <c r="AG1756"/>
      <c r="AH1756"/>
      <c r="BB1756" s="2"/>
      <c r="BC1756" s="3"/>
      <c r="BD1756" s="3"/>
      <c r="BE1756" s="3"/>
      <c r="BF1756" s="3"/>
    </row>
    <row r="1757" spans="1:58" ht="41.45" customHeight="1">
      <c r="A1757"/>
      <c r="J1757"/>
      <c r="AA1757"/>
      <c r="AB1757"/>
      <c r="AC1757"/>
      <c r="AD1757"/>
      <c r="AE1757"/>
      <c r="AF1757"/>
      <c r="AG1757"/>
      <c r="AH1757"/>
      <c r="BB1757" s="2"/>
      <c r="BC1757" s="3"/>
      <c r="BD1757" s="3"/>
      <c r="BE1757" s="3"/>
      <c r="BF1757" s="3"/>
    </row>
    <row r="1758" spans="1:58" ht="41.45" customHeight="1">
      <c r="A1758"/>
      <c r="J1758"/>
      <c r="AA1758"/>
      <c r="AB1758"/>
      <c r="AC1758"/>
      <c r="AD1758"/>
      <c r="AE1758"/>
      <c r="AF1758"/>
      <c r="AG1758"/>
      <c r="AH1758"/>
      <c r="BB1758" s="2"/>
      <c r="BC1758" s="3"/>
      <c r="BD1758" s="3"/>
      <c r="BE1758" s="3"/>
      <c r="BF1758" s="3"/>
    </row>
    <row r="1759" spans="1:58" ht="41.45" customHeight="1">
      <c r="A1759"/>
      <c r="J1759"/>
      <c r="AA1759"/>
      <c r="AB1759"/>
      <c r="AC1759"/>
      <c r="AD1759"/>
      <c r="AE1759"/>
      <c r="AF1759"/>
      <c r="AG1759"/>
      <c r="AH1759"/>
      <c r="BB1759" s="2"/>
      <c r="BC1759" s="3"/>
      <c r="BD1759" s="3"/>
      <c r="BE1759" s="3"/>
      <c r="BF1759" s="3"/>
    </row>
    <row r="1760" spans="1:58" ht="41.45" customHeight="1">
      <c r="A1760"/>
      <c r="J1760"/>
      <c r="AA1760"/>
      <c r="AB1760"/>
      <c r="AC1760"/>
      <c r="AD1760"/>
      <c r="AE1760"/>
      <c r="AF1760"/>
      <c r="AG1760"/>
      <c r="AH1760"/>
      <c r="BB1760" s="2"/>
      <c r="BC1760" s="3"/>
      <c r="BD1760" s="3"/>
      <c r="BE1760" s="3"/>
      <c r="BF1760" s="3"/>
    </row>
    <row r="1761" spans="1:58" ht="41.45" customHeight="1">
      <c r="A1761"/>
      <c r="J1761"/>
      <c r="AA1761"/>
      <c r="AB1761"/>
      <c r="AC1761"/>
      <c r="AD1761"/>
      <c r="AE1761"/>
      <c r="AF1761"/>
      <c r="AG1761"/>
      <c r="AH1761"/>
      <c r="BB1761" s="2"/>
      <c r="BC1761" s="3"/>
      <c r="BD1761" s="3"/>
      <c r="BE1761" s="3"/>
      <c r="BF1761" s="3"/>
    </row>
    <row r="1762" spans="1:58" ht="41.45" customHeight="1">
      <c r="A1762"/>
      <c r="J1762"/>
      <c r="AA1762"/>
      <c r="AB1762"/>
      <c r="AC1762"/>
      <c r="AD1762"/>
      <c r="AE1762"/>
      <c r="AF1762"/>
      <c r="AG1762"/>
      <c r="AH1762"/>
      <c r="BB1762" s="2"/>
      <c r="BC1762" s="3"/>
      <c r="BD1762" s="3"/>
      <c r="BE1762" s="3"/>
      <c r="BF1762" s="3"/>
    </row>
    <row r="1763" spans="1:58" ht="41.45" customHeight="1">
      <c r="A1763"/>
      <c r="J1763"/>
      <c r="AA1763"/>
      <c r="AB1763"/>
      <c r="AC1763"/>
      <c r="AD1763"/>
      <c r="AE1763"/>
      <c r="AF1763"/>
      <c r="AG1763"/>
      <c r="AH1763"/>
      <c r="BB1763" s="2"/>
      <c r="BC1763" s="3"/>
      <c r="BD1763" s="3"/>
      <c r="BE1763" s="3"/>
      <c r="BF1763" s="3"/>
    </row>
    <row r="1764" spans="1:58" ht="41.45" customHeight="1">
      <c r="A1764"/>
      <c r="J1764"/>
      <c r="AA1764"/>
      <c r="AB1764"/>
      <c r="AC1764"/>
      <c r="AD1764"/>
      <c r="AE1764"/>
      <c r="AF1764"/>
      <c r="AG1764"/>
      <c r="AH1764"/>
      <c r="BB1764" s="2"/>
      <c r="BC1764" s="3"/>
      <c r="BD1764" s="3"/>
      <c r="BE1764" s="3"/>
      <c r="BF1764" s="3"/>
    </row>
    <row r="1765" spans="1:58" ht="41.45" customHeight="1">
      <c r="A1765"/>
      <c r="J1765"/>
      <c r="AA1765"/>
      <c r="AB1765"/>
      <c r="AC1765"/>
      <c r="AD1765"/>
      <c r="AE1765"/>
      <c r="AF1765"/>
      <c r="AG1765"/>
      <c r="AH1765"/>
      <c r="BB1765" s="2"/>
      <c r="BC1765" s="3"/>
      <c r="BD1765" s="3"/>
      <c r="BE1765" s="3"/>
      <c r="BF1765" s="3"/>
    </row>
    <row r="1766" spans="1:58" ht="41.45" customHeight="1">
      <c r="A1766"/>
      <c r="J1766"/>
      <c r="AA1766"/>
      <c r="AB1766"/>
      <c r="AC1766"/>
      <c r="AD1766"/>
      <c r="AE1766"/>
      <c r="AF1766"/>
      <c r="AG1766"/>
      <c r="AH1766"/>
      <c r="BB1766" s="2"/>
      <c r="BC1766" s="3"/>
      <c r="BD1766" s="3"/>
      <c r="BE1766" s="3"/>
      <c r="BF1766" s="3"/>
    </row>
    <row r="1767" spans="1:58" ht="41.45" customHeight="1">
      <c r="A1767"/>
      <c r="J1767"/>
      <c r="AA1767"/>
      <c r="AB1767"/>
      <c r="AC1767"/>
      <c r="AD1767"/>
      <c r="AE1767"/>
      <c r="AF1767"/>
      <c r="AG1767"/>
      <c r="AH1767"/>
      <c r="BB1767" s="2"/>
      <c r="BC1767" s="3"/>
      <c r="BD1767" s="3"/>
      <c r="BE1767" s="3"/>
      <c r="BF1767" s="3"/>
    </row>
    <row r="1768" spans="1:58" ht="41.45" customHeight="1">
      <c r="A1768"/>
      <c r="J1768"/>
      <c r="AA1768"/>
      <c r="AB1768"/>
      <c r="AC1768"/>
      <c r="AD1768"/>
      <c r="AE1768"/>
      <c r="AF1768"/>
      <c r="AG1768"/>
      <c r="AH1768"/>
      <c r="BB1768" s="2"/>
      <c r="BC1768" s="3"/>
      <c r="BD1768" s="3"/>
      <c r="BE1768" s="3"/>
      <c r="BF1768" s="3"/>
    </row>
    <row r="1769" spans="1:58" ht="41.45" customHeight="1">
      <c r="A1769"/>
      <c r="J1769"/>
      <c r="AA1769"/>
      <c r="AB1769"/>
      <c r="AC1769"/>
      <c r="AD1769"/>
      <c r="AE1769"/>
      <c r="AF1769"/>
      <c r="AG1769"/>
      <c r="AH1769"/>
      <c r="BB1769" s="2"/>
      <c r="BC1769" s="3"/>
      <c r="BD1769" s="3"/>
      <c r="BE1769" s="3"/>
      <c r="BF1769" s="3"/>
    </row>
    <row r="1770" spans="1:58" ht="41.45" customHeight="1">
      <c r="A1770"/>
      <c r="J1770"/>
      <c r="AA1770"/>
      <c r="AB1770"/>
      <c r="AC1770"/>
      <c r="AD1770"/>
      <c r="AE1770"/>
      <c r="AF1770"/>
      <c r="AG1770"/>
      <c r="AH1770"/>
      <c r="BB1770" s="2"/>
      <c r="BC1770" s="3"/>
      <c r="BD1770" s="3"/>
      <c r="BE1770" s="3"/>
      <c r="BF1770" s="3"/>
    </row>
    <row r="1771" spans="1:58" ht="41.45" customHeight="1">
      <c r="A1771"/>
      <c r="J1771"/>
      <c r="AA1771"/>
      <c r="AB1771"/>
      <c r="AC1771"/>
      <c r="AD1771"/>
      <c r="AE1771"/>
      <c r="AF1771"/>
      <c r="AG1771"/>
      <c r="AH1771"/>
      <c r="BB1771" s="2"/>
      <c r="BC1771" s="3"/>
      <c r="BD1771" s="3"/>
      <c r="BE1771" s="3"/>
      <c r="BF1771" s="3"/>
    </row>
    <row r="1772" spans="1:58" ht="41.45" customHeight="1">
      <c r="A1772"/>
      <c r="J1772"/>
      <c r="AA1772"/>
      <c r="AB1772"/>
      <c r="AC1772"/>
      <c r="AD1772"/>
      <c r="AE1772"/>
      <c r="AF1772"/>
      <c r="AG1772"/>
      <c r="AH1772"/>
      <c r="BB1772" s="2"/>
      <c r="BC1772" s="3"/>
      <c r="BD1772" s="3"/>
      <c r="BE1772" s="3"/>
      <c r="BF1772" s="3"/>
    </row>
    <row r="1773" spans="1:58" ht="41.45" customHeight="1">
      <c r="A1773"/>
      <c r="J1773"/>
      <c r="AA1773"/>
      <c r="AB1773"/>
      <c r="AC1773"/>
      <c r="AD1773"/>
      <c r="AE1773"/>
      <c r="AF1773"/>
      <c r="AG1773"/>
      <c r="AH1773"/>
      <c r="BB1773" s="2"/>
      <c r="BC1773" s="3"/>
      <c r="BD1773" s="3"/>
      <c r="BE1773" s="3"/>
      <c r="BF1773" s="3"/>
    </row>
    <row r="1774" spans="1:58" ht="41.45" customHeight="1">
      <c r="A1774"/>
      <c r="J1774"/>
      <c r="AA1774"/>
      <c r="AB1774"/>
      <c r="AC1774"/>
      <c r="AD1774"/>
      <c r="AE1774"/>
      <c r="AF1774"/>
      <c r="AG1774"/>
      <c r="AH1774"/>
      <c r="BB1774" s="2"/>
      <c r="BC1774" s="3"/>
      <c r="BD1774" s="3"/>
      <c r="BE1774" s="3"/>
      <c r="BF1774" s="3"/>
    </row>
    <row r="1775" spans="1:58" ht="41.45" customHeight="1">
      <c r="A1775"/>
      <c r="J1775"/>
      <c r="AA1775"/>
      <c r="AB1775"/>
      <c r="AC1775"/>
      <c r="AD1775"/>
      <c r="AE1775"/>
      <c r="AF1775"/>
      <c r="AG1775"/>
      <c r="AH1775"/>
      <c r="BB1775" s="2"/>
      <c r="BC1775" s="3"/>
      <c r="BD1775" s="3"/>
      <c r="BE1775" s="3"/>
      <c r="BF1775" s="3"/>
    </row>
    <row r="1776" spans="1:58" ht="41.45" customHeight="1">
      <c r="A1776"/>
      <c r="J1776"/>
      <c r="AA1776"/>
      <c r="AB1776"/>
      <c r="AC1776"/>
      <c r="AD1776"/>
      <c r="AE1776"/>
      <c r="AF1776"/>
      <c r="AG1776"/>
      <c r="AH1776"/>
      <c r="BB1776" s="2"/>
      <c r="BC1776" s="3"/>
      <c r="BD1776" s="3"/>
      <c r="BE1776" s="3"/>
      <c r="BF1776" s="3"/>
    </row>
    <row r="1777" spans="1:58" ht="41.45" customHeight="1">
      <c r="A1777"/>
      <c r="J1777"/>
      <c r="AA1777"/>
      <c r="AB1777"/>
      <c r="AC1777"/>
      <c r="AD1777"/>
      <c r="AE1777"/>
      <c r="AF1777"/>
      <c r="AG1777"/>
      <c r="AH1777"/>
      <c r="BB1777" s="2"/>
      <c r="BC1777" s="3"/>
      <c r="BD1777" s="3"/>
      <c r="BE1777" s="3"/>
      <c r="BF1777" s="3"/>
    </row>
    <row r="1778" spans="1:58" ht="41.45" customHeight="1">
      <c r="A1778"/>
      <c r="J1778"/>
      <c r="AA1778"/>
      <c r="AB1778"/>
      <c r="AC1778"/>
      <c r="AD1778"/>
      <c r="AE1778"/>
      <c r="AF1778"/>
      <c r="AG1778"/>
      <c r="AH1778"/>
      <c r="BB1778" s="2"/>
      <c r="BC1778" s="3"/>
      <c r="BD1778" s="3"/>
      <c r="BE1778" s="3"/>
      <c r="BF1778" s="3"/>
    </row>
    <row r="1779" spans="1:58" ht="41.45" customHeight="1">
      <c r="A1779"/>
      <c r="J1779"/>
      <c r="AA1779"/>
      <c r="AB1779"/>
      <c r="AC1779"/>
      <c r="AD1779"/>
      <c r="AE1779"/>
      <c r="AF1779"/>
      <c r="AG1779"/>
      <c r="AH1779"/>
      <c r="BB1779" s="2"/>
      <c r="BC1779" s="3"/>
      <c r="BD1779" s="3"/>
      <c r="BE1779" s="3"/>
      <c r="BF1779" s="3"/>
    </row>
    <row r="1780" spans="1:58" ht="41.45" customHeight="1">
      <c r="A1780"/>
      <c r="J1780"/>
      <c r="AA1780"/>
      <c r="AB1780"/>
      <c r="AC1780"/>
      <c r="AD1780"/>
      <c r="AE1780"/>
      <c r="AF1780"/>
      <c r="AG1780"/>
      <c r="AH1780"/>
      <c r="BB1780" s="2"/>
      <c r="BC1780" s="3"/>
      <c r="BD1780" s="3"/>
      <c r="BE1780" s="3"/>
      <c r="BF1780" s="3"/>
    </row>
    <row r="1781" spans="1:58" ht="41.45" customHeight="1">
      <c r="A1781"/>
      <c r="J1781"/>
      <c r="AA1781"/>
      <c r="AB1781"/>
      <c r="AC1781"/>
      <c r="AD1781"/>
      <c r="AE1781"/>
      <c r="AF1781"/>
      <c r="AG1781"/>
      <c r="AH1781"/>
      <c r="BB1781" s="2"/>
      <c r="BC1781" s="3"/>
      <c r="BD1781" s="3"/>
      <c r="BE1781" s="3"/>
      <c r="BF1781" s="3"/>
    </row>
    <row r="1782" spans="1:58" ht="41.45" customHeight="1">
      <c r="A1782"/>
      <c r="J1782"/>
      <c r="AA1782"/>
      <c r="AB1782"/>
      <c r="AC1782"/>
      <c r="AD1782"/>
      <c r="AE1782"/>
      <c r="AF1782"/>
      <c r="AG1782"/>
      <c r="AH1782"/>
      <c r="BB1782" s="2"/>
      <c r="BC1782" s="3"/>
      <c r="BD1782" s="3"/>
      <c r="BE1782" s="3"/>
      <c r="BF1782" s="3"/>
    </row>
    <row r="1783" spans="1:58" ht="41.45" customHeight="1">
      <c r="A1783"/>
      <c r="J1783"/>
      <c r="AA1783"/>
      <c r="AB1783"/>
      <c r="AC1783"/>
      <c r="AD1783"/>
      <c r="AE1783"/>
      <c r="AF1783"/>
      <c r="AG1783"/>
      <c r="AH1783"/>
      <c r="BB1783" s="2"/>
      <c r="BC1783" s="3"/>
      <c r="BD1783" s="3"/>
      <c r="BE1783" s="3"/>
      <c r="BF1783" s="3"/>
    </row>
    <row r="1784" spans="1:58" ht="41.45" customHeight="1">
      <c r="A1784"/>
      <c r="J1784"/>
      <c r="AA1784"/>
      <c r="AB1784"/>
      <c r="AC1784"/>
      <c r="AD1784"/>
      <c r="AE1784"/>
      <c r="AF1784"/>
      <c r="AG1784"/>
      <c r="AH1784"/>
      <c r="BB1784" s="2"/>
      <c r="BC1784" s="3"/>
      <c r="BD1784" s="3"/>
      <c r="BE1784" s="3"/>
      <c r="BF1784" s="3"/>
    </row>
    <row r="1785" spans="1:58" ht="41.45" customHeight="1">
      <c r="A1785"/>
      <c r="J1785"/>
      <c r="AA1785"/>
      <c r="AB1785"/>
      <c r="AC1785"/>
      <c r="AD1785"/>
      <c r="AE1785"/>
      <c r="AF1785"/>
      <c r="AG1785"/>
      <c r="AH1785"/>
      <c r="BB1785" s="2"/>
      <c r="BC1785" s="3"/>
      <c r="BD1785" s="3"/>
      <c r="BE1785" s="3"/>
      <c r="BF1785" s="3"/>
    </row>
    <row r="1786" spans="1:58" ht="41.45" customHeight="1">
      <c r="A1786"/>
      <c r="J1786"/>
      <c r="AA1786"/>
      <c r="AB1786"/>
      <c r="AC1786"/>
      <c r="AD1786"/>
      <c r="AE1786"/>
      <c r="AF1786"/>
      <c r="AG1786"/>
      <c r="AH1786"/>
      <c r="BB1786" s="2"/>
      <c r="BC1786" s="3"/>
      <c r="BD1786" s="3"/>
      <c r="BE1786" s="3"/>
      <c r="BF1786" s="3"/>
    </row>
    <row r="1787" spans="1:58" ht="41.45" customHeight="1">
      <c r="A1787"/>
      <c r="J1787"/>
      <c r="AA1787"/>
      <c r="AB1787"/>
      <c r="AC1787"/>
      <c r="AD1787"/>
      <c r="AE1787"/>
      <c r="AF1787"/>
      <c r="AG1787"/>
      <c r="AH1787"/>
      <c r="BB1787" s="2"/>
      <c r="BC1787" s="3"/>
      <c r="BD1787" s="3"/>
      <c r="BE1787" s="3"/>
      <c r="BF1787" s="3"/>
    </row>
    <row r="1788" spans="1:58" ht="41.45" customHeight="1">
      <c r="A1788"/>
      <c r="J1788"/>
      <c r="AA1788"/>
      <c r="AB1788"/>
      <c r="AC1788"/>
      <c r="AD1788"/>
      <c r="AE1788"/>
      <c r="AF1788"/>
      <c r="AG1788"/>
      <c r="AH1788"/>
      <c r="BB1788" s="2"/>
      <c r="BC1788" s="3"/>
      <c r="BD1788" s="3"/>
      <c r="BE1788" s="3"/>
      <c r="BF1788" s="3"/>
    </row>
    <row r="1789" spans="1:58" ht="41.45" customHeight="1">
      <c r="A1789"/>
      <c r="J1789"/>
      <c r="AA1789"/>
      <c r="AB1789"/>
      <c r="AC1789"/>
      <c r="AD1789"/>
      <c r="AE1789"/>
      <c r="AF1789"/>
      <c r="AG1789"/>
      <c r="AH1789"/>
      <c r="BB1789" s="2"/>
      <c r="BC1789" s="3"/>
      <c r="BD1789" s="3"/>
      <c r="BE1789" s="3"/>
      <c r="BF1789" s="3"/>
    </row>
    <row r="1790" spans="1:58" ht="41.45" customHeight="1">
      <c r="A1790"/>
      <c r="J1790"/>
      <c r="AA1790"/>
      <c r="AB1790"/>
      <c r="AC1790"/>
      <c r="AD1790"/>
      <c r="AE1790"/>
      <c r="AF1790"/>
      <c r="AG1790"/>
      <c r="AH1790"/>
      <c r="BB1790" s="2"/>
      <c r="BC1790" s="3"/>
      <c r="BD1790" s="3"/>
      <c r="BE1790" s="3"/>
      <c r="BF1790" s="3"/>
    </row>
    <row r="1791" spans="1:58" ht="41.45" customHeight="1">
      <c r="A1791"/>
      <c r="J1791"/>
      <c r="AA1791"/>
      <c r="AB1791"/>
      <c r="AC1791"/>
      <c r="AD1791"/>
      <c r="AE1791"/>
      <c r="AF1791"/>
      <c r="AG1791"/>
      <c r="AH1791"/>
      <c r="BB1791" s="2"/>
      <c r="BC1791" s="3"/>
      <c r="BD1791" s="3"/>
      <c r="BE1791" s="3"/>
      <c r="BF1791" s="3"/>
    </row>
    <row r="1792" spans="1:58" ht="41.45" customHeight="1">
      <c r="A1792"/>
      <c r="J1792"/>
      <c r="AA1792"/>
      <c r="AB1792"/>
      <c r="AC1792"/>
      <c r="AD1792"/>
      <c r="AE1792"/>
      <c r="AF1792"/>
      <c r="AG1792"/>
      <c r="AH1792"/>
      <c r="BB1792" s="2"/>
      <c r="BC1792" s="3"/>
      <c r="BD1792" s="3"/>
      <c r="BE1792" s="3"/>
      <c r="BF1792" s="3"/>
    </row>
    <row r="1793" spans="1:58" ht="41.45" customHeight="1">
      <c r="A1793"/>
      <c r="J1793"/>
      <c r="AA1793"/>
      <c r="AB1793"/>
      <c r="AC1793"/>
      <c r="AD1793"/>
      <c r="AE1793"/>
      <c r="AF1793"/>
      <c r="AG1793"/>
      <c r="AH1793"/>
      <c r="BB1793" s="2"/>
      <c r="BC1793" s="3"/>
      <c r="BD1793" s="3"/>
      <c r="BE1793" s="3"/>
      <c r="BF1793" s="3"/>
    </row>
    <row r="1794" spans="1:58" ht="41.45" customHeight="1">
      <c r="A1794"/>
      <c r="J1794"/>
      <c r="AA1794"/>
      <c r="AB1794"/>
      <c r="AC1794"/>
      <c r="AD1794"/>
      <c r="AE1794"/>
      <c r="AF1794"/>
      <c r="AG1794"/>
      <c r="AH1794"/>
      <c r="BB1794" s="2"/>
      <c r="BC1794" s="3"/>
      <c r="BD1794" s="3"/>
      <c r="BE1794" s="3"/>
      <c r="BF1794" s="3"/>
    </row>
    <row r="1795" spans="1:58" ht="41.45" customHeight="1">
      <c r="A1795"/>
      <c r="J1795"/>
      <c r="AA1795"/>
      <c r="AB1795"/>
      <c r="AC1795"/>
      <c r="AD1795"/>
      <c r="AE1795"/>
      <c r="AF1795"/>
      <c r="AG1795"/>
      <c r="AH1795"/>
      <c r="BB1795" s="2"/>
      <c r="BC1795" s="3"/>
      <c r="BD1795" s="3"/>
      <c r="BE1795" s="3"/>
      <c r="BF1795" s="3"/>
    </row>
    <row r="1796" spans="1:58" ht="41.45" customHeight="1">
      <c r="A1796"/>
      <c r="J1796"/>
      <c r="AA1796"/>
      <c r="AB1796"/>
      <c r="AC1796"/>
      <c r="AD1796"/>
      <c r="AE1796"/>
      <c r="AF1796"/>
      <c r="AG1796"/>
      <c r="AH1796"/>
      <c r="BB1796" s="2"/>
      <c r="BC1796" s="3"/>
      <c r="BD1796" s="3"/>
      <c r="BE1796" s="3"/>
      <c r="BF1796" s="3"/>
    </row>
    <row r="1797" spans="1:58" ht="41.45" customHeight="1">
      <c r="A1797"/>
      <c r="J1797"/>
      <c r="AA1797"/>
      <c r="AB1797"/>
      <c r="AC1797"/>
      <c r="AD1797"/>
      <c r="AE1797"/>
      <c r="AF1797"/>
      <c r="AG1797"/>
      <c r="AH1797"/>
      <c r="BB1797" s="2"/>
      <c r="BC1797" s="3"/>
      <c r="BD1797" s="3"/>
      <c r="BE1797" s="3"/>
      <c r="BF1797" s="3"/>
    </row>
    <row r="1798" spans="1:58" ht="41.45" customHeight="1">
      <c r="A1798"/>
      <c r="J1798"/>
      <c r="AA1798"/>
      <c r="AB1798"/>
      <c r="AC1798"/>
      <c r="AD1798"/>
      <c r="AE1798"/>
      <c r="AF1798"/>
      <c r="AG1798"/>
      <c r="AH1798"/>
      <c r="BB1798" s="2"/>
      <c r="BC1798" s="3"/>
      <c r="BD1798" s="3"/>
      <c r="BE1798" s="3"/>
      <c r="BF1798" s="3"/>
    </row>
    <row r="1799" spans="1:58" ht="41.45" customHeight="1">
      <c r="A1799"/>
      <c r="J1799"/>
      <c r="AA1799"/>
      <c r="AB1799"/>
      <c r="AC1799"/>
      <c r="AD1799"/>
      <c r="AE1799"/>
      <c r="AF1799"/>
      <c r="AG1799"/>
      <c r="AH1799"/>
      <c r="BB1799" s="2"/>
      <c r="BC1799" s="3"/>
      <c r="BD1799" s="3"/>
      <c r="BE1799" s="3"/>
      <c r="BF1799" s="3"/>
    </row>
    <row r="1800" spans="1:58" ht="41.45" customHeight="1">
      <c r="A1800"/>
      <c r="J1800"/>
      <c r="AA1800"/>
      <c r="AB1800"/>
      <c r="AC1800"/>
      <c r="AD1800"/>
      <c r="AE1800"/>
      <c r="AF1800"/>
      <c r="AG1800"/>
      <c r="AH1800"/>
      <c r="BB1800" s="2"/>
      <c r="BC1800" s="3"/>
      <c r="BD1800" s="3"/>
      <c r="BE1800" s="3"/>
      <c r="BF1800" s="3"/>
    </row>
    <row r="1801" spans="1:58" ht="41.45" customHeight="1">
      <c r="A1801"/>
      <c r="J1801"/>
      <c r="AA1801"/>
      <c r="AB1801"/>
      <c r="AC1801"/>
      <c r="AD1801"/>
      <c r="AE1801"/>
      <c r="AF1801"/>
      <c r="AG1801"/>
      <c r="AH1801"/>
      <c r="BB1801" s="2"/>
      <c r="BC1801" s="3"/>
      <c r="BD1801" s="3"/>
      <c r="BE1801" s="3"/>
      <c r="BF1801" s="3"/>
    </row>
    <row r="1802" spans="1:58" ht="41.45" customHeight="1">
      <c r="A1802"/>
      <c r="J1802"/>
      <c r="AA1802"/>
      <c r="AB1802"/>
      <c r="AC1802"/>
      <c r="AD1802"/>
      <c r="AE1802"/>
      <c r="AF1802"/>
      <c r="AG1802"/>
      <c r="AH1802"/>
      <c r="BB1802" s="2"/>
      <c r="BC1802" s="3"/>
      <c r="BD1802" s="3"/>
      <c r="BE1802" s="3"/>
      <c r="BF1802" s="3"/>
    </row>
    <row r="1803" spans="1:58" ht="41.45" customHeight="1">
      <c r="A1803"/>
      <c r="J1803"/>
      <c r="AA1803"/>
      <c r="AB1803"/>
      <c r="AC1803"/>
      <c r="AD1803"/>
      <c r="AE1803"/>
      <c r="AF1803"/>
      <c r="AG1803"/>
      <c r="AH1803"/>
      <c r="BB1803" s="2"/>
      <c r="BC1803" s="3"/>
      <c r="BD1803" s="3"/>
      <c r="BE1803" s="3"/>
      <c r="BF1803" s="3"/>
    </row>
    <row r="1804" spans="1:58" ht="41.45" customHeight="1">
      <c r="A1804"/>
      <c r="J1804"/>
      <c r="AA1804"/>
      <c r="AB1804"/>
      <c r="AC1804"/>
      <c r="AD1804"/>
      <c r="AE1804"/>
      <c r="AF1804"/>
      <c r="AG1804"/>
      <c r="AH1804"/>
      <c r="BB1804" s="2"/>
      <c r="BC1804" s="3"/>
      <c r="BD1804" s="3"/>
      <c r="BE1804" s="3"/>
      <c r="BF1804" s="3"/>
    </row>
    <row r="1805" spans="1:58" ht="41.45" customHeight="1">
      <c r="A1805"/>
      <c r="J1805"/>
      <c r="AA1805"/>
      <c r="AB1805"/>
      <c r="AC1805"/>
      <c r="AD1805"/>
      <c r="AE1805"/>
      <c r="AF1805"/>
      <c r="AG1805"/>
      <c r="AH1805"/>
      <c r="BB1805" s="2"/>
      <c r="BC1805" s="3"/>
      <c r="BD1805" s="3"/>
      <c r="BE1805" s="3"/>
      <c r="BF1805" s="3"/>
    </row>
    <row r="1806" spans="1:58" ht="41.45" customHeight="1">
      <c r="A1806"/>
      <c r="J1806"/>
      <c r="AA1806"/>
      <c r="AB1806"/>
      <c r="AC1806"/>
      <c r="AD1806"/>
      <c r="AE1806"/>
      <c r="AF1806"/>
      <c r="AG1806"/>
      <c r="AH1806"/>
      <c r="BB1806" s="2"/>
      <c r="BC1806" s="3"/>
      <c r="BD1806" s="3"/>
      <c r="BE1806" s="3"/>
      <c r="BF1806" s="3"/>
    </row>
    <row r="1807" spans="1:58" ht="41.45" customHeight="1">
      <c r="A1807"/>
      <c r="J1807"/>
      <c r="AA1807"/>
      <c r="AB1807"/>
      <c r="AC1807"/>
      <c r="AD1807"/>
      <c r="AE1807"/>
      <c r="AF1807"/>
      <c r="AG1807"/>
      <c r="AH1807"/>
      <c r="BB1807" s="2"/>
      <c r="BC1807" s="3"/>
      <c r="BD1807" s="3"/>
      <c r="BE1807" s="3"/>
      <c r="BF1807" s="3"/>
    </row>
    <row r="1808" spans="1:58" ht="41.45" customHeight="1">
      <c r="A1808"/>
      <c r="J1808"/>
      <c r="AA1808"/>
      <c r="AB1808"/>
      <c r="AC1808"/>
      <c r="AD1808"/>
      <c r="AE1808"/>
      <c r="AF1808"/>
      <c r="AG1808"/>
      <c r="AH1808"/>
      <c r="BB1808" s="2"/>
      <c r="BC1808" s="3"/>
      <c r="BD1808" s="3"/>
      <c r="BE1808" s="3"/>
      <c r="BF1808" s="3"/>
    </row>
    <row r="1809" spans="1:58" ht="41.45" customHeight="1">
      <c r="A1809"/>
      <c r="J1809"/>
      <c r="AA1809"/>
      <c r="AB1809"/>
      <c r="AC1809"/>
      <c r="AD1809"/>
      <c r="AE1809"/>
      <c r="AF1809"/>
      <c r="AG1809"/>
      <c r="AH1809"/>
      <c r="BB1809" s="2"/>
      <c r="BC1809" s="3"/>
      <c r="BD1809" s="3"/>
      <c r="BE1809" s="3"/>
      <c r="BF1809" s="3"/>
    </row>
    <row r="1810" spans="1:58" ht="41.45" customHeight="1">
      <c r="A1810"/>
      <c r="J1810"/>
      <c r="AA1810"/>
      <c r="AB1810"/>
      <c r="AC1810"/>
      <c r="AD1810"/>
      <c r="AE1810"/>
      <c r="AF1810"/>
      <c r="AG1810"/>
      <c r="AH1810"/>
      <c r="BB1810" s="2"/>
      <c r="BC1810" s="3"/>
      <c r="BD1810" s="3"/>
      <c r="BE1810" s="3"/>
      <c r="BF1810" s="3"/>
    </row>
    <row r="1811" spans="1:58" ht="41.45" customHeight="1">
      <c r="A1811"/>
      <c r="J1811"/>
      <c r="AA1811"/>
      <c r="AB1811"/>
      <c r="AC1811"/>
      <c r="AD1811"/>
      <c r="AE1811"/>
      <c r="AF1811"/>
      <c r="AG1811"/>
      <c r="AH1811"/>
      <c r="BB1811" s="2"/>
      <c r="BC1811" s="3"/>
      <c r="BD1811" s="3"/>
      <c r="BE1811" s="3"/>
      <c r="BF1811" s="3"/>
    </row>
    <row r="1812" spans="1:58" ht="41.45" customHeight="1">
      <c r="A1812"/>
      <c r="J1812"/>
      <c r="AA1812"/>
      <c r="AB1812"/>
      <c r="AC1812"/>
      <c r="AD1812"/>
      <c r="AE1812"/>
      <c r="AF1812"/>
      <c r="AG1812"/>
      <c r="AH1812"/>
      <c r="BB1812" s="2"/>
      <c r="BC1812" s="3"/>
      <c r="BD1812" s="3"/>
      <c r="BE1812" s="3"/>
      <c r="BF1812" s="3"/>
    </row>
    <row r="1813" spans="1:58" ht="41.45" customHeight="1">
      <c r="A1813"/>
      <c r="J1813"/>
      <c r="AA1813"/>
      <c r="AB1813"/>
      <c r="AC1813"/>
      <c r="AD1813"/>
      <c r="AE1813"/>
      <c r="AF1813"/>
      <c r="AG1813"/>
      <c r="AH1813"/>
      <c r="BB1813" s="2"/>
      <c r="BC1813" s="3"/>
      <c r="BD1813" s="3"/>
      <c r="BE1813" s="3"/>
      <c r="BF1813" s="3"/>
    </row>
    <row r="1814" spans="1:58" ht="41.45" customHeight="1">
      <c r="A1814"/>
      <c r="J1814"/>
      <c r="AA1814"/>
      <c r="AB1814"/>
      <c r="AC1814"/>
      <c r="AD1814"/>
      <c r="AE1814"/>
      <c r="AF1814"/>
      <c r="AG1814"/>
      <c r="AH1814"/>
      <c r="BB1814" s="2"/>
      <c r="BC1814" s="3"/>
      <c r="BD1814" s="3"/>
      <c r="BE1814" s="3"/>
      <c r="BF1814" s="3"/>
    </row>
    <row r="1815" spans="1:58" ht="41.45" customHeight="1">
      <c r="A1815"/>
      <c r="J1815"/>
      <c r="AA1815"/>
      <c r="AB1815"/>
      <c r="AC1815"/>
      <c r="AD1815"/>
      <c r="AE1815"/>
      <c r="AF1815"/>
      <c r="AG1815"/>
      <c r="AH1815"/>
      <c r="BB1815" s="2"/>
      <c r="BC1815" s="3"/>
      <c r="BD1815" s="3"/>
      <c r="BE1815" s="3"/>
      <c r="BF1815" s="3"/>
    </row>
    <row r="1816" spans="1:58" ht="41.45" customHeight="1">
      <c r="A1816"/>
      <c r="J1816"/>
      <c r="AA1816"/>
      <c r="AB1816"/>
      <c r="AC1816"/>
      <c r="AD1816"/>
      <c r="AE1816"/>
      <c r="AF1816"/>
      <c r="AG1816"/>
      <c r="AH1816"/>
      <c r="BB1816" s="2"/>
      <c r="BC1816" s="3"/>
      <c r="BD1816" s="3"/>
      <c r="BE1816" s="3"/>
      <c r="BF1816" s="3"/>
    </row>
    <row r="1817" spans="1:58" ht="41.45" customHeight="1">
      <c r="A1817"/>
      <c r="J1817"/>
      <c r="AA1817"/>
      <c r="AB1817"/>
      <c r="AC1817"/>
      <c r="AD1817"/>
      <c r="AE1817"/>
      <c r="AF1817"/>
      <c r="AG1817"/>
      <c r="AH1817"/>
      <c r="BB1817" s="2"/>
      <c r="BC1817" s="3"/>
      <c r="BD1817" s="3"/>
      <c r="BE1817" s="3"/>
      <c r="BF1817" s="3"/>
    </row>
    <row r="1818" spans="1:58" ht="41.45" customHeight="1">
      <c r="A1818"/>
      <c r="J1818"/>
      <c r="AA1818"/>
      <c r="AB1818"/>
      <c r="AC1818"/>
      <c r="AD1818"/>
      <c r="AE1818"/>
      <c r="AF1818"/>
      <c r="AG1818"/>
      <c r="AH1818"/>
      <c r="BB1818" s="2"/>
      <c r="BC1818" s="3"/>
      <c r="BD1818" s="3"/>
      <c r="BE1818" s="3"/>
      <c r="BF1818" s="3"/>
    </row>
    <row r="1819" spans="1:58" ht="41.45" customHeight="1">
      <c r="A1819"/>
      <c r="J1819"/>
      <c r="AA1819"/>
      <c r="AB1819"/>
      <c r="AC1819"/>
      <c r="AD1819"/>
      <c r="AE1819"/>
      <c r="AF1819"/>
      <c r="AG1819"/>
      <c r="AH1819"/>
      <c r="BB1819" s="2"/>
      <c r="BC1819" s="3"/>
      <c r="BD1819" s="3"/>
      <c r="BE1819" s="3"/>
      <c r="BF1819" s="3"/>
    </row>
    <row r="1820" spans="1:58" ht="41.45" customHeight="1">
      <c r="A1820"/>
      <c r="J1820"/>
      <c r="AA1820"/>
      <c r="AB1820"/>
      <c r="AC1820"/>
      <c r="AD1820"/>
      <c r="AE1820"/>
      <c r="AF1820"/>
      <c r="AG1820"/>
      <c r="AH1820"/>
      <c r="BB1820" s="2"/>
      <c r="BC1820" s="3"/>
      <c r="BD1820" s="3"/>
      <c r="BE1820" s="3"/>
      <c r="BF1820" s="3"/>
    </row>
    <row r="1821" spans="1:58" ht="41.45" customHeight="1">
      <c r="A1821"/>
      <c r="J1821"/>
      <c r="AA1821"/>
      <c r="AB1821"/>
      <c r="AC1821"/>
      <c r="AD1821"/>
      <c r="AE1821"/>
      <c r="AF1821"/>
      <c r="AG1821"/>
      <c r="AH1821"/>
      <c r="BB1821" s="2"/>
      <c r="BC1821" s="3"/>
      <c r="BD1821" s="3"/>
      <c r="BE1821" s="3"/>
      <c r="BF1821" s="3"/>
    </row>
    <row r="1822" spans="1:58" ht="41.45" customHeight="1">
      <c r="A1822"/>
      <c r="J1822"/>
      <c r="AA1822"/>
      <c r="AB1822"/>
      <c r="AC1822"/>
      <c r="AD1822"/>
      <c r="AE1822"/>
      <c r="AF1822"/>
      <c r="AG1822"/>
      <c r="AH1822"/>
      <c r="BB1822" s="2"/>
      <c r="BC1822" s="3"/>
      <c r="BD1822" s="3"/>
      <c r="BE1822" s="3"/>
      <c r="BF1822" s="3"/>
    </row>
    <row r="1823" spans="1:58" ht="41.45" customHeight="1">
      <c r="A1823"/>
      <c r="J1823"/>
      <c r="AA1823"/>
      <c r="AB1823"/>
      <c r="AC1823"/>
      <c r="AD1823"/>
      <c r="AE1823"/>
      <c r="AF1823"/>
      <c r="AG1823"/>
      <c r="AH1823"/>
      <c r="BB1823" s="2"/>
      <c r="BC1823" s="3"/>
      <c r="BD1823" s="3"/>
      <c r="BE1823" s="3"/>
      <c r="BF1823" s="3"/>
    </row>
    <row r="1824" spans="1:58" ht="41.45" customHeight="1">
      <c r="A1824"/>
      <c r="J1824"/>
      <c r="AA1824"/>
      <c r="AB1824"/>
      <c r="AC1824"/>
      <c r="AD1824"/>
      <c r="AE1824"/>
      <c r="AF1824"/>
      <c r="AG1824"/>
      <c r="AH1824"/>
      <c r="BB1824" s="2"/>
      <c r="BC1824" s="3"/>
      <c r="BD1824" s="3"/>
      <c r="BE1824" s="3"/>
      <c r="BF1824" s="3"/>
    </row>
    <row r="1825" spans="1:58" ht="41.45" customHeight="1">
      <c r="A1825"/>
      <c r="J1825"/>
      <c r="AA1825"/>
      <c r="AB1825"/>
      <c r="AC1825"/>
      <c r="AD1825"/>
      <c r="AE1825"/>
      <c r="AF1825"/>
      <c r="AG1825"/>
      <c r="AH1825"/>
      <c r="BB1825" s="2"/>
      <c r="BC1825" s="3"/>
      <c r="BD1825" s="3"/>
      <c r="BE1825" s="3"/>
      <c r="BF1825" s="3"/>
    </row>
    <row r="1826" spans="1:58" ht="41.45" customHeight="1">
      <c r="A1826"/>
      <c r="J1826"/>
      <c r="AA1826"/>
      <c r="AB1826"/>
      <c r="AC1826"/>
      <c r="AD1826"/>
      <c r="AE1826"/>
      <c r="AF1826"/>
      <c r="AG1826"/>
      <c r="AH1826"/>
      <c r="BB1826" s="2"/>
      <c r="BC1826" s="3"/>
      <c r="BD1826" s="3"/>
      <c r="BE1826" s="3"/>
      <c r="BF1826" s="3"/>
    </row>
    <row r="1827" spans="1:58" ht="41.45" customHeight="1">
      <c r="A1827"/>
      <c r="J1827"/>
      <c r="AA1827"/>
      <c r="AB1827"/>
      <c r="AC1827"/>
      <c r="AD1827"/>
      <c r="AE1827"/>
      <c r="AF1827"/>
      <c r="AG1827"/>
      <c r="AH1827"/>
      <c r="BB1827" s="2"/>
      <c r="BC1827" s="3"/>
      <c r="BD1827" s="3"/>
      <c r="BE1827" s="3"/>
      <c r="BF1827" s="3"/>
    </row>
    <row r="1828" spans="1:58" ht="41.45" customHeight="1">
      <c r="A1828"/>
      <c r="J1828"/>
      <c r="AA1828"/>
      <c r="AB1828"/>
      <c r="AC1828"/>
      <c r="AD1828"/>
      <c r="AE1828"/>
      <c r="AF1828"/>
      <c r="AG1828"/>
      <c r="AH1828"/>
      <c r="BB1828" s="2"/>
      <c r="BC1828" s="3"/>
      <c r="BD1828" s="3"/>
      <c r="BE1828" s="3"/>
      <c r="BF1828" s="3"/>
    </row>
    <row r="1829" spans="1:58" ht="41.45" customHeight="1">
      <c r="A1829"/>
      <c r="J1829"/>
      <c r="AA1829"/>
      <c r="AB1829"/>
      <c r="AC1829"/>
      <c r="AD1829"/>
      <c r="AE1829"/>
      <c r="AF1829"/>
      <c r="AG1829"/>
      <c r="AH1829"/>
      <c r="BB1829" s="2"/>
      <c r="BC1829" s="3"/>
      <c r="BD1829" s="3"/>
      <c r="BE1829" s="3"/>
      <c r="BF1829" s="3"/>
    </row>
    <row r="1830" spans="1:58" ht="41.45" customHeight="1">
      <c r="A1830"/>
      <c r="J1830"/>
      <c r="AA1830"/>
      <c r="AB1830"/>
      <c r="AC1830"/>
      <c r="AD1830"/>
      <c r="AE1830"/>
      <c r="AF1830"/>
      <c r="AG1830"/>
      <c r="AH1830"/>
      <c r="BB1830" s="2"/>
      <c r="BC1830" s="3"/>
      <c r="BD1830" s="3"/>
      <c r="BE1830" s="3"/>
      <c r="BF1830" s="3"/>
    </row>
    <row r="1831" spans="1:58" ht="41.45" customHeight="1">
      <c r="A1831"/>
      <c r="J1831"/>
      <c r="AA1831"/>
      <c r="AB1831"/>
      <c r="AC1831"/>
      <c r="AD1831"/>
      <c r="AE1831"/>
      <c r="AF1831"/>
      <c r="AG1831"/>
      <c r="AH1831"/>
      <c r="BB1831" s="2"/>
      <c r="BC1831" s="3"/>
      <c r="BD1831" s="3"/>
      <c r="BE1831" s="3"/>
      <c r="BF1831" s="3"/>
    </row>
    <row r="1832" spans="1:58" ht="41.45" customHeight="1">
      <c r="A1832"/>
      <c r="J1832"/>
      <c r="AA1832"/>
      <c r="AB1832"/>
      <c r="AC1832"/>
      <c r="AD1832"/>
      <c r="AE1832"/>
      <c r="AF1832"/>
      <c r="AG1832"/>
      <c r="AH1832"/>
      <c r="BB1832" s="2"/>
      <c r="BC1832" s="3"/>
      <c r="BD1832" s="3"/>
      <c r="BE1832" s="3"/>
      <c r="BF1832" s="3"/>
    </row>
    <row r="1833" spans="1:58" ht="41.45" customHeight="1">
      <c r="A1833"/>
      <c r="J1833"/>
      <c r="AA1833"/>
      <c r="AB1833"/>
      <c r="AC1833"/>
      <c r="AD1833"/>
      <c r="AE1833"/>
      <c r="AF1833"/>
      <c r="AG1833"/>
      <c r="AH1833"/>
      <c r="BB1833" s="2"/>
      <c r="BC1833" s="3"/>
      <c r="BD1833" s="3"/>
      <c r="BE1833" s="3"/>
      <c r="BF1833" s="3"/>
    </row>
    <row r="1834" spans="1:58" ht="41.45" customHeight="1">
      <c r="A1834"/>
      <c r="J1834"/>
      <c r="AA1834"/>
      <c r="AB1834"/>
      <c r="AC1834"/>
      <c r="AD1834"/>
      <c r="AE1834"/>
      <c r="AF1834"/>
      <c r="AG1834"/>
      <c r="AH1834"/>
      <c r="BB1834" s="2"/>
      <c r="BC1834" s="3"/>
      <c r="BD1834" s="3"/>
      <c r="BE1834" s="3"/>
      <c r="BF1834" s="3"/>
    </row>
    <row r="1835" spans="1:58" ht="41.45" customHeight="1">
      <c r="A1835"/>
      <c r="J1835"/>
      <c r="AA1835"/>
      <c r="AB1835"/>
      <c r="AC1835"/>
      <c r="AD1835"/>
      <c r="AE1835"/>
      <c r="AF1835"/>
      <c r="AG1835"/>
      <c r="AH1835"/>
      <c r="BB1835" s="2"/>
      <c r="BC1835" s="3"/>
      <c r="BD1835" s="3"/>
      <c r="BE1835" s="3"/>
      <c r="BF1835" s="3"/>
    </row>
    <row r="1836" spans="1:58" ht="41.45" customHeight="1">
      <c r="A1836"/>
      <c r="J1836"/>
      <c r="AA1836"/>
      <c r="AB1836"/>
      <c r="AC1836"/>
      <c r="AD1836"/>
      <c r="AE1836"/>
      <c r="AF1836"/>
      <c r="AG1836"/>
      <c r="AH1836"/>
      <c r="BB1836" s="2"/>
      <c r="BC1836" s="3"/>
      <c r="BD1836" s="3"/>
      <c r="BE1836" s="3"/>
      <c r="BF1836" s="3"/>
    </row>
    <row r="1837" spans="1:58" ht="41.45" customHeight="1">
      <c r="A1837"/>
      <c r="J1837"/>
      <c r="AA1837"/>
      <c r="AB1837"/>
      <c r="AC1837"/>
      <c r="AD1837"/>
      <c r="AE1837"/>
      <c r="AF1837"/>
      <c r="AG1837"/>
      <c r="AH1837"/>
      <c r="BB1837" s="2"/>
      <c r="BC1837" s="3"/>
      <c r="BD1837" s="3"/>
      <c r="BE1837" s="3"/>
      <c r="BF1837" s="3"/>
    </row>
    <row r="1838" spans="1:58" ht="41.45" customHeight="1">
      <c r="A1838"/>
      <c r="J1838"/>
      <c r="AA1838"/>
      <c r="AB1838"/>
      <c r="AC1838"/>
      <c r="AD1838"/>
      <c r="AE1838"/>
      <c r="AF1838"/>
      <c r="AG1838"/>
      <c r="AH1838"/>
      <c r="BB1838" s="2"/>
      <c r="BC1838" s="3"/>
      <c r="BD1838" s="3"/>
      <c r="BE1838" s="3"/>
      <c r="BF1838" s="3"/>
    </row>
    <row r="1839" spans="1:58" ht="41.45" customHeight="1">
      <c r="A1839"/>
      <c r="J1839"/>
      <c r="AA1839"/>
      <c r="AB1839"/>
      <c r="AC1839"/>
      <c r="AD1839"/>
      <c r="AE1839"/>
      <c r="AF1839"/>
      <c r="AG1839"/>
      <c r="AH1839"/>
      <c r="BB1839" s="2"/>
      <c r="BC1839" s="3"/>
      <c r="BD1839" s="3"/>
      <c r="BE1839" s="3"/>
      <c r="BF1839" s="3"/>
    </row>
    <row r="1840" spans="1:58" ht="41.45" customHeight="1">
      <c r="A1840"/>
      <c r="J1840"/>
      <c r="AA1840"/>
      <c r="AB1840"/>
      <c r="AC1840"/>
      <c r="AD1840"/>
      <c r="AE1840"/>
      <c r="AF1840"/>
      <c r="AG1840"/>
      <c r="AH1840"/>
      <c r="BB1840" s="2"/>
      <c r="BC1840" s="3"/>
      <c r="BD1840" s="3"/>
      <c r="BE1840" s="3"/>
      <c r="BF1840" s="3"/>
    </row>
    <row r="1841" spans="1:58" ht="41.45" customHeight="1">
      <c r="A1841"/>
      <c r="J1841"/>
      <c r="AA1841"/>
      <c r="AB1841"/>
      <c r="AC1841"/>
      <c r="AD1841"/>
      <c r="AE1841"/>
      <c r="AF1841"/>
      <c r="AG1841"/>
      <c r="AH1841"/>
      <c r="BB1841" s="2"/>
      <c r="BC1841" s="3"/>
      <c r="BD1841" s="3"/>
      <c r="BE1841" s="3"/>
      <c r="BF1841" s="3"/>
    </row>
    <row r="1842" spans="1:58" ht="41.45" customHeight="1">
      <c r="A1842"/>
      <c r="J1842"/>
      <c r="AA1842"/>
      <c r="AB1842"/>
      <c r="AC1842"/>
      <c r="AD1842"/>
      <c r="AE1842"/>
      <c r="AF1842"/>
      <c r="AG1842"/>
      <c r="AH1842"/>
      <c r="BB1842" s="2"/>
      <c r="BC1842" s="3"/>
      <c r="BD1842" s="3"/>
      <c r="BE1842" s="3"/>
      <c r="BF1842" s="3"/>
    </row>
    <row r="1843" spans="1:58" ht="41.45" customHeight="1">
      <c r="A1843"/>
      <c r="J1843"/>
      <c r="AA1843"/>
      <c r="AB1843"/>
      <c r="AC1843"/>
      <c r="AD1843"/>
      <c r="AE1843"/>
      <c r="AF1843"/>
      <c r="AG1843"/>
      <c r="AH1843"/>
      <c r="BB1843" s="2"/>
      <c r="BC1843" s="3"/>
      <c r="BD1843" s="3"/>
      <c r="BE1843" s="3"/>
      <c r="BF1843" s="3"/>
    </row>
    <row r="1844" spans="1:58" ht="41.45" customHeight="1">
      <c r="A1844"/>
      <c r="J1844"/>
      <c r="AA1844"/>
      <c r="AB1844"/>
      <c r="AC1844"/>
      <c r="AD1844"/>
      <c r="AE1844"/>
      <c r="AF1844"/>
      <c r="AG1844"/>
      <c r="AH1844"/>
      <c r="BB1844" s="2"/>
      <c r="BC1844" s="3"/>
      <c r="BD1844" s="3"/>
      <c r="BE1844" s="3"/>
      <c r="BF1844" s="3"/>
    </row>
    <row r="1845" spans="1:58" ht="41.45" customHeight="1">
      <c r="A1845"/>
      <c r="J1845"/>
      <c r="AA1845"/>
      <c r="AB1845"/>
      <c r="AC1845"/>
      <c r="AD1845"/>
      <c r="AE1845"/>
      <c r="AF1845"/>
      <c r="AG1845"/>
      <c r="AH1845"/>
      <c r="BB1845" s="2"/>
      <c r="BC1845" s="3"/>
      <c r="BD1845" s="3"/>
      <c r="BE1845" s="3"/>
      <c r="BF1845" s="3"/>
    </row>
    <row r="1846" spans="1:58" ht="41.45" customHeight="1">
      <c r="A1846"/>
      <c r="J1846"/>
      <c r="AA1846"/>
      <c r="AB1846"/>
      <c r="AC1846"/>
      <c r="AD1846"/>
      <c r="AE1846"/>
      <c r="AF1846"/>
      <c r="AG1846"/>
      <c r="AH1846"/>
      <c r="BB1846" s="2"/>
      <c r="BC1846" s="3"/>
      <c r="BD1846" s="3"/>
      <c r="BE1846" s="3"/>
      <c r="BF1846" s="3"/>
    </row>
    <row r="1847" spans="1:58" ht="41.45" customHeight="1">
      <c r="A1847"/>
      <c r="J1847"/>
      <c r="AA1847"/>
      <c r="AB1847"/>
      <c r="AC1847"/>
      <c r="AD1847"/>
      <c r="AE1847"/>
      <c r="AF1847"/>
      <c r="AG1847"/>
      <c r="AH1847"/>
      <c r="BB1847" s="2"/>
      <c r="BC1847" s="3"/>
      <c r="BD1847" s="3"/>
      <c r="BE1847" s="3"/>
      <c r="BF1847" s="3"/>
    </row>
    <row r="1848" spans="1:58" ht="41.45" customHeight="1">
      <c r="A1848"/>
      <c r="J1848"/>
      <c r="AA1848"/>
      <c r="AB1848"/>
      <c r="AC1848"/>
      <c r="AD1848"/>
      <c r="AE1848"/>
      <c r="AF1848"/>
      <c r="AG1848"/>
      <c r="AH1848"/>
      <c r="BB1848" s="2"/>
      <c r="BC1848" s="3"/>
      <c r="BD1848" s="3"/>
      <c r="BE1848" s="3"/>
      <c r="BF1848" s="3"/>
    </row>
    <row r="1849" spans="1:58" ht="41.45" customHeight="1">
      <c r="A1849"/>
      <c r="J1849"/>
      <c r="AA1849"/>
      <c r="AB1849"/>
      <c r="AC1849"/>
      <c r="AD1849"/>
      <c r="AE1849"/>
      <c r="AF1849"/>
      <c r="AG1849"/>
      <c r="AH1849"/>
      <c r="BB1849" s="2"/>
      <c r="BC1849" s="3"/>
      <c r="BD1849" s="3"/>
      <c r="BE1849" s="3"/>
      <c r="BF1849" s="3"/>
    </row>
    <row r="1850" spans="1:58" ht="41.45" customHeight="1">
      <c r="A1850"/>
      <c r="J1850"/>
      <c r="AA1850"/>
      <c r="AB1850"/>
      <c r="AC1850"/>
      <c r="AD1850"/>
      <c r="AE1850"/>
      <c r="AF1850"/>
      <c r="AG1850"/>
      <c r="AH1850"/>
      <c r="BB1850" s="2"/>
      <c r="BC1850" s="3"/>
      <c r="BD1850" s="3"/>
      <c r="BE1850" s="3"/>
      <c r="BF1850" s="3"/>
    </row>
    <row r="1851" spans="1:58" ht="41.45" customHeight="1">
      <c r="A1851"/>
      <c r="J1851"/>
      <c r="AA1851"/>
      <c r="AB1851"/>
      <c r="AC1851"/>
      <c r="AD1851"/>
      <c r="AE1851"/>
      <c r="AF1851"/>
      <c r="AG1851"/>
      <c r="AH1851"/>
      <c r="BB1851" s="2"/>
      <c r="BC1851" s="3"/>
      <c r="BD1851" s="3"/>
      <c r="BE1851" s="3"/>
      <c r="BF1851" s="3"/>
    </row>
    <row r="1852" spans="1:58" ht="41.45" customHeight="1">
      <c r="A1852"/>
      <c r="J1852"/>
      <c r="AA1852"/>
      <c r="AB1852"/>
      <c r="AC1852"/>
      <c r="AD1852"/>
      <c r="AE1852"/>
      <c r="AF1852"/>
      <c r="AG1852"/>
      <c r="AH1852"/>
      <c r="BB1852" s="2"/>
      <c r="BC1852" s="3"/>
      <c r="BD1852" s="3"/>
      <c r="BE1852" s="3"/>
      <c r="BF1852" s="3"/>
    </row>
    <row r="1853" spans="1:58" ht="41.45" customHeight="1">
      <c r="A1853"/>
      <c r="J1853"/>
      <c r="AA1853"/>
      <c r="AB1853"/>
      <c r="AC1853"/>
      <c r="AD1853"/>
      <c r="AE1853"/>
      <c r="AF1853"/>
      <c r="AG1853"/>
      <c r="AH1853"/>
      <c r="BB1853" s="2"/>
      <c r="BC1853" s="3"/>
      <c r="BD1853" s="3"/>
      <c r="BE1853" s="3"/>
      <c r="BF1853" s="3"/>
    </row>
    <row r="1854" spans="1:58" ht="41.45" customHeight="1">
      <c r="A1854"/>
      <c r="J1854"/>
      <c r="AA1854"/>
      <c r="AB1854"/>
      <c r="AC1854"/>
      <c r="AD1854"/>
      <c r="AE1854"/>
      <c r="AF1854"/>
      <c r="AG1854"/>
      <c r="AH1854"/>
      <c r="BB1854" s="2"/>
      <c r="BC1854" s="3"/>
      <c r="BD1854" s="3"/>
      <c r="BE1854" s="3"/>
      <c r="BF1854" s="3"/>
    </row>
    <row r="1855" spans="1:58" ht="41.45" customHeight="1">
      <c r="A1855"/>
      <c r="J1855"/>
      <c r="AA1855"/>
      <c r="AB1855"/>
      <c r="AC1855"/>
      <c r="AD1855"/>
      <c r="AE1855"/>
      <c r="AF1855"/>
      <c r="AG1855"/>
      <c r="AH1855"/>
      <c r="BB1855" s="2"/>
      <c r="BC1855" s="3"/>
      <c r="BD1855" s="3"/>
      <c r="BE1855" s="3"/>
      <c r="BF1855" s="3"/>
    </row>
    <row r="1856" spans="1:58" ht="41.45" customHeight="1">
      <c r="A1856"/>
      <c r="J1856"/>
      <c r="AA1856"/>
      <c r="AB1856"/>
      <c r="AC1856"/>
      <c r="AD1856"/>
      <c r="AE1856"/>
      <c r="AF1856"/>
      <c r="AG1856"/>
      <c r="AH1856"/>
      <c r="BB1856" s="2"/>
      <c r="BC1856" s="3"/>
      <c r="BD1856" s="3"/>
      <c r="BE1856" s="3"/>
      <c r="BF1856" s="3"/>
    </row>
    <row r="1857" spans="1:58" ht="41.45" customHeight="1">
      <c r="A1857"/>
      <c r="J1857"/>
      <c r="AA1857"/>
      <c r="AB1857"/>
      <c r="AC1857"/>
      <c r="AD1857"/>
      <c r="AE1857"/>
      <c r="AF1857"/>
      <c r="AG1857"/>
      <c r="AH1857"/>
      <c r="BB1857" s="2"/>
      <c r="BC1857" s="3"/>
      <c r="BD1857" s="3"/>
      <c r="BE1857" s="3"/>
      <c r="BF1857" s="3"/>
    </row>
    <row r="1858" spans="1:58" ht="41.45" customHeight="1">
      <c r="A1858"/>
      <c r="J1858"/>
      <c r="AA1858"/>
      <c r="AB1858"/>
      <c r="AC1858"/>
      <c r="AD1858"/>
      <c r="AE1858"/>
      <c r="AF1858"/>
      <c r="AG1858"/>
      <c r="AH1858"/>
      <c r="BB1858" s="2"/>
      <c r="BC1858" s="3"/>
      <c r="BD1858" s="3"/>
      <c r="BE1858" s="3"/>
      <c r="BF1858" s="3"/>
    </row>
    <row r="1859" spans="1:58" ht="41.45" customHeight="1">
      <c r="A1859"/>
      <c r="J1859"/>
      <c r="AA1859"/>
      <c r="AB1859"/>
      <c r="AC1859"/>
      <c r="AD1859"/>
      <c r="AE1859"/>
      <c r="AF1859"/>
      <c r="AG1859"/>
      <c r="AH1859"/>
      <c r="BB1859" s="2"/>
      <c r="BC1859" s="3"/>
      <c r="BD1859" s="3"/>
      <c r="BE1859" s="3"/>
      <c r="BF1859" s="3"/>
    </row>
    <row r="1860" spans="1:58" ht="41.45" customHeight="1">
      <c r="A1860"/>
      <c r="J1860"/>
      <c r="AA1860"/>
      <c r="AB1860"/>
      <c r="AC1860"/>
      <c r="AD1860"/>
      <c r="AE1860"/>
      <c r="AF1860"/>
      <c r="AG1860"/>
      <c r="AH1860"/>
      <c r="BB1860" s="2"/>
      <c r="BC1860" s="3"/>
      <c r="BD1860" s="3"/>
      <c r="BE1860" s="3"/>
      <c r="BF1860" s="3"/>
    </row>
    <row r="1861" spans="1:58" ht="41.45" customHeight="1">
      <c r="A1861"/>
      <c r="J1861"/>
      <c r="AA1861"/>
      <c r="AB1861"/>
      <c r="AC1861"/>
      <c r="AD1861"/>
      <c r="AE1861"/>
      <c r="AF1861"/>
      <c r="AG1861"/>
      <c r="AH1861"/>
      <c r="BB1861" s="2"/>
      <c r="BC1861" s="3"/>
      <c r="BD1861" s="3"/>
      <c r="BE1861" s="3"/>
      <c r="BF1861" s="3"/>
    </row>
    <row r="1862" spans="1:58" ht="41.45" customHeight="1">
      <c r="A1862"/>
      <c r="J1862"/>
      <c r="AA1862"/>
      <c r="AB1862"/>
      <c r="AC1862"/>
      <c r="AD1862"/>
      <c r="AE1862"/>
      <c r="AF1862"/>
      <c r="AG1862"/>
      <c r="AH1862"/>
      <c r="BB1862" s="2"/>
      <c r="BC1862" s="3"/>
      <c r="BD1862" s="3"/>
      <c r="BE1862" s="3"/>
      <c r="BF1862" s="3"/>
    </row>
    <row r="1863" spans="1:58" ht="41.45" customHeight="1">
      <c r="A1863"/>
      <c r="J1863"/>
      <c r="AA1863"/>
      <c r="AB1863"/>
      <c r="AC1863"/>
      <c r="AD1863"/>
      <c r="AE1863"/>
      <c r="AF1863"/>
      <c r="AG1863"/>
      <c r="AH1863"/>
      <c r="BB1863" s="2"/>
      <c r="BC1863" s="3"/>
      <c r="BD1863" s="3"/>
      <c r="BE1863" s="3"/>
      <c r="BF1863" s="3"/>
    </row>
    <row r="1864" spans="1:58" ht="41.45" customHeight="1">
      <c r="A1864"/>
      <c r="J1864"/>
      <c r="AA1864"/>
      <c r="AB1864"/>
      <c r="AC1864"/>
      <c r="AD1864"/>
      <c r="AE1864"/>
      <c r="AF1864"/>
      <c r="AG1864"/>
      <c r="AH1864"/>
      <c r="BB1864" s="2"/>
      <c r="BC1864" s="3"/>
      <c r="BD1864" s="3"/>
      <c r="BE1864" s="3"/>
      <c r="BF1864" s="3"/>
    </row>
    <row r="1865" spans="1:58" ht="41.45" customHeight="1">
      <c r="A1865"/>
      <c r="J1865"/>
      <c r="AA1865"/>
      <c r="AB1865"/>
      <c r="AC1865"/>
      <c r="AD1865"/>
      <c r="AE1865"/>
      <c r="AF1865"/>
      <c r="AG1865"/>
      <c r="AH1865"/>
      <c r="BB1865" s="2"/>
      <c r="BC1865" s="3"/>
      <c r="BD1865" s="3"/>
      <c r="BE1865" s="3"/>
      <c r="BF1865" s="3"/>
    </row>
    <row r="1866" spans="1:58" ht="41.45" customHeight="1">
      <c r="A1866"/>
      <c r="J1866"/>
      <c r="AA1866"/>
      <c r="AB1866"/>
      <c r="AC1866"/>
      <c r="AD1866"/>
      <c r="AE1866"/>
      <c r="AF1866"/>
      <c r="AG1866"/>
      <c r="AH1866"/>
      <c r="BB1866" s="2"/>
      <c r="BC1866" s="3"/>
      <c r="BD1866" s="3"/>
      <c r="BE1866" s="3"/>
      <c r="BF1866" s="3"/>
    </row>
    <row r="1867" spans="1:58" ht="41.45" customHeight="1">
      <c r="A1867"/>
      <c r="J1867"/>
      <c r="AA1867"/>
      <c r="AB1867"/>
      <c r="AC1867"/>
      <c r="AD1867"/>
      <c r="AE1867"/>
      <c r="AF1867"/>
      <c r="AG1867"/>
      <c r="AH1867"/>
      <c r="BB1867" s="2"/>
      <c r="BC1867" s="3"/>
      <c r="BD1867" s="3"/>
      <c r="BE1867" s="3"/>
      <c r="BF1867" s="3"/>
    </row>
    <row r="1868" spans="1:58" ht="41.45" customHeight="1">
      <c r="A1868"/>
      <c r="J1868"/>
      <c r="AA1868"/>
      <c r="AB1868"/>
      <c r="AC1868"/>
      <c r="AD1868"/>
      <c r="AE1868"/>
      <c r="AF1868"/>
      <c r="AG1868"/>
      <c r="AH1868"/>
      <c r="BB1868" s="2"/>
      <c r="BC1868" s="3"/>
      <c r="BD1868" s="3"/>
      <c r="BE1868" s="3"/>
      <c r="BF1868" s="3"/>
    </row>
    <row r="1869" spans="1:58" ht="41.45" customHeight="1">
      <c r="A1869"/>
      <c r="J1869"/>
      <c r="AA1869"/>
      <c r="AB1869"/>
      <c r="AC1869"/>
      <c r="AD1869"/>
      <c r="AE1869"/>
      <c r="AF1869"/>
      <c r="AG1869"/>
      <c r="AH1869"/>
      <c r="BB1869" s="2"/>
      <c r="BC1869" s="3"/>
      <c r="BD1869" s="3"/>
      <c r="BE1869" s="3"/>
      <c r="BF1869" s="3"/>
    </row>
    <row r="1870" spans="1:58" ht="41.45" customHeight="1">
      <c r="A1870"/>
      <c r="J1870"/>
      <c r="AA1870"/>
      <c r="AB1870"/>
      <c r="AC1870"/>
      <c r="AD1870"/>
      <c r="AE1870"/>
      <c r="AF1870"/>
      <c r="AG1870"/>
      <c r="AH1870"/>
      <c r="BB1870" s="2"/>
      <c r="BC1870" s="3"/>
      <c r="BD1870" s="3"/>
      <c r="BE1870" s="3"/>
      <c r="BF1870" s="3"/>
    </row>
    <row r="1871" spans="1:58" ht="41.45" customHeight="1">
      <c r="A1871"/>
      <c r="J1871"/>
      <c r="AA1871"/>
      <c r="AB1871"/>
      <c r="AC1871"/>
      <c r="AD1871"/>
      <c r="AE1871"/>
      <c r="AF1871"/>
      <c r="AG1871"/>
      <c r="AH1871"/>
      <c r="BB1871" s="2"/>
      <c r="BC1871" s="3"/>
      <c r="BD1871" s="3"/>
      <c r="BE1871" s="3"/>
      <c r="BF1871" s="3"/>
    </row>
    <row r="1872" spans="1:58" ht="41.45" customHeight="1">
      <c r="A1872"/>
      <c r="J1872"/>
      <c r="AA1872"/>
      <c r="AB1872"/>
      <c r="AC1872"/>
      <c r="AD1872"/>
      <c r="AE1872"/>
      <c r="AF1872"/>
      <c r="AG1872"/>
      <c r="AH1872"/>
      <c r="BB1872" s="2"/>
      <c r="BC1872" s="3"/>
      <c r="BD1872" s="3"/>
      <c r="BE1872" s="3"/>
      <c r="BF1872" s="3"/>
    </row>
    <row r="1873" spans="1:58" ht="41.45" customHeight="1">
      <c r="A1873"/>
      <c r="J1873"/>
      <c r="AA1873"/>
      <c r="AB1873"/>
      <c r="AC1873"/>
      <c r="AD1873"/>
      <c r="AE1873"/>
      <c r="AF1873"/>
      <c r="AG1873"/>
      <c r="AH1873"/>
      <c r="BB1873" s="2"/>
      <c r="BC1873" s="3"/>
      <c r="BD1873" s="3"/>
      <c r="BE1873" s="3"/>
      <c r="BF1873" s="3"/>
    </row>
    <row r="1874" spans="1:58" ht="41.45" customHeight="1">
      <c r="A1874"/>
      <c r="J1874"/>
      <c r="AA1874"/>
      <c r="AB1874"/>
      <c r="AC1874"/>
      <c r="AD1874"/>
      <c r="AE1874"/>
      <c r="AF1874"/>
      <c r="AG1874"/>
      <c r="AH1874"/>
      <c r="BB1874" s="2"/>
      <c r="BC1874" s="3"/>
      <c r="BD1874" s="3"/>
      <c r="BE1874" s="3"/>
      <c r="BF1874" s="3"/>
    </row>
    <row r="1875" spans="1:58" ht="41.45" customHeight="1">
      <c r="A1875"/>
      <c r="J1875"/>
      <c r="AA1875"/>
      <c r="AB1875"/>
      <c r="AC1875"/>
      <c r="AD1875"/>
      <c r="AE1875"/>
      <c r="AF1875"/>
      <c r="AG1875"/>
      <c r="AH1875"/>
      <c r="BB1875" s="2"/>
      <c r="BC1875" s="3"/>
      <c r="BD1875" s="3"/>
      <c r="BE1875" s="3"/>
      <c r="BF1875" s="3"/>
    </row>
    <row r="1876" spans="1:58" ht="41.45" customHeight="1">
      <c r="A1876"/>
      <c r="J1876"/>
      <c r="AA1876"/>
      <c r="AB1876"/>
      <c r="AC1876"/>
      <c r="AD1876"/>
      <c r="AE1876"/>
      <c r="AF1876"/>
      <c r="AG1876"/>
      <c r="AH1876"/>
      <c r="BB1876" s="2"/>
      <c r="BC1876" s="3"/>
      <c r="BD1876" s="3"/>
      <c r="BE1876" s="3"/>
      <c r="BF1876" s="3"/>
    </row>
    <row r="1877" spans="1:58" ht="41.45" customHeight="1">
      <c r="A1877"/>
      <c r="J1877"/>
      <c r="AA1877"/>
      <c r="AB1877"/>
      <c r="AC1877"/>
      <c r="AD1877"/>
      <c r="AE1877"/>
      <c r="AF1877"/>
      <c r="AG1877"/>
      <c r="AH1877"/>
      <c r="BB1877" s="2"/>
      <c r="BC1877" s="3"/>
      <c r="BD1877" s="3"/>
      <c r="BE1877" s="3"/>
      <c r="BF1877" s="3"/>
    </row>
    <row r="1878" spans="1:58" ht="41.45" customHeight="1">
      <c r="A1878"/>
      <c r="J1878"/>
      <c r="AA1878"/>
      <c r="AB1878"/>
      <c r="AC1878"/>
      <c r="AD1878"/>
      <c r="AE1878"/>
      <c r="AF1878"/>
      <c r="AG1878"/>
      <c r="AH1878"/>
      <c r="BB1878" s="2"/>
      <c r="BC1878" s="3"/>
      <c r="BD1878" s="3"/>
      <c r="BE1878" s="3"/>
      <c r="BF1878" s="3"/>
    </row>
    <row r="1879" spans="1:58" ht="41.45" customHeight="1">
      <c r="A1879"/>
      <c r="J1879"/>
      <c r="AA1879"/>
      <c r="AB1879"/>
      <c r="AC1879"/>
      <c r="AD1879"/>
      <c r="AE1879"/>
      <c r="AF1879"/>
      <c r="AG1879"/>
      <c r="AH1879"/>
      <c r="BB1879" s="2"/>
      <c r="BC1879" s="3"/>
      <c r="BD1879" s="3"/>
      <c r="BE1879" s="3"/>
      <c r="BF1879" s="3"/>
    </row>
    <row r="1880" spans="1:58" ht="41.45" customHeight="1">
      <c r="A1880"/>
      <c r="J1880"/>
      <c r="AA1880"/>
      <c r="AB1880"/>
      <c r="AC1880"/>
      <c r="AD1880"/>
      <c r="AE1880"/>
      <c r="AF1880"/>
      <c r="AG1880"/>
      <c r="AH1880"/>
      <c r="BB1880" s="2"/>
      <c r="BC1880" s="3"/>
      <c r="BD1880" s="3"/>
      <c r="BE1880" s="3"/>
      <c r="BF1880" s="3"/>
    </row>
    <row r="1881" spans="1:58" ht="41.45" customHeight="1">
      <c r="A1881"/>
      <c r="J1881"/>
      <c r="AA1881"/>
      <c r="AB1881"/>
      <c r="AC1881"/>
      <c r="AD1881"/>
      <c r="AE1881"/>
      <c r="AF1881"/>
      <c r="AG1881"/>
      <c r="AH1881"/>
      <c r="BB1881" s="2"/>
      <c r="BC1881" s="3"/>
      <c r="BD1881" s="3"/>
      <c r="BE1881" s="3"/>
      <c r="BF1881" s="3"/>
    </row>
    <row r="1882" spans="1:58" ht="41.45" customHeight="1">
      <c r="A1882"/>
      <c r="J1882"/>
      <c r="AA1882"/>
      <c r="AB1882"/>
      <c r="AC1882"/>
      <c r="AD1882"/>
      <c r="AE1882"/>
      <c r="AF1882"/>
      <c r="AG1882"/>
      <c r="AH1882"/>
      <c r="BB1882" s="2"/>
      <c r="BC1882" s="3"/>
      <c r="BD1882" s="3"/>
      <c r="BE1882" s="3"/>
      <c r="BF1882" s="3"/>
    </row>
    <row r="1883" spans="1:58" ht="41.45" customHeight="1">
      <c r="A1883"/>
      <c r="J1883"/>
      <c r="AA1883"/>
      <c r="AB1883"/>
      <c r="AC1883"/>
      <c r="AD1883"/>
      <c r="AE1883"/>
      <c r="AF1883"/>
      <c r="AG1883"/>
      <c r="AH1883"/>
      <c r="BB1883" s="2"/>
      <c r="BC1883" s="3"/>
      <c r="BD1883" s="3"/>
      <c r="BE1883" s="3"/>
      <c r="BF1883" s="3"/>
    </row>
    <row r="1884" spans="1:58" ht="41.45" customHeight="1">
      <c r="A1884"/>
      <c r="J1884"/>
      <c r="AA1884"/>
      <c r="AB1884"/>
      <c r="AC1884"/>
      <c r="AD1884"/>
      <c r="AE1884"/>
      <c r="AF1884"/>
      <c r="AG1884"/>
      <c r="AH1884"/>
      <c r="BB1884" s="2"/>
      <c r="BC1884" s="3"/>
      <c r="BD1884" s="3"/>
      <c r="BE1884" s="3"/>
      <c r="BF1884" s="3"/>
    </row>
    <row r="1885" spans="1:58" ht="41.45" customHeight="1">
      <c r="A1885"/>
      <c r="J1885"/>
      <c r="AA1885"/>
      <c r="AB1885"/>
      <c r="AC1885"/>
      <c r="AD1885"/>
      <c r="AE1885"/>
      <c r="AF1885"/>
      <c r="AG1885"/>
      <c r="AH1885"/>
      <c r="BB1885" s="2"/>
      <c r="BC1885" s="3"/>
      <c r="BD1885" s="3"/>
      <c r="BE1885" s="3"/>
      <c r="BF1885" s="3"/>
    </row>
    <row r="1886" spans="1:58" ht="41.45" customHeight="1">
      <c r="A1886"/>
      <c r="J1886"/>
      <c r="AA1886"/>
      <c r="AB1886"/>
      <c r="AC1886"/>
      <c r="AD1886"/>
      <c r="AE1886"/>
      <c r="AF1886"/>
      <c r="AG1886"/>
      <c r="AH1886"/>
      <c r="BB1886" s="2"/>
      <c r="BC1886" s="3"/>
      <c r="BD1886" s="3"/>
      <c r="BE1886" s="3"/>
      <c r="BF1886" s="3"/>
    </row>
    <row r="1887" spans="1:58" ht="41.45" customHeight="1">
      <c r="A1887"/>
      <c r="J1887"/>
      <c r="AA1887"/>
      <c r="AB1887"/>
      <c r="AC1887"/>
      <c r="AD1887"/>
      <c r="AE1887"/>
      <c r="AF1887"/>
      <c r="AG1887"/>
      <c r="AH1887"/>
      <c r="BB1887" s="2"/>
      <c r="BC1887" s="3"/>
      <c r="BD1887" s="3"/>
      <c r="BE1887" s="3"/>
      <c r="BF1887" s="3"/>
    </row>
    <row r="1888" spans="1:58" ht="41.45" customHeight="1">
      <c r="A1888"/>
      <c r="J1888"/>
      <c r="AA1888"/>
      <c r="AB1888"/>
      <c r="AC1888"/>
      <c r="AD1888"/>
      <c r="AE1888"/>
      <c r="AF1888"/>
      <c r="AG1888"/>
      <c r="AH1888"/>
      <c r="BB1888" s="2"/>
      <c r="BC1888" s="3"/>
      <c r="BD1888" s="3"/>
      <c r="BE1888" s="3"/>
      <c r="BF1888" s="3"/>
    </row>
    <row r="1889" spans="1:58" ht="41.45" customHeight="1">
      <c r="A1889"/>
      <c r="J1889"/>
      <c r="AA1889"/>
      <c r="AB1889"/>
      <c r="AC1889"/>
      <c r="AD1889"/>
      <c r="AE1889"/>
      <c r="AF1889"/>
      <c r="AG1889"/>
      <c r="AH1889"/>
      <c r="BB1889" s="2"/>
      <c r="BC1889" s="3"/>
      <c r="BD1889" s="3"/>
      <c r="BE1889" s="3"/>
      <c r="BF1889" s="3"/>
    </row>
    <row r="1890" spans="1:58" ht="41.45" customHeight="1">
      <c r="A1890"/>
      <c r="J1890"/>
      <c r="AA1890"/>
      <c r="AB1890"/>
      <c r="AC1890"/>
      <c r="AD1890"/>
      <c r="AE1890"/>
      <c r="AF1890"/>
      <c r="AG1890"/>
      <c r="AH1890"/>
      <c r="BB1890" s="2"/>
      <c r="BC1890" s="3"/>
      <c r="BD1890" s="3"/>
      <c r="BE1890" s="3"/>
      <c r="BF1890" s="3"/>
    </row>
    <row r="1891" spans="1:58" ht="41.45" customHeight="1">
      <c r="A1891"/>
      <c r="J1891"/>
      <c r="AA1891"/>
      <c r="AB1891"/>
      <c r="AC1891"/>
      <c r="AD1891"/>
      <c r="AE1891"/>
      <c r="AF1891"/>
      <c r="AG1891"/>
      <c r="AH1891"/>
      <c r="BB1891" s="2"/>
      <c r="BC1891" s="3"/>
      <c r="BD1891" s="3"/>
      <c r="BE1891" s="3"/>
      <c r="BF1891" s="3"/>
    </row>
    <row r="1892" spans="1:58" ht="41.45" customHeight="1">
      <c r="A1892"/>
      <c r="J1892"/>
      <c r="AA1892"/>
      <c r="AB1892"/>
      <c r="AC1892"/>
      <c r="AD1892"/>
      <c r="AE1892"/>
      <c r="AF1892"/>
      <c r="AG1892"/>
      <c r="AH1892"/>
      <c r="BB1892" s="2"/>
      <c r="BC1892" s="3"/>
      <c r="BD1892" s="3"/>
      <c r="BE1892" s="3"/>
      <c r="BF1892" s="3"/>
    </row>
    <row r="1893" spans="1:58" ht="41.45" customHeight="1">
      <c r="A1893"/>
      <c r="J1893"/>
      <c r="AA1893"/>
      <c r="AB1893"/>
      <c r="AC1893"/>
      <c r="AD1893"/>
      <c r="AE1893"/>
      <c r="AF1893"/>
      <c r="AG1893"/>
      <c r="AH1893"/>
      <c r="BB1893" s="2"/>
      <c r="BC1893" s="3"/>
      <c r="BD1893" s="3"/>
      <c r="BE1893" s="3"/>
      <c r="BF1893" s="3"/>
    </row>
    <row r="1894" spans="1:58" ht="41.45" customHeight="1">
      <c r="A1894"/>
      <c r="J1894"/>
      <c r="AA1894"/>
      <c r="AB1894"/>
      <c r="AC1894"/>
      <c r="AD1894"/>
      <c r="AE1894"/>
      <c r="AF1894"/>
      <c r="AG1894"/>
      <c r="AH1894"/>
      <c r="BB1894" s="2"/>
      <c r="BC1894" s="3"/>
      <c r="BD1894" s="3"/>
      <c r="BE1894" s="3"/>
      <c r="BF1894" s="3"/>
    </row>
    <row r="1895" spans="1:58" ht="41.45" customHeight="1">
      <c r="A1895"/>
      <c r="J1895"/>
      <c r="AA1895"/>
      <c r="AB1895"/>
      <c r="AC1895"/>
      <c r="AD1895"/>
      <c r="AE1895"/>
      <c r="AF1895"/>
      <c r="AG1895"/>
      <c r="AH1895"/>
      <c r="BB1895" s="2"/>
      <c r="BC1895" s="3"/>
      <c r="BD1895" s="3"/>
      <c r="BE1895" s="3"/>
      <c r="BF1895" s="3"/>
    </row>
    <row r="1896" spans="1:58" ht="41.45" customHeight="1">
      <c r="A1896"/>
      <c r="J1896"/>
      <c r="AA1896"/>
      <c r="AB1896"/>
      <c r="AC1896"/>
      <c r="AD1896"/>
      <c r="AE1896"/>
      <c r="AF1896"/>
      <c r="AG1896"/>
      <c r="AH1896"/>
      <c r="BB1896" s="2"/>
      <c r="BC1896" s="3"/>
      <c r="BD1896" s="3"/>
      <c r="BE1896" s="3"/>
      <c r="BF1896" s="3"/>
    </row>
    <row r="1897" spans="1:58" ht="41.45" customHeight="1">
      <c r="A1897"/>
      <c r="J1897"/>
      <c r="AA1897"/>
      <c r="AB1897"/>
      <c r="AC1897"/>
      <c r="AD1897"/>
      <c r="AE1897"/>
      <c r="AF1897"/>
      <c r="AG1897"/>
      <c r="AH1897"/>
      <c r="BB1897" s="2"/>
      <c r="BC1897" s="3"/>
      <c r="BD1897" s="3"/>
      <c r="BE1897" s="3"/>
      <c r="BF1897" s="3"/>
    </row>
    <row r="1898" spans="1:58" ht="41.45" customHeight="1">
      <c r="A1898"/>
      <c r="J1898"/>
      <c r="AA1898"/>
      <c r="AB1898"/>
      <c r="AC1898"/>
      <c r="AD1898"/>
      <c r="AE1898"/>
      <c r="AF1898"/>
      <c r="AG1898"/>
      <c r="AH1898"/>
      <c r="BB1898" s="2"/>
      <c r="BC1898" s="3"/>
      <c r="BD1898" s="3"/>
      <c r="BE1898" s="3"/>
      <c r="BF1898" s="3"/>
    </row>
    <row r="1899" spans="1:58" ht="41.45" customHeight="1">
      <c r="A1899"/>
      <c r="J1899"/>
      <c r="AA1899"/>
      <c r="AB1899"/>
      <c r="AC1899"/>
      <c r="AD1899"/>
      <c r="AE1899"/>
      <c r="AF1899"/>
      <c r="AG1899"/>
      <c r="AH1899"/>
      <c r="BB1899" s="2"/>
      <c r="BC1899" s="3"/>
      <c r="BD1899" s="3"/>
      <c r="BE1899" s="3"/>
      <c r="BF1899" s="3"/>
    </row>
    <row r="1900" spans="1:58" ht="41.45" customHeight="1">
      <c r="A1900"/>
      <c r="J1900"/>
      <c r="AA1900"/>
      <c r="AB1900"/>
      <c r="AC1900"/>
      <c r="AD1900"/>
      <c r="AE1900"/>
      <c r="AF1900"/>
      <c r="AG1900"/>
      <c r="AH1900"/>
      <c r="BB1900" s="2"/>
      <c r="BC1900" s="3"/>
      <c r="BD1900" s="3"/>
      <c r="BE1900" s="3"/>
      <c r="BF1900" s="3"/>
    </row>
    <row r="1901" spans="1:58" ht="41.45" customHeight="1">
      <c r="A1901"/>
      <c r="J1901"/>
      <c r="AA1901"/>
      <c r="AB1901"/>
      <c r="AC1901"/>
      <c r="AD1901"/>
      <c r="AE1901"/>
      <c r="AF1901"/>
      <c r="AG1901"/>
      <c r="AH1901"/>
      <c r="BB1901" s="2"/>
      <c r="BC1901" s="3"/>
      <c r="BD1901" s="3"/>
      <c r="BE1901" s="3"/>
      <c r="BF1901" s="3"/>
    </row>
    <row r="1902" spans="1:58" ht="41.45" customHeight="1">
      <c r="A1902"/>
      <c r="J1902"/>
      <c r="AA1902"/>
      <c r="AB1902"/>
      <c r="AC1902"/>
      <c r="AD1902"/>
      <c r="AE1902"/>
      <c r="AF1902"/>
      <c r="AG1902"/>
      <c r="AH1902"/>
      <c r="BB1902" s="2"/>
      <c r="BC1902" s="3"/>
      <c r="BD1902" s="3"/>
      <c r="BE1902" s="3"/>
      <c r="BF1902" s="3"/>
    </row>
    <row r="1903" spans="1:58" ht="41.45" customHeight="1">
      <c r="A1903"/>
      <c r="J1903"/>
      <c r="AA1903"/>
      <c r="AB1903"/>
      <c r="AC1903"/>
      <c r="AD1903"/>
      <c r="AE1903"/>
      <c r="AF1903"/>
      <c r="AG1903"/>
      <c r="AH1903"/>
      <c r="BB1903" s="2"/>
      <c r="BC1903" s="3"/>
      <c r="BD1903" s="3"/>
      <c r="BE1903" s="3"/>
      <c r="BF1903" s="3"/>
    </row>
    <row r="1904" spans="1:58" ht="41.45" customHeight="1">
      <c r="A1904"/>
      <c r="J1904"/>
      <c r="AA1904"/>
      <c r="AB1904"/>
      <c r="AC1904"/>
      <c r="AD1904"/>
      <c r="AE1904"/>
      <c r="AF1904"/>
      <c r="AG1904"/>
      <c r="AH1904"/>
      <c r="BB1904" s="2"/>
      <c r="BC1904" s="3"/>
      <c r="BD1904" s="3"/>
      <c r="BE1904" s="3"/>
      <c r="BF1904" s="3"/>
    </row>
    <row r="1905" spans="1:58" ht="41.45" customHeight="1">
      <c r="A1905"/>
      <c r="J1905"/>
      <c r="AA1905"/>
      <c r="AB1905"/>
      <c r="AC1905"/>
      <c r="AD1905"/>
      <c r="AE1905"/>
      <c r="AF1905"/>
      <c r="AG1905"/>
      <c r="AH1905"/>
      <c r="BB1905" s="2"/>
      <c r="BC1905" s="3"/>
      <c r="BD1905" s="3"/>
      <c r="BE1905" s="3"/>
      <c r="BF1905" s="3"/>
    </row>
    <row r="1906" spans="1:58" ht="41.45" customHeight="1">
      <c r="A1906"/>
      <c r="J1906"/>
      <c r="AA1906"/>
      <c r="AB1906"/>
      <c r="AC1906"/>
      <c r="AD1906"/>
      <c r="AE1906"/>
      <c r="AF1906"/>
      <c r="AG1906"/>
      <c r="AH1906"/>
      <c r="BB1906" s="2"/>
      <c r="BC1906" s="3"/>
      <c r="BD1906" s="3"/>
      <c r="BE1906" s="3"/>
      <c r="BF1906" s="3"/>
    </row>
    <row r="1907" spans="1:58" ht="41.45" customHeight="1">
      <c r="A1907"/>
      <c r="J1907"/>
      <c r="AA1907"/>
      <c r="AB1907"/>
      <c r="AC1907"/>
      <c r="AD1907"/>
      <c r="AE1907"/>
      <c r="AF1907"/>
      <c r="AG1907"/>
      <c r="AH1907"/>
      <c r="BB1907" s="2"/>
      <c r="BC1907" s="3"/>
      <c r="BD1907" s="3"/>
      <c r="BE1907" s="3"/>
      <c r="BF1907" s="3"/>
    </row>
    <row r="1908" spans="1:58" ht="41.45" customHeight="1">
      <c r="A1908"/>
      <c r="J1908"/>
      <c r="AA1908"/>
      <c r="AB1908"/>
      <c r="AC1908"/>
      <c r="AD1908"/>
      <c r="AE1908"/>
      <c r="AF1908"/>
      <c r="AG1908"/>
      <c r="AH1908"/>
      <c r="BB1908" s="2"/>
      <c r="BC1908" s="3"/>
      <c r="BD1908" s="3"/>
      <c r="BE1908" s="3"/>
      <c r="BF1908" s="3"/>
    </row>
    <row r="1909" spans="1:58" ht="41.45" customHeight="1">
      <c r="A1909"/>
      <c r="J1909"/>
      <c r="AA1909"/>
      <c r="AB1909"/>
      <c r="AC1909"/>
      <c r="AD1909"/>
      <c r="AE1909"/>
      <c r="AF1909"/>
      <c r="AG1909"/>
      <c r="AH1909"/>
      <c r="BB1909" s="2"/>
      <c r="BC1909" s="3"/>
      <c r="BD1909" s="3"/>
      <c r="BE1909" s="3"/>
      <c r="BF1909" s="3"/>
    </row>
    <row r="1910" spans="1:58" ht="41.45" customHeight="1">
      <c r="A1910"/>
      <c r="J1910"/>
      <c r="AA1910"/>
      <c r="AB1910"/>
      <c r="AC1910"/>
      <c r="AD1910"/>
      <c r="AE1910"/>
      <c r="AF1910"/>
      <c r="AG1910"/>
      <c r="AH1910"/>
      <c r="BB1910" s="2"/>
      <c r="BC1910" s="3"/>
      <c r="BD1910" s="3"/>
      <c r="BE1910" s="3"/>
      <c r="BF1910" s="3"/>
    </row>
    <row r="1911" spans="1:58" ht="41.45" customHeight="1">
      <c r="A1911"/>
      <c r="J1911"/>
      <c r="AA1911"/>
      <c r="AB1911"/>
      <c r="AC1911"/>
      <c r="AD1911"/>
      <c r="AE1911"/>
      <c r="AF1911"/>
      <c r="AG1911"/>
      <c r="AH1911"/>
      <c r="BB1911" s="2"/>
      <c r="BC1911" s="3"/>
      <c r="BD1911" s="3"/>
      <c r="BE1911" s="3"/>
      <c r="BF1911" s="3"/>
    </row>
    <row r="1912" spans="1:58" ht="41.45" customHeight="1">
      <c r="A1912"/>
      <c r="J1912"/>
      <c r="AA1912"/>
      <c r="AB1912"/>
      <c r="AC1912"/>
      <c r="AD1912"/>
      <c r="AE1912"/>
      <c r="AF1912"/>
      <c r="AG1912"/>
      <c r="AH1912"/>
      <c r="BB1912" s="2"/>
      <c r="BC1912" s="3"/>
      <c r="BD1912" s="3"/>
      <c r="BE1912" s="3"/>
      <c r="BF1912" s="3"/>
    </row>
    <row r="1913" spans="1:58" ht="41.45" customHeight="1">
      <c r="A1913"/>
      <c r="J1913"/>
      <c r="AA1913"/>
      <c r="AB1913"/>
      <c r="AC1913"/>
      <c r="AD1913"/>
      <c r="AE1913"/>
      <c r="AF1913"/>
      <c r="AG1913"/>
      <c r="AH1913"/>
      <c r="BB1913" s="2"/>
      <c r="BC1913" s="3"/>
      <c r="BD1913" s="3"/>
      <c r="BE1913" s="3"/>
      <c r="BF1913" s="3"/>
    </row>
    <row r="1914" spans="1:58" ht="41.45" customHeight="1">
      <c r="A1914"/>
      <c r="J1914"/>
      <c r="AA1914"/>
      <c r="AB1914"/>
      <c r="AC1914"/>
      <c r="AD1914"/>
      <c r="AE1914"/>
      <c r="AF1914"/>
      <c r="AG1914"/>
      <c r="AH1914"/>
      <c r="BB1914" s="2"/>
      <c r="BC1914" s="3"/>
      <c r="BD1914" s="3"/>
      <c r="BE1914" s="3"/>
      <c r="BF1914" s="3"/>
    </row>
    <row r="1915" spans="1:58" ht="41.45" customHeight="1">
      <c r="A1915"/>
      <c r="J1915"/>
      <c r="AA1915"/>
      <c r="AB1915"/>
      <c r="AC1915"/>
      <c r="AD1915"/>
      <c r="AE1915"/>
      <c r="AF1915"/>
      <c r="AG1915"/>
      <c r="AH1915"/>
      <c r="BB1915" s="2"/>
      <c r="BC1915" s="3"/>
      <c r="BD1915" s="3"/>
      <c r="BE1915" s="3"/>
      <c r="BF1915" s="3"/>
    </row>
    <row r="1916" spans="1:58" ht="41.45" customHeight="1">
      <c r="A1916"/>
      <c r="J1916"/>
      <c r="AA1916"/>
      <c r="AB1916"/>
      <c r="AC1916"/>
      <c r="AD1916"/>
      <c r="AE1916"/>
      <c r="AF1916"/>
      <c r="AG1916"/>
      <c r="AH1916"/>
      <c r="BB1916" s="2"/>
      <c r="BC1916" s="3"/>
      <c r="BD1916" s="3"/>
      <c r="BE1916" s="3"/>
      <c r="BF1916" s="3"/>
    </row>
    <row r="1917" spans="1:58" ht="41.45" customHeight="1">
      <c r="A1917"/>
      <c r="J1917"/>
      <c r="AA1917"/>
      <c r="AB1917"/>
      <c r="AC1917"/>
      <c r="AD1917"/>
      <c r="AE1917"/>
      <c r="AF1917"/>
      <c r="AG1917"/>
      <c r="AH1917"/>
      <c r="BB1917" s="2"/>
      <c r="BC1917" s="3"/>
      <c r="BD1917" s="3"/>
      <c r="BE1917" s="3"/>
      <c r="BF1917" s="3"/>
    </row>
    <row r="1918" spans="1:58" ht="41.45" customHeight="1">
      <c r="A1918"/>
      <c r="J1918"/>
      <c r="AA1918"/>
      <c r="AB1918"/>
      <c r="AC1918"/>
      <c r="AD1918"/>
      <c r="AE1918"/>
      <c r="AF1918"/>
      <c r="AG1918"/>
      <c r="AH1918"/>
      <c r="BB1918" s="2"/>
      <c r="BC1918" s="3"/>
      <c r="BD1918" s="3"/>
      <c r="BE1918" s="3"/>
      <c r="BF1918" s="3"/>
    </row>
    <row r="1919" spans="1:58" ht="41.45" customHeight="1">
      <c r="A1919"/>
      <c r="J1919"/>
      <c r="AA1919"/>
      <c r="AB1919"/>
      <c r="AC1919"/>
      <c r="AD1919"/>
      <c r="AE1919"/>
      <c r="AF1919"/>
      <c r="AG1919"/>
      <c r="AH1919"/>
      <c r="BB1919" s="2"/>
      <c r="BC1919" s="3"/>
      <c r="BD1919" s="3"/>
      <c r="BE1919" s="3"/>
      <c r="BF1919" s="3"/>
    </row>
    <row r="1920" spans="1:58" ht="41.45" customHeight="1">
      <c r="A1920"/>
      <c r="J1920"/>
      <c r="AA1920"/>
      <c r="AB1920"/>
      <c r="AC1920"/>
      <c r="AD1920"/>
      <c r="AE1920"/>
      <c r="AF1920"/>
      <c r="AG1920"/>
      <c r="AH1920"/>
      <c r="BB1920" s="2"/>
      <c r="BC1920" s="3"/>
      <c r="BD1920" s="3"/>
      <c r="BE1920" s="3"/>
      <c r="BF1920" s="3"/>
    </row>
    <row r="1921" spans="1:58" ht="41.45" customHeight="1">
      <c r="A1921"/>
      <c r="J1921"/>
      <c r="AA1921"/>
      <c r="AB1921"/>
      <c r="AC1921"/>
      <c r="AD1921"/>
      <c r="AE1921"/>
      <c r="AF1921"/>
      <c r="AG1921"/>
      <c r="AH1921"/>
      <c r="BB1921" s="2"/>
      <c r="BC1921" s="3"/>
      <c r="BD1921" s="3"/>
      <c r="BE1921" s="3"/>
      <c r="BF1921" s="3"/>
    </row>
    <row r="1922" spans="1:58" ht="41.45" customHeight="1">
      <c r="A1922"/>
      <c r="J1922"/>
      <c r="AA1922"/>
      <c r="AB1922"/>
      <c r="AC1922"/>
      <c r="AD1922"/>
      <c r="AE1922"/>
      <c r="AF1922"/>
      <c r="AG1922"/>
      <c r="AH1922"/>
      <c r="BB1922" s="2"/>
      <c r="BC1922" s="3"/>
      <c r="BD1922" s="3"/>
      <c r="BE1922" s="3"/>
      <c r="BF1922" s="3"/>
    </row>
    <row r="1923" spans="1:58" ht="41.45" customHeight="1">
      <c r="A1923"/>
      <c r="J1923"/>
      <c r="AA1923"/>
      <c r="AB1923"/>
      <c r="AC1923"/>
      <c r="AD1923"/>
      <c r="AE1923"/>
      <c r="AF1923"/>
      <c r="AG1923"/>
      <c r="AH1923"/>
      <c r="BB1923" s="2"/>
      <c r="BC1923" s="3"/>
      <c r="BD1923" s="3"/>
      <c r="BE1923" s="3"/>
      <c r="BF1923" s="3"/>
    </row>
    <row r="1924" spans="1:58" ht="41.45" customHeight="1">
      <c r="A1924"/>
      <c r="J1924"/>
      <c r="AA1924"/>
      <c r="AB1924"/>
      <c r="AC1924"/>
      <c r="AD1924"/>
      <c r="AE1924"/>
      <c r="AF1924"/>
      <c r="AG1924"/>
      <c r="AH1924"/>
      <c r="BB1924" s="2"/>
      <c r="BC1924" s="3"/>
      <c r="BD1924" s="3"/>
      <c r="BE1924" s="3"/>
      <c r="BF1924" s="3"/>
    </row>
    <row r="1925" spans="1:58" ht="41.45" customHeight="1">
      <c r="A1925"/>
      <c r="J1925"/>
      <c r="AA1925"/>
      <c r="AB1925"/>
      <c r="AC1925"/>
      <c r="AD1925"/>
      <c r="AE1925"/>
      <c r="AF1925"/>
      <c r="AG1925"/>
      <c r="AH1925"/>
      <c r="BB1925" s="2"/>
      <c r="BC1925" s="3"/>
      <c r="BD1925" s="3"/>
      <c r="BE1925" s="3"/>
      <c r="BF1925" s="3"/>
    </row>
    <row r="1926" spans="1:58" ht="41.45" customHeight="1">
      <c r="A1926"/>
      <c r="J1926"/>
      <c r="AA1926"/>
      <c r="AB1926"/>
      <c r="AC1926"/>
      <c r="AD1926"/>
      <c r="AE1926"/>
      <c r="AF1926"/>
      <c r="AG1926"/>
      <c r="AH1926"/>
      <c r="BB1926" s="2"/>
      <c r="BC1926" s="3"/>
      <c r="BD1926" s="3"/>
      <c r="BE1926" s="3"/>
      <c r="BF1926" s="3"/>
    </row>
    <row r="1927" spans="1:58" ht="41.45" customHeight="1">
      <c r="A1927"/>
      <c r="J1927"/>
      <c r="AA1927"/>
      <c r="AB1927"/>
      <c r="AC1927"/>
      <c r="AD1927"/>
      <c r="AE1927"/>
      <c r="AF1927"/>
      <c r="AG1927"/>
      <c r="AH1927"/>
      <c r="BB1927" s="2"/>
      <c r="BC1927" s="3"/>
      <c r="BD1927" s="3"/>
      <c r="BE1927" s="3"/>
      <c r="BF1927" s="3"/>
    </row>
    <row r="1928" spans="1:58" ht="41.45" customHeight="1">
      <c r="A1928"/>
      <c r="J1928"/>
      <c r="AA1928"/>
      <c r="AB1928"/>
      <c r="AC1928"/>
      <c r="AD1928"/>
      <c r="AE1928"/>
      <c r="AF1928"/>
      <c r="AG1928"/>
      <c r="AH1928"/>
      <c r="BB1928" s="2"/>
      <c r="BC1928" s="3"/>
      <c r="BD1928" s="3"/>
      <c r="BE1928" s="3"/>
      <c r="BF1928" s="3"/>
    </row>
    <row r="1929" spans="1:58" ht="41.45" customHeight="1">
      <c r="A1929"/>
      <c r="J1929"/>
      <c r="AA1929"/>
      <c r="AB1929"/>
      <c r="AC1929"/>
      <c r="AD1929"/>
      <c r="AE1929"/>
      <c r="AF1929"/>
      <c r="AG1929"/>
      <c r="AH1929"/>
      <c r="BB1929" s="2"/>
      <c r="BC1929" s="3"/>
      <c r="BD1929" s="3"/>
      <c r="BE1929" s="3"/>
      <c r="BF1929" s="3"/>
    </row>
    <row r="1930" spans="1:58" ht="41.45" customHeight="1">
      <c r="A1930"/>
      <c r="J1930"/>
      <c r="AA1930"/>
      <c r="AB1930"/>
      <c r="AC1930"/>
      <c r="AD1930"/>
      <c r="AE1930"/>
      <c r="AF1930"/>
      <c r="AG1930"/>
      <c r="AH1930"/>
      <c r="BB1930" s="2"/>
      <c r="BC1930" s="3"/>
      <c r="BD1930" s="3"/>
      <c r="BE1930" s="3"/>
      <c r="BF1930" s="3"/>
    </row>
    <row r="1931" spans="1:58" ht="41.45" customHeight="1">
      <c r="A1931"/>
      <c r="J1931"/>
      <c r="AA1931"/>
      <c r="AB1931"/>
      <c r="AC1931"/>
      <c r="AD1931"/>
      <c r="AE1931"/>
      <c r="AF1931"/>
      <c r="AG1931"/>
      <c r="AH1931"/>
      <c r="BB1931" s="2"/>
      <c r="BC1931" s="3"/>
      <c r="BD1931" s="3"/>
      <c r="BE1931" s="3"/>
      <c r="BF1931" s="3"/>
    </row>
    <row r="1932" spans="1:58" ht="41.45" customHeight="1">
      <c r="A1932"/>
      <c r="J1932"/>
      <c r="AA1932"/>
      <c r="AB1932"/>
      <c r="AC1932"/>
      <c r="AD1932"/>
      <c r="AE1932"/>
      <c r="AF1932"/>
      <c r="AG1932"/>
      <c r="AH1932"/>
      <c r="BB1932" s="2"/>
      <c r="BC1932" s="3"/>
      <c r="BD1932" s="3"/>
      <c r="BE1932" s="3"/>
      <c r="BF1932" s="3"/>
    </row>
    <row r="1933" spans="1:58" ht="41.45" customHeight="1">
      <c r="A1933"/>
      <c r="J1933"/>
      <c r="AA1933"/>
      <c r="AB1933"/>
      <c r="AC1933"/>
      <c r="AD1933"/>
      <c r="AE1933"/>
      <c r="AF1933"/>
      <c r="AG1933"/>
      <c r="AH1933"/>
      <c r="BB1933" s="2"/>
      <c r="BC1933" s="3"/>
      <c r="BD1933" s="3"/>
      <c r="BE1933" s="3"/>
      <c r="BF1933" s="3"/>
    </row>
    <row r="1934" spans="1:58" ht="41.45" customHeight="1">
      <c r="A1934"/>
      <c r="J1934"/>
      <c r="AA1934"/>
      <c r="AB1934"/>
      <c r="AC1934"/>
      <c r="AD1934"/>
      <c r="AE1934"/>
      <c r="AF1934"/>
      <c r="AG1934"/>
      <c r="AH1934"/>
      <c r="BB1934" s="2"/>
      <c r="BC1934" s="3"/>
      <c r="BD1934" s="3"/>
      <c r="BE1934" s="3"/>
      <c r="BF1934" s="3"/>
    </row>
    <row r="1935" spans="1:58" ht="41.45" customHeight="1">
      <c r="A1935"/>
      <c r="J1935"/>
      <c r="AA1935"/>
      <c r="AB1935"/>
      <c r="AC1935"/>
      <c r="AD1935"/>
      <c r="AE1935"/>
      <c r="AF1935"/>
      <c r="AG1935"/>
      <c r="AH1935"/>
      <c r="BB1935" s="2"/>
      <c r="BC1935" s="3"/>
      <c r="BD1935" s="3"/>
      <c r="BE1935" s="3"/>
      <c r="BF1935" s="3"/>
    </row>
    <row r="1936" spans="1:58" ht="41.45" customHeight="1">
      <c r="A1936"/>
      <c r="J1936"/>
      <c r="AA1936"/>
      <c r="AB1936"/>
      <c r="AC1936"/>
      <c r="AD1936"/>
      <c r="AE1936"/>
      <c r="AF1936"/>
      <c r="AG1936"/>
      <c r="AH1936"/>
      <c r="BB1936" s="2"/>
      <c r="BC1936" s="3"/>
      <c r="BD1936" s="3"/>
      <c r="BE1936" s="3"/>
      <c r="BF1936" s="3"/>
    </row>
    <row r="1937" spans="1:58" ht="41.45" customHeight="1">
      <c r="A1937"/>
      <c r="J1937"/>
      <c r="AA1937"/>
      <c r="AB1937"/>
      <c r="AC1937"/>
      <c r="AD1937"/>
      <c r="AE1937"/>
      <c r="AF1937"/>
      <c r="AG1937"/>
      <c r="AH1937"/>
      <c r="BB1937" s="2"/>
      <c r="BC1937" s="3"/>
      <c r="BD1937" s="3"/>
      <c r="BE1937" s="3"/>
      <c r="BF1937" s="3"/>
    </row>
    <row r="1938" spans="1:58" ht="41.45" customHeight="1">
      <c r="A1938"/>
      <c r="J1938"/>
      <c r="AA1938"/>
      <c r="AB1938"/>
      <c r="AC1938"/>
      <c r="AD1938"/>
      <c r="AE1938"/>
      <c r="AF1938"/>
      <c r="AG1938"/>
      <c r="AH1938"/>
      <c r="BB1938" s="2"/>
      <c r="BC1938" s="3"/>
      <c r="BD1938" s="3"/>
      <c r="BE1938" s="3"/>
      <c r="BF1938" s="3"/>
    </row>
    <row r="1939" spans="1:58" ht="41.45" customHeight="1">
      <c r="A1939"/>
      <c r="J1939"/>
      <c r="AA1939"/>
      <c r="AB1939"/>
      <c r="AC1939"/>
      <c r="AD1939"/>
      <c r="AE1939"/>
      <c r="AF1939"/>
      <c r="AG1939"/>
      <c r="AH1939"/>
      <c r="BB1939" s="2"/>
      <c r="BC1939" s="3"/>
      <c r="BD1939" s="3"/>
      <c r="BE1939" s="3"/>
      <c r="BF1939" s="3"/>
    </row>
    <row r="1940" spans="1:58" ht="41.45" customHeight="1">
      <c r="A1940"/>
      <c r="J1940"/>
      <c r="AA1940"/>
      <c r="AB1940"/>
      <c r="AC1940"/>
      <c r="AD1940"/>
      <c r="AE1940"/>
      <c r="AF1940"/>
      <c r="AG1940"/>
      <c r="AH1940"/>
      <c r="BB1940" s="2"/>
      <c r="BC1940" s="3"/>
      <c r="BD1940" s="3"/>
      <c r="BE1940" s="3"/>
      <c r="BF1940" s="3"/>
    </row>
    <row r="1941" spans="1:58" ht="41.45" customHeight="1">
      <c r="A1941"/>
      <c r="J1941"/>
      <c r="AA1941"/>
      <c r="AB1941"/>
      <c r="AC1941"/>
      <c r="AD1941"/>
      <c r="AE1941"/>
      <c r="AF1941"/>
      <c r="AG1941"/>
      <c r="AH1941"/>
      <c r="BB1941" s="2"/>
      <c r="BC1941" s="3"/>
      <c r="BD1941" s="3"/>
      <c r="BE1941" s="3"/>
      <c r="BF1941" s="3"/>
    </row>
    <row r="1942" spans="1:58" ht="41.45" customHeight="1">
      <c r="A1942"/>
      <c r="J1942"/>
      <c r="AA1942"/>
      <c r="AB1942"/>
      <c r="AC1942"/>
      <c r="AD1942"/>
      <c r="AE1942"/>
      <c r="AF1942"/>
      <c r="AG1942"/>
      <c r="AH1942"/>
      <c r="BB1942" s="2"/>
      <c r="BC1942" s="3"/>
      <c r="BD1942" s="3"/>
      <c r="BE1942" s="3"/>
      <c r="BF1942" s="3"/>
    </row>
    <row r="1943" spans="1:58" ht="41.45" customHeight="1">
      <c r="A1943"/>
      <c r="J1943"/>
      <c r="AA1943"/>
      <c r="AB1943"/>
      <c r="AC1943"/>
      <c r="AD1943"/>
      <c r="AE1943"/>
      <c r="AF1943"/>
      <c r="AG1943"/>
      <c r="AH1943"/>
      <c r="BB1943" s="2"/>
      <c r="BC1943" s="3"/>
      <c r="BD1943" s="3"/>
      <c r="BE1943" s="3"/>
      <c r="BF1943" s="3"/>
    </row>
    <row r="1944" spans="1:58" ht="41.45" customHeight="1">
      <c r="A1944"/>
      <c r="J1944"/>
      <c r="AA1944"/>
      <c r="AB1944"/>
      <c r="AC1944"/>
      <c r="AD1944"/>
      <c r="AE1944"/>
      <c r="AF1944"/>
      <c r="AG1944"/>
      <c r="AH1944"/>
      <c r="BB1944" s="2"/>
      <c r="BC1944" s="3"/>
      <c r="BD1944" s="3"/>
      <c r="BE1944" s="3"/>
      <c r="BF1944" s="3"/>
    </row>
    <row r="1945" spans="1:58" ht="41.45" customHeight="1">
      <c r="A1945"/>
      <c r="J1945"/>
      <c r="AA1945"/>
      <c r="AB1945"/>
      <c r="AC1945"/>
      <c r="AD1945"/>
      <c r="AE1945"/>
      <c r="AF1945"/>
      <c r="AG1945"/>
      <c r="AH1945"/>
      <c r="BB1945" s="2"/>
      <c r="BC1945" s="3"/>
      <c r="BD1945" s="3"/>
      <c r="BE1945" s="3"/>
      <c r="BF1945" s="3"/>
    </row>
    <row r="1946" spans="1:58" ht="41.45" customHeight="1">
      <c r="A1946"/>
      <c r="J1946"/>
      <c r="AA1946"/>
      <c r="AB1946"/>
      <c r="AC1946"/>
      <c r="AD1946"/>
      <c r="AE1946"/>
      <c r="AF1946"/>
      <c r="AG1946"/>
      <c r="AH1946"/>
      <c r="BB1946" s="2"/>
      <c r="BC1946" s="3"/>
      <c r="BD1946" s="3"/>
      <c r="BE1946" s="3"/>
      <c r="BF1946" s="3"/>
    </row>
    <row r="1947" spans="1:58" ht="41.45" customHeight="1">
      <c r="A1947"/>
      <c r="J1947"/>
      <c r="AA1947"/>
      <c r="AB1947"/>
      <c r="AC1947"/>
      <c r="AD1947"/>
      <c r="AE1947"/>
      <c r="AF1947"/>
      <c r="AG1947"/>
      <c r="AH1947"/>
      <c r="BB1947" s="2"/>
      <c r="BC1947" s="3"/>
      <c r="BD1947" s="3"/>
      <c r="BE1947" s="3"/>
      <c r="BF1947" s="3"/>
    </row>
    <row r="1948" spans="1:58" ht="41.45" customHeight="1">
      <c r="A1948"/>
      <c r="J1948"/>
      <c r="AA1948"/>
      <c r="AB1948"/>
      <c r="AC1948"/>
      <c r="AD1948"/>
      <c r="AE1948"/>
      <c r="AF1948"/>
      <c r="AG1948"/>
      <c r="AH1948"/>
      <c r="BB1948" s="2"/>
      <c r="BC1948" s="3"/>
      <c r="BD1948" s="3"/>
      <c r="BE1948" s="3"/>
      <c r="BF1948" s="3"/>
    </row>
    <row r="1949" spans="1:58" ht="41.45" customHeight="1">
      <c r="A1949"/>
      <c r="J1949"/>
      <c r="AA1949"/>
      <c r="AB1949"/>
      <c r="AC1949"/>
      <c r="AD1949"/>
      <c r="AE1949"/>
      <c r="AF1949"/>
      <c r="AG1949"/>
      <c r="AH1949"/>
      <c r="BB1949" s="2"/>
      <c r="BC1949" s="3"/>
      <c r="BD1949" s="3"/>
      <c r="BE1949" s="3"/>
      <c r="BF1949" s="3"/>
    </row>
    <row r="1950" spans="1:58" ht="41.45" customHeight="1">
      <c r="A1950"/>
      <c r="J1950"/>
      <c r="AA1950"/>
      <c r="AB1950"/>
      <c r="AC1950"/>
      <c r="AD1950"/>
      <c r="AE1950"/>
      <c r="AF1950"/>
      <c r="AG1950"/>
      <c r="AH1950"/>
      <c r="BB1950" s="2"/>
      <c r="BC1950" s="3"/>
      <c r="BD1950" s="3"/>
      <c r="BE1950" s="3"/>
      <c r="BF1950" s="3"/>
    </row>
    <row r="1951" spans="1:58" ht="41.45" customHeight="1">
      <c r="A1951"/>
      <c r="J1951"/>
      <c r="AA1951"/>
      <c r="AB1951"/>
      <c r="AC1951"/>
      <c r="AD1951"/>
      <c r="AE1951"/>
      <c r="AF1951"/>
      <c r="AG1951"/>
      <c r="AH1951"/>
      <c r="BB1951" s="2"/>
      <c r="BC1951" s="3"/>
      <c r="BD1951" s="3"/>
      <c r="BE1951" s="3"/>
      <c r="BF1951" s="3"/>
    </row>
    <row r="1952" spans="1:58" ht="41.45" customHeight="1">
      <c r="A1952"/>
      <c r="J1952"/>
      <c r="AA1952"/>
      <c r="AB1952"/>
      <c r="AC1952"/>
      <c r="AD1952"/>
      <c r="AE1952"/>
      <c r="AF1952"/>
      <c r="AG1952"/>
      <c r="AH1952"/>
      <c r="BB1952" s="2"/>
      <c r="BC1952" s="3"/>
      <c r="BD1952" s="3"/>
      <c r="BE1952" s="3"/>
      <c r="BF1952" s="3"/>
    </row>
    <row r="1953" spans="1:58" ht="41.45" customHeight="1">
      <c r="A1953"/>
      <c r="J1953"/>
      <c r="AA1953"/>
      <c r="AB1953"/>
      <c r="AC1953"/>
      <c r="AD1953"/>
      <c r="AE1953"/>
      <c r="AF1953"/>
      <c r="AG1953"/>
      <c r="AH1953"/>
      <c r="BB1953" s="2"/>
      <c r="BC1953" s="3"/>
      <c r="BD1953" s="3"/>
      <c r="BE1953" s="3"/>
      <c r="BF1953" s="3"/>
    </row>
    <row r="1954" spans="1:58" ht="41.45" customHeight="1">
      <c r="A1954"/>
      <c r="J1954"/>
      <c r="AA1954"/>
      <c r="AB1954"/>
      <c r="AC1954"/>
      <c r="AD1954"/>
      <c r="AE1954"/>
      <c r="AF1954"/>
      <c r="AG1954"/>
      <c r="AH1954"/>
      <c r="BB1954" s="2"/>
      <c r="BC1954" s="3"/>
      <c r="BD1954" s="3"/>
      <c r="BE1954" s="3"/>
      <c r="BF1954" s="3"/>
    </row>
    <row r="1955" spans="1:58" ht="41.45" customHeight="1">
      <c r="A1955"/>
      <c r="J1955"/>
      <c r="AA1955"/>
      <c r="AB1955"/>
      <c r="AC1955"/>
      <c r="AD1955"/>
      <c r="AE1955"/>
      <c r="AF1955"/>
      <c r="AG1955"/>
      <c r="AH1955"/>
      <c r="BB1955" s="2"/>
      <c r="BC1955" s="3"/>
      <c r="BD1955" s="3"/>
      <c r="BE1955" s="3"/>
      <c r="BF1955" s="3"/>
    </row>
    <row r="1956" spans="1:58" ht="41.45" customHeight="1">
      <c r="A1956"/>
      <c r="J1956"/>
      <c r="AA1956"/>
      <c r="AB1956"/>
      <c r="AC1956"/>
      <c r="AD1956"/>
      <c r="AE1956"/>
      <c r="AF1956"/>
      <c r="AG1956"/>
      <c r="AH1956"/>
      <c r="BB1956" s="2"/>
      <c r="BC1956" s="3"/>
      <c r="BD1956" s="3"/>
      <c r="BE1956" s="3"/>
      <c r="BF1956" s="3"/>
    </row>
    <row r="1957" spans="1:58" ht="41.45" customHeight="1">
      <c r="A1957"/>
      <c r="J1957"/>
      <c r="AA1957"/>
      <c r="AB1957"/>
      <c r="AC1957"/>
      <c r="AD1957"/>
      <c r="AE1957"/>
      <c r="AF1957"/>
      <c r="AG1957"/>
      <c r="AH1957"/>
      <c r="BB1957" s="2"/>
      <c r="BC1957" s="3"/>
      <c r="BD1957" s="3"/>
      <c r="BE1957" s="3"/>
      <c r="BF1957" s="3"/>
    </row>
    <row r="1958" spans="1:58" ht="41.45" customHeight="1">
      <c r="A1958"/>
      <c r="J1958"/>
      <c r="AA1958"/>
      <c r="AB1958"/>
      <c r="AC1958"/>
      <c r="AD1958"/>
      <c r="AE1958"/>
      <c r="AF1958"/>
      <c r="AG1958"/>
      <c r="AH1958"/>
      <c r="BB1958" s="2"/>
      <c r="BC1958" s="3"/>
      <c r="BD1958" s="3"/>
      <c r="BE1958" s="3"/>
      <c r="BF1958" s="3"/>
    </row>
    <row r="1959" spans="1:58" ht="41.45" customHeight="1">
      <c r="A1959"/>
      <c r="J1959"/>
      <c r="AA1959"/>
      <c r="AB1959"/>
      <c r="AC1959"/>
      <c r="AD1959"/>
      <c r="AE1959"/>
      <c r="AF1959"/>
      <c r="AG1959"/>
      <c r="AH1959"/>
      <c r="BB1959" s="2"/>
      <c r="BC1959" s="3"/>
      <c r="BD1959" s="3"/>
      <c r="BE1959" s="3"/>
      <c r="BF1959" s="3"/>
    </row>
    <row r="1960" spans="1:58" ht="41.45" customHeight="1">
      <c r="A1960"/>
      <c r="J1960"/>
      <c r="AA1960"/>
      <c r="AB1960"/>
      <c r="AC1960"/>
      <c r="AD1960"/>
      <c r="AE1960"/>
      <c r="AF1960"/>
      <c r="AG1960"/>
      <c r="AH1960"/>
      <c r="BB1960" s="2"/>
      <c r="BC1960" s="3"/>
      <c r="BD1960" s="3"/>
      <c r="BE1960" s="3"/>
      <c r="BF1960" s="3"/>
    </row>
    <row r="1961" spans="1:58" ht="41.45" customHeight="1">
      <c r="A1961"/>
      <c r="J1961"/>
      <c r="AA1961"/>
      <c r="AB1961"/>
      <c r="AC1961"/>
      <c r="AD1961"/>
      <c r="AE1961"/>
      <c r="AF1961"/>
      <c r="AG1961"/>
      <c r="AH1961"/>
      <c r="BB1961" s="2"/>
      <c r="BC1961" s="3"/>
      <c r="BD1961" s="3"/>
      <c r="BE1961" s="3"/>
      <c r="BF1961" s="3"/>
    </row>
    <row r="1962" spans="1:58" ht="41.45" customHeight="1">
      <c r="A1962"/>
      <c r="J1962"/>
      <c r="AA1962"/>
      <c r="AB1962"/>
      <c r="AC1962"/>
      <c r="AD1962"/>
      <c r="AE1962"/>
      <c r="AF1962"/>
      <c r="AG1962"/>
      <c r="AH1962"/>
      <c r="BB1962" s="2"/>
      <c r="BC1962" s="3"/>
      <c r="BD1962" s="3"/>
      <c r="BE1962" s="3"/>
      <c r="BF1962" s="3"/>
    </row>
    <row r="1963" spans="1:58" ht="41.45" customHeight="1">
      <c r="A1963"/>
      <c r="J1963"/>
      <c r="AA1963"/>
      <c r="AB1963"/>
      <c r="AC1963"/>
      <c r="AD1963"/>
      <c r="AE1963"/>
      <c r="AF1963"/>
      <c r="AG1963"/>
      <c r="AH1963"/>
      <c r="BB1963" s="2"/>
      <c r="BC1963" s="3"/>
      <c r="BD1963" s="3"/>
      <c r="BE1963" s="3"/>
      <c r="BF1963" s="3"/>
    </row>
    <row r="1964" spans="1:58" ht="41.45" customHeight="1">
      <c r="A1964"/>
      <c r="J1964"/>
      <c r="AA1964"/>
      <c r="AB1964"/>
      <c r="AC1964"/>
      <c r="AD1964"/>
      <c r="AE1964"/>
      <c r="AF1964"/>
      <c r="AG1964"/>
      <c r="AH1964"/>
      <c r="BB1964" s="2"/>
      <c r="BC1964" s="3"/>
      <c r="BD1964" s="3"/>
      <c r="BE1964" s="3"/>
      <c r="BF1964" s="3"/>
    </row>
    <row r="1965" spans="1:58" ht="41.45" customHeight="1">
      <c r="A1965"/>
      <c r="J1965"/>
      <c r="AA1965"/>
      <c r="AB1965"/>
      <c r="AC1965"/>
      <c r="AD1965"/>
      <c r="AE1965"/>
      <c r="AF1965"/>
      <c r="AG1965"/>
      <c r="AH1965"/>
      <c r="BB1965" s="2"/>
      <c r="BC1965" s="3"/>
      <c r="BD1965" s="3"/>
      <c r="BE1965" s="3"/>
      <c r="BF1965" s="3"/>
    </row>
    <row r="1966" spans="1:58" ht="41.45" customHeight="1">
      <c r="A1966"/>
      <c r="J1966"/>
      <c r="AA1966"/>
      <c r="AB1966"/>
      <c r="AC1966"/>
      <c r="AD1966"/>
      <c r="AE1966"/>
      <c r="AF1966"/>
      <c r="AG1966"/>
      <c r="AH1966"/>
      <c r="BB1966" s="2"/>
      <c r="BC1966" s="3"/>
      <c r="BD1966" s="3"/>
      <c r="BE1966" s="3"/>
      <c r="BF1966" s="3"/>
    </row>
    <row r="1967" spans="1:58" ht="41.45" customHeight="1">
      <c r="A1967"/>
      <c r="J1967"/>
      <c r="AA1967"/>
      <c r="AB1967"/>
      <c r="AC1967"/>
      <c r="AD1967"/>
      <c r="AE1967"/>
      <c r="AF1967"/>
      <c r="AG1967"/>
      <c r="AH1967"/>
      <c r="BB1967" s="2"/>
      <c r="BC1967" s="3"/>
      <c r="BD1967" s="3"/>
      <c r="BE1967" s="3"/>
      <c r="BF1967" s="3"/>
    </row>
    <row r="1968" spans="1:58" ht="41.45" customHeight="1">
      <c r="A1968"/>
      <c r="J1968"/>
      <c r="AA1968"/>
      <c r="AB1968"/>
      <c r="AC1968"/>
      <c r="AD1968"/>
      <c r="AE1968"/>
      <c r="AF1968"/>
      <c r="AG1968"/>
      <c r="AH1968"/>
      <c r="BB1968" s="2"/>
      <c r="BC1968" s="3"/>
      <c r="BD1968" s="3"/>
      <c r="BE1968" s="3"/>
      <c r="BF1968" s="3"/>
    </row>
    <row r="1969" spans="1:58" ht="41.45" customHeight="1">
      <c r="A1969"/>
      <c r="J1969"/>
      <c r="AA1969"/>
      <c r="AB1969"/>
      <c r="AC1969"/>
      <c r="AD1969"/>
      <c r="AE1969"/>
      <c r="AF1969"/>
      <c r="AG1969"/>
      <c r="AH1969"/>
      <c r="BB1969" s="2"/>
      <c r="BC1969" s="3"/>
      <c r="BD1969" s="3"/>
      <c r="BE1969" s="3"/>
      <c r="BF1969" s="3"/>
    </row>
    <row r="1970" spans="1:58" ht="41.45" customHeight="1">
      <c r="A1970"/>
      <c r="J1970"/>
      <c r="AA1970"/>
      <c r="AB1970"/>
      <c r="AC1970"/>
      <c r="AD1970"/>
      <c r="AE1970"/>
      <c r="AF1970"/>
      <c r="AG1970"/>
      <c r="AH1970"/>
      <c r="BB1970" s="2"/>
      <c r="BC1970" s="3"/>
      <c r="BD1970" s="3"/>
      <c r="BE1970" s="3"/>
      <c r="BF1970" s="3"/>
    </row>
    <row r="1971" spans="1:58" ht="41.45" customHeight="1">
      <c r="A1971"/>
      <c r="J1971"/>
      <c r="AA1971"/>
      <c r="AB1971"/>
      <c r="AC1971"/>
      <c r="AD1971"/>
      <c r="AE1971"/>
      <c r="AF1971"/>
      <c r="AG1971"/>
      <c r="AH1971"/>
      <c r="BB1971" s="2"/>
      <c r="BC1971" s="3"/>
      <c r="BD1971" s="3"/>
      <c r="BE1971" s="3"/>
      <c r="BF1971" s="3"/>
    </row>
    <row r="1972" spans="1:58" ht="41.45" customHeight="1">
      <c r="A1972"/>
      <c r="J1972"/>
      <c r="AA1972"/>
      <c r="AB1972"/>
      <c r="AC1972"/>
      <c r="AD1972"/>
      <c r="AE1972"/>
      <c r="AF1972"/>
      <c r="AG1972"/>
      <c r="AH1972"/>
      <c r="BB1972" s="2"/>
      <c r="BC1972" s="3"/>
      <c r="BD1972" s="3"/>
      <c r="BE1972" s="3"/>
      <c r="BF1972" s="3"/>
    </row>
    <row r="1973" spans="1:58" ht="41.45" customHeight="1">
      <c r="A1973"/>
      <c r="J1973"/>
      <c r="AA1973"/>
      <c r="AB1973"/>
      <c r="AC1973"/>
      <c r="AD1973"/>
      <c r="AE1973"/>
      <c r="AF1973"/>
      <c r="AG1973"/>
      <c r="AH1973"/>
      <c r="BB1973" s="2"/>
      <c r="BC1973" s="3"/>
      <c r="BD1973" s="3"/>
      <c r="BE1973" s="3"/>
      <c r="BF1973" s="3"/>
    </row>
    <row r="1974" spans="1:58" ht="41.45" customHeight="1">
      <c r="A1974"/>
      <c r="J1974"/>
      <c r="AA1974"/>
      <c r="AB1974"/>
      <c r="AC1974"/>
      <c r="AD1974"/>
      <c r="AE1974"/>
      <c r="AF1974"/>
      <c r="AG1974"/>
      <c r="AH1974"/>
      <c r="BB1974" s="2"/>
      <c r="BC1974" s="3"/>
      <c r="BD1974" s="3"/>
      <c r="BE1974" s="3"/>
      <c r="BF1974" s="3"/>
    </row>
    <row r="1975" spans="1:58" ht="41.45" customHeight="1">
      <c r="A1975"/>
      <c r="J1975"/>
      <c r="AA1975"/>
      <c r="AB1975"/>
      <c r="AC1975"/>
      <c r="AD1975"/>
      <c r="AE1975"/>
      <c r="AF1975"/>
      <c r="AG1975"/>
      <c r="AH1975"/>
      <c r="BB1975" s="2"/>
      <c r="BC1975" s="3"/>
      <c r="BD1975" s="3"/>
      <c r="BE1975" s="3"/>
      <c r="BF1975" s="3"/>
    </row>
    <row r="1976" spans="1:58" ht="41.45" customHeight="1">
      <c r="A1976"/>
      <c r="J1976"/>
      <c r="AA1976"/>
      <c r="AB1976"/>
      <c r="AC1976"/>
      <c r="AD1976"/>
      <c r="AE1976"/>
      <c r="AF1976"/>
      <c r="AG1976"/>
      <c r="AH1976"/>
      <c r="BB1976" s="2"/>
      <c r="BC1976" s="3"/>
      <c r="BD1976" s="3"/>
      <c r="BE1976" s="3"/>
      <c r="BF1976" s="3"/>
    </row>
    <row r="1977" spans="1:58" ht="41.45" customHeight="1">
      <c r="A1977"/>
      <c r="J1977"/>
      <c r="AA1977"/>
      <c r="AB1977"/>
      <c r="AC1977"/>
      <c r="AD1977"/>
      <c r="AE1977"/>
      <c r="AF1977"/>
      <c r="AG1977"/>
      <c r="AH1977"/>
      <c r="BB1977" s="2"/>
      <c r="BC1977" s="3"/>
      <c r="BD1977" s="3"/>
      <c r="BE1977" s="3"/>
      <c r="BF1977" s="3"/>
    </row>
    <row r="1978" spans="1:58" ht="41.45" customHeight="1">
      <c r="A1978"/>
      <c r="J1978"/>
      <c r="AA1978"/>
      <c r="AB1978"/>
      <c r="AC1978"/>
      <c r="AD1978"/>
      <c r="AE1978"/>
      <c r="AF1978"/>
      <c r="AG1978"/>
      <c r="AH1978"/>
      <c r="BB1978" s="2"/>
      <c r="BC1978" s="3"/>
      <c r="BD1978" s="3"/>
      <c r="BE1978" s="3"/>
      <c r="BF1978" s="3"/>
    </row>
    <row r="1979" spans="1:58" ht="41.45" customHeight="1">
      <c r="A1979"/>
      <c r="J1979"/>
      <c r="AA1979"/>
      <c r="AB1979"/>
      <c r="AC1979"/>
      <c r="AD1979"/>
      <c r="AE1979"/>
      <c r="AF1979"/>
      <c r="AG1979"/>
      <c r="AH1979"/>
      <c r="BB1979" s="2"/>
      <c r="BC1979" s="3"/>
      <c r="BD1979" s="3"/>
      <c r="BE1979" s="3"/>
      <c r="BF1979" s="3"/>
    </row>
    <row r="1980" spans="1:58" ht="41.45" customHeight="1">
      <c r="A1980"/>
      <c r="J1980"/>
      <c r="AA1980"/>
      <c r="AB1980"/>
      <c r="AC1980"/>
      <c r="AD1980"/>
      <c r="AE1980"/>
      <c r="AF1980"/>
      <c r="AG1980"/>
      <c r="AH1980"/>
      <c r="BB1980" s="2"/>
      <c r="BC1980" s="3"/>
      <c r="BD1980" s="3"/>
      <c r="BE1980" s="3"/>
      <c r="BF1980" s="3"/>
    </row>
    <row r="1981" spans="1:58" ht="41.45" customHeight="1">
      <c r="A1981"/>
      <c r="J1981"/>
      <c r="AA1981"/>
      <c r="AB1981"/>
      <c r="AC1981"/>
      <c r="AD1981"/>
      <c r="AE1981"/>
      <c r="AF1981"/>
      <c r="AG1981"/>
      <c r="AH1981"/>
      <c r="BB1981" s="2"/>
      <c r="BC1981" s="3"/>
      <c r="BD1981" s="3"/>
      <c r="BE1981" s="3"/>
      <c r="BF1981" s="3"/>
    </row>
    <row r="1982" spans="1:58" ht="41.45" customHeight="1">
      <c r="A1982"/>
      <c r="J1982"/>
      <c r="AA1982"/>
      <c r="AB1982"/>
      <c r="AC1982"/>
      <c r="AD1982"/>
      <c r="AE1982"/>
      <c r="AF1982"/>
      <c r="AG1982"/>
      <c r="AH1982"/>
      <c r="BB1982" s="2"/>
      <c r="BC1982" s="3"/>
      <c r="BD1982" s="3"/>
      <c r="BE1982" s="3"/>
      <c r="BF1982" s="3"/>
    </row>
    <row r="1983" spans="1:58" ht="41.45" customHeight="1">
      <c r="A1983"/>
      <c r="J1983"/>
      <c r="AA1983"/>
      <c r="AB1983"/>
      <c r="AC1983"/>
      <c r="AD1983"/>
      <c r="AE1983"/>
      <c r="AF1983"/>
      <c r="AG1983"/>
      <c r="AH1983"/>
      <c r="BB1983" s="2"/>
      <c r="BC1983" s="3"/>
      <c r="BD1983" s="3"/>
      <c r="BE1983" s="3"/>
      <c r="BF1983" s="3"/>
    </row>
    <row r="1984" spans="1:58" ht="41.45" customHeight="1">
      <c r="A1984"/>
      <c r="J1984"/>
      <c r="AA1984"/>
      <c r="AB1984"/>
      <c r="AC1984"/>
      <c r="AD1984"/>
      <c r="AE1984"/>
      <c r="AF1984"/>
      <c r="AG1984"/>
      <c r="AH1984"/>
      <c r="BB1984" s="2"/>
      <c r="BC1984" s="3"/>
      <c r="BD1984" s="3"/>
      <c r="BE1984" s="3"/>
      <c r="BF1984" s="3"/>
    </row>
    <row r="1985" spans="1:58" ht="41.45" customHeight="1">
      <c r="A1985"/>
      <c r="J1985"/>
      <c r="AA1985"/>
      <c r="AB1985"/>
      <c r="AC1985"/>
      <c r="AD1985"/>
      <c r="AE1985"/>
      <c r="AF1985"/>
      <c r="AG1985"/>
      <c r="AH1985"/>
      <c r="BB1985" s="2"/>
      <c r="BC1985" s="3"/>
      <c r="BD1985" s="3"/>
      <c r="BE1985" s="3"/>
      <c r="BF1985" s="3"/>
    </row>
    <row r="1986" spans="1:58" ht="41.45" customHeight="1">
      <c r="A1986"/>
      <c r="J1986"/>
      <c r="AA1986"/>
      <c r="AB1986"/>
      <c r="AC1986"/>
      <c r="AD1986"/>
      <c r="AE1986"/>
      <c r="AF1986"/>
      <c r="AG1986"/>
      <c r="AH1986"/>
      <c r="BB1986" s="2"/>
      <c r="BC1986" s="3"/>
      <c r="BD1986" s="3"/>
      <c r="BE1986" s="3"/>
      <c r="BF1986" s="3"/>
    </row>
    <row r="1987" spans="1:58" ht="41.45" customHeight="1">
      <c r="A1987"/>
      <c r="J1987"/>
      <c r="AA1987"/>
      <c r="AB1987"/>
      <c r="AC1987"/>
      <c r="AD1987"/>
      <c r="AE1987"/>
      <c r="AF1987"/>
      <c r="AG1987"/>
      <c r="AH1987"/>
      <c r="BB1987" s="2"/>
      <c r="BC1987" s="3"/>
      <c r="BD1987" s="3"/>
      <c r="BE1987" s="3"/>
      <c r="BF1987" s="3"/>
    </row>
    <row r="1988" spans="1:58" ht="41.45" customHeight="1">
      <c r="A1988"/>
      <c r="J1988"/>
      <c r="AA1988"/>
      <c r="AB1988"/>
      <c r="AC1988"/>
      <c r="AD1988"/>
      <c r="AE1988"/>
      <c r="AF1988"/>
      <c r="AG1988"/>
      <c r="AH1988"/>
      <c r="BB1988" s="2"/>
      <c r="BC1988" s="3"/>
      <c r="BD1988" s="3"/>
      <c r="BE1988" s="3"/>
      <c r="BF1988" s="3"/>
    </row>
    <row r="1989" spans="1:58" ht="41.45" customHeight="1">
      <c r="A1989"/>
      <c r="J1989"/>
      <c r="AA1989"/>
      <c r="AB1989"/>
      <c r="AC1989"/>
      <c r="AD1989"/>
      <c r="AE1989"/>
      <c r="AF1989"/>
      <c r="AG1989"/>
      <c r="AH1989"/>
      <c r="BB1989" s="2"/>
      <c r="BC1989" s="3"/>
      <c r="BD1989" s="3"/>
      <c r="BE1989" s="3"/>
      <c r="BF1989" s="3"/>
    </row>
    <row r="1990" spans="1:58" ht="41.45" customHeight="1">
      <c r="A1990"/>
      <c r="J1990"/>
      <c r="AA1990"/>
      <c r="AB1990"/>
      <c r="AC1990"/>
      <c r="AD1990"/>
      <c r="AE1990"/>
      <c r="AF1990"/>
      <c r="AG1990"/>
      <c r="AH1990"/>
      <c r="BB1990" s="2"/>
      <c r="BC1990" s="3"/>
      <c r="BD1990" s="3"/>
      <c r="BE1990" s="3"/>
      <c r="BF1990" s="3"/>
    </row>
    <row r="1991" spans="1:58" ht="41.45" customHeight="1">
      <c r="A1991"/>
      <c r="J1991"/>
      <c r="AA1991"/>
      <c r="AB1991"/>
      <c r="AC1991"/>
      <c r="AD1991"/>
      <c r="AE1991"/>
      <c r="AF1991"/>
      <c r="AG1991"/>
      <c r="AH1991"/>
      <c r="BB1991" s="2"/>
      <c r="BC1991" s="3"/>
      <c r="BD1991" s="3"/>
      <c r="BE1991" s="3"/>
      <c r="BF1991" s="3"/>
    </row>
    <row r="1992" spans="1:58" ht="41.45" customHeight="1">
      <c r="A1992"/>
      <c r="J1992"/>
      <c r="AA1992"/>
      <c r="AB1992"/>
      <c r="AC1992"/>
      <c r="AD1992"/>
      <c r="AE1992"/>
      <c r="AF1992"/>
      <c r="AG1992"/>
      <c r="AH1992"/>
      <c r="BB1992" s="2"/>
      <c r="BC1992" s="3"/>
      <c r="BD1992" s="3"/>
      <c r="BE1992" s="3"/>
      <c r="BF1992" s="3"/>
    </row>
    <row r="1993" spans="1:58" ht="41.45" customHeight="1">
      <c r="A1993"/>
      <c r="J1993"/>
      <c r="AA1993"/>
      <c r="AB1993"/>
      <c r="AC1993"/>
      <c r="AD1993"/>
      <c r="AE1993"/>
      <c r="AF1993"/>
      <c r="AG1993"/>
      <c r="AH1993"/>
      <c r="BB1993" s="2"/>
      <c r="BC1993" s="3"/>
      <c r="BD1993" s="3"/>
      <c r="BE1993" s="3"/>
      <c r="BF1993" s="3"/>
    </row>
    <row r="1994" spans="1:58" ht="41.45" customHeight="1">
      <c r="A1994"/>
      <c r="J1994"/>
      <c r="AA1994"/>
      <c r="AB1994"/>
      <c r="AC1994"/>
      <c r="AD1994"/>
      <c r="AE1994"/>
      <c r="AF1994"/>
      <c r="AG1994"/>
      <c r="AH1994"/>
      <c r="BB1994" s="2"/>
      <c r="BC1994" s="3"/>
      <c r="BD1994" s="3"/>
      <c r="BE1994" s="3"/>
      <c r="BF1994" s="3"/>
    </row>
    <row r="1995" spans="1:58" ht="41.45" customHeight="1">
      <c r="A1995"/>
      <c r="J1995"/>
      <c r="AA1995"/>
      <c r="AB1995"/>
      <c r="AC1995"/>
      <c r="AD1995"/>
      <c r="AE1995"/>
      <c r="AF1995"/>
      <c r="AG1995"/>
      <c r="AH1995"/>
      <c r="BB1995" s="2"/>
      <c r="BC1995" s="3"/>
      <c r="BD1995" s="3"/>
      <c r="BE1995" s="3"/>
      <c r="BF1995" s="3"/>
    </row>
    <row r="1996" spans="1:58" ht="41.45" customHeight="1">
      <c r="A1996"/>
      <c r="J1996"/>
      <c r="AA1996"/>
      <c r="AB1996"/>
      <c r="AC1996"/>
      <c r="AD1996"/>
      <c r="AE1996"/>
      <c r="AF1996"/>
      <c r="AG1996"/>
      <c r="AH1996"/>
      <c r="BB1996" s="2"/>
      <c r="BC1996" s="3"/>
      <c r="BD1996" s="3"/>
      <c r="BE1996" s="3"/>
      <c r="BF1996" s="3"/>
    </row>
    <row r="1997" spans="1:58" ht="41.45" customHeight="1">
      <c r="A1997"/>
      <c r="J1997"/>
      <c r="AA1997"/>
      <c r="AB1997"/>
      <c r="AC1997"/>
      <c r="AD1997"/>
      <c r="AE1997"/>
      <c r="AF1997"/>
      <c r="AG1997"/>
      <c r="AH1997"/>
      <c r="BB1997" s="2"/>
      <c r="BC1997" s="3"/>
      <c r="BD1997" s="3"/>
      <c r="BE1997" s="3"/>
      <c r="BF1997" s="3"/>
    </row>
    <row r="1998" spans="1:58" ht="41.45" customHeight="1">
      <c r="A1998"/>
      <c r="J1998"/>
      <c r="AA1998"/>
      <c r="AB1998"/>
      <c r="AC1998"/>
      <c r="AD1998"/>
      <c r="AE1998"/>
      <c r="AF1998"/>
      <c r="AG1998"/>
      <c r="AH1998"/>
      <c r="BB1998" s="2"/>
      <c r="BC1998" s="3"/>
      <c r="BD1998" s="3"/>
      <c r="BE1998" s="3"/>
      <c r="BF1998" s="3"/>
    </row>
    <row r="1999" spans="1:58" ht="41.45" customHeight="1">
      <c r="A1999"/>
      <c r="J1999"/>
      <c r="AA1999"/>
      <c r="AB1999"/>
      <c r="AC1999"/>
      <c r="AD1999"/>
      <c r="AE1999"/>
      <c r="AF1999"/>
      <c r="AG1999"/>
      <c r="AH1999"/>
      <c r="BB1999" s="2"/>
      <c r="BC1999" s="3"/>
      <c r="BD1999" s="3"/>
      <c r="BE1999" s="3"/>
      <c r="BF1999" s="3"/>
    </row>
    <row r="2000" spans="1:58" ht="41.45" customHeight="1">
      <c r="A2000"/>
      <c r="J2000"/>
      <c r="AA2000"/>
      <c r="AB2000"/>
      <c r="AC2000"/>
      <c r="AD2000"/>
      <c r="AE2000"/>
      <c r="AF2000"/>
      <c r="AG2000"/>
      <c r="AH2000"/>
      <c r="BB2000" s="2"/>
      <c r="BC2000" s="3"/>
      <c r="BD2000" s="3"/>
      <c r="BE2000" s="3"/>
      <c r="BF2000" s="3"/>
    </row>
    <row r="2001" spans="1:58" ht="41.45" customHeight="1">
      <c r="A2001"/>
      <c r="J2001"/>
      <c r="AA2001"/>
      <c r="AB2001"/>
      <c r="AC2001"/>
      <c r="AD2001"/>
      <c r="AE2001"/>
      <c r="AF2001"/>
      <c r="AG2001"/>
      <c r="AH2001"/>
      <c r="BB2001" s="2"/>
      <c r="BC2001" s="3"/>
      <c r="BD2001" s="3"/>
      <c r="BE2001" s="3"/>
      <c r="BF2001" s="3"/>
    </row>
    <row r="2002" spans="1:58" ht="41.45" customHeight="1">
      <c r="A2002"/>
      <c r="J2002"/>
      <c r="AA2002"/>
      <c r="AB2002"/>
      <c r="AC2002"/>
      <c r="AD2002"/>
      <c r="AE2002"/>
      <c r="AF2002"/>
      <c r="AG2002"/>
      <c r="AH2002"/>
      <c r="BB2002" s="2"/>
      <c r="BC2002" s="3"/>
      <c r="BD2002" s="3"/>
      <c r="BE2002" s="3"/>
      <c r="BF2002" s="3"/>
    </row>
    <row r="2003" spans="1:58" ht="41.45" customHeight="1">
      <c r="A2003"/>
      <c r="J2003"/>
      <c r="AA2003"/>
      <c r="AB2003"/>
      <c r="AC2003"/>
      <c r="AD2003"/>
      <c r="AE2003"/>
      <c r="AF2003"/>
      <c r="AG2003"/>
      <c r="AH2003"/>
      <c r="BB2003" s="2"/>
      <c r="BC2003" s="3"/>
      <c r="BD2003" s="3"/>
      <c r="BE2003" s="3"/>
      <c r="BF2003" s="3"/>
    </row>
    <row r="2004" spans="1:58" ht="41.45" customHeight="1">
      <c r="A2004"/>
      <c r="J2004"/>
      <c r="AA2004"/>
      <c r="AB2004"/>
      <c r="AC2004"/>
      <c r="AD2004"/>
      <c r="AE2004"/>
      <c r="AF2004"/>
      <c r="AG2004"/>
      <c r="AH2004"/>
      <c r="BB2004" s="2"/>
      <c r="BC2004" s="3"/>
      <c r="BD2004" s="3"/>
      <c r="BE2004" s="3"/>
      <c r="BF2004" s="3"/>
    </row>
    <row r="2005" spans="1:58" ht="41.45" customHeight="1">
      <c r="A2005"/>
      <c r="J2005"/>
      <c r="AA2005"/>
      <c r="AB2005"/>
      <c r="AC2005"/>
      <c r="AD2005"/>
      <c r="AE2005"/>
      <c r="AF2005"/>
      <c r="AG2005"/>
      <c r="AH2005"/>
      <c r="BB2005" s="2"/>
      <c r="BC2005" s="3"/>
      <c r="BD2005" s="3"/>
      <c r="BE2005" s="3"/>
      <c r="BF2005" s="3"/>
    </row>
    <row r="2006" spans="1:58" ht="41.45" customHeight="1">
      <c r="A2006"/>
      <c r="J2006"/>
      <c r="AA2006"/>
      <c r="AB2006"/>
      <c r="AC2006"/>
      <c r="AD2006"/>
      <c r="AE2006"/>
      <c r="AF2006"/>
      <c r="AG2006"/>
      <c r="AH2006"/>
      <c r="BB2006" s="2"/>
      <c r="BC2006" s="3"/>
      <c r="BD2006" s="3"/>
      <c r="BE2006" s="3"/>
      <c r="BF2006" s="3"/>
    </row>
    <row r="2007" spans="1:58" ht="41.45" customHeight="1">
      <c r="A2007"/>
      <c r="J2007"/>
      <c r="AA2007"/>
      <c r="AB2007"/>
      <c r="AC2007"/>
      <c r="AD2007"/>
      <c r="AE2007"/>
      <c r="AF2007"/>
      <c r="AG2007"/>
      <c r="AH2007"/>
      <c r="BB2007" s="2"/>
      <c r="BC2007" s="3"/>
      <c r="BD2007" s="3"/>
      <c r="BE2007" s="3"/>
      <c r="BF2007" s="3"/>
    </row>
    <row r="2008" spans="1:58" ht="41.45" customHeight="1">
      <c r="A2008"/>
      <c r="J2008"/>
      <c r="AA2008"/>
      <c r="AB2008"/>
      <c r="AC2008"/>
      <c r="AD2008"/>
      <c r="AE2008"/>
      <c r="AF2008"/>
      <c r="AG2008"/>
      <c r="AH2008"/>
      <c r="BB2008" s="2"/>
      <c r="BC2008" s="3"/>
      <c r="BD2008" s="3"/>
      <c r="BE2008" s="3"/>
      <c r="BF2008" s="3"/>
    </row>
    <row r="2009" spans="1:58" ht="41.45" customHeight="1">
      <c r="A2009"/>
      <c r="J2009"/>
      <c r="AA2009"/>
      <c r="AB2009"/>
      <c r="AC2009"/>
      <c r="AD2009"/>
      <c r="AE2009"/>
      <c r="AF2009"/>
      <c r="AG2009"/>
      <c r="AH2009"/>
      <c r="BB2009" s="2"/>
      <c r="BC2009" s="3"/>
      <c r="BD2009" s="3"/>
      <c r="BE2009" s="3"/>
      <c r="BF2009" s="3"/>
    </row>
    <row r="2010" spans="1:58" ht="41.45" customHeight="1">
      <c r="A2010"/>
      <c r="J2010"/>
      <c r="AA2010"/>
      <c r="AB2010"/>
      <c r="AC2010"/>
      <c r="AD2010"/>
      <c r="AE2010"/>
      <c r="AF2010"/>
      <c r="AG2010"/>
      <c r="AH2010"/>
      <c r="BB2010" s="2"/>
      <c r="BC2010" s="3"/>
      <c r="BD2010" s="3"/>
      <c r="BE2010" s="3"/>
      <c r="BF2010" s="3"/>
    </row>
    <row r="2011" spans="1:58" ht="41.45" customHeight="1">
      <c r="A2011"/>
      <c r="J2011"/>
      <c r="AA2011"/>
      <c r="AB2011"/>
      <c r="AC2011"/>
      <c r="AD2011"/>
      <c r="AE2011"/>
      <c r="AF2011"/>
      <c r="AG2011"/>
      <c r="AH2011"/>
      <c r="BB2011" s="2"/>
      <c r="BC2011" s="3"/>
      <c r="BD2011" s="3"/>
      <c r="BE2011" s="3"/>
      <c r="BF2011" s="3"/>
    </row>
    <row r="2012" spans="1:58" ht="41.45" customHeight="1">
      <c r="A2012"/>
      <c r="J2012"/>
      <c r="AA2012"/>
      <c r="AB2012"/>
      <c r="AC2012"/>
      <c r="AD2012"/>
      <c r="AE2012"/>
      <c r="AF2012"/>
      <c r="AG2012"/>
      <c r="AH2012"/>
      <c r="BB2012" s="2"/>
      <c r="BC2012" s="3"/>
      <c r="BD2012" s="3"/>
      <c r="BE2012" s="3"/>
      <c r="BF2012" s="3"/>
    </row>
    <row r="2013" spans="1:58" ht="41.45" customHeight="1">
      <c r="A2013"/>
      <c r="J2013"/>
      <c r="AA2013"/>
      <c r="AB2013"/>
      <c r="AC2013"/>
      <c r="AD2013"/>
      <c r="AE2013"/>
      <c r="AF2013"/>
      <c r="AG2013"/>
      <c r="AH2013"/>
      <c r="BB2013" s="2"/>
      <c r="BC2013" s="3"/>
      <c r="BD2013" s="3"/>
      <c r="BE2013" s="3"/>
      <c r="BF2013" s="3"/>
    </row>
    <row r="2014" spans="1:58" ht="41.45" customHeight="1">
      <c r="A2014"/>
      <c r="J2014"/>
      <c r="AA2014"/>
      <c r="AB2014"/>
      <c r="AC2014"/>
      <c r="AD2014"/>
      <c r="AE2014"/>
      <c r="AF2014"/>
      <c r="AG2014"/>
      <c r="AH2014"/>
      <c r="BB2014" s="2"/>
      <c r="BC2014" s="3"/>
      <c r="BD2014" s="3"/>
      <c r="BE2014" s="3"/>
      <c r="BF2014" s="3"/>
    </row>
    <row r="2015" spans="1:58" ht="41.45" customHeight="1">
      <c r="A2015"/>
      <c r="J2015"/>
      <c r="AA2015"/>
      <c r="AB2015"/>
      <c r="AC2015"/>
      <c r="AD2015"/>
      <c r="AE2015"/>
      <c r="AF2015"/>
      <c r="AG2015"/>
      <c r="AH2015"/>
      <c r="BB2015" s="2"/>
      <c r="BC2015" s="3"/>
      <c r="BD2015" s="3"/>
      <c r="BE2015" s="3"/>
      <c r="BF2015" s="3"/>
    </row>
    <row r="2016" spans="1:58" ht="41.45" customHeight="1">
      <c r="A2016"/>
      <c r="J2016"/>
      <c r="AA2016"/>
      <c r="AB2016"/>
      <c r="AC2016"/>
      <c r="AD2016"/>
      <c r="AE2016"/>
      <c r="AF2016"/>
      <c r="AG2016"/>
      <c r="AH2016"/>
      <c r="BB2016" s="2"/>
      <c r="BC2016" s="3"/>
      <c r="BD2016" s="3"/>
      <c r="BE2016" s="3"/>
      <c r="BF2016" s="3"/>
    </row>
    <row r="2017" spans="1:58" ht="41.45" customHeight="1">
      <c r="A2017"/>
      <c r="J2017"/>
      <c r="AA2017"/>
      <c r="AB2017"/>
      <c r="AC2017"/>
      <c r="AD2017"/>
      <c r="AE2017"/>
      <c r="AF2017"/>
      <c r="AG2017"/>
      <c r="AH2017"/>
      <c r="BB2017" s="2"/>
      <c r="BC2017" s="3"/>
      <c r="BD2017" s="3"/>
      <c r="BE2017" s="3"/>
      <c r="BF2017" s="3"/>
    </row>
    <row r="2018" spans="1:58" ht="41.45" customHeight="1">
      <c r="A2018"/>
      <c r="J2018"/>
      <c r="AA2018"/>
      <c r="AB2018"/>
      <c r="AC2018"/>
      <c r="AD2018"/>
      <c r="AE2018"/>
      <c r="AF2018"/>
      <c r="AG2018"/>
      <c r="AH2018"/>
      <c r="BB2018" s="2"/>
      <c r="BC2018" s="3"/>
      <c r="BD2018" s="3"/>
      <c r="BE2018" s="3"/>
      <c r="BF2018" s="3"/>
    </row>
    <row r="2019" spans="1:58" ht="41.45" customHeight="1">
      <c r="A2019"/>
      <c r="J2019"/>
      <c r="AA2019"/>
      <c r="AB2019"/>
      <c r="AC2019"/>
      <c r="AD2019"/>
      <c r="AE2019"/>
      <c r="AF2019"/>
      <c r="AG2019"/>
      <c r="AH2019"/>
      <c r="BB2019" s="2"/>
      <c r="BC2019" s="3"/>
      <c r="BD2019" s="3"/>
      <c r="BE2019" s="3"/>
      <c r="BF2019" s="3"/>
    </row>
    <row r="2020" spans="1:58" ht="41.45" customHeight="1">
      <c r="A2020"/>
      <c r="J2020"/>
      <c r="AA2020"/>
      <c r="AB2020"/>
      <c r="AC2020"/>
      <c r="AD2020"/>
      <c r="AE2020"/>
      <c r="AF2020"/>
      <c r="AG2020"/>
      <c r="AH2020"/>
      <c r="BB2020" s="2"/>
      <c r="BC2020" s="3"/>
      <c r="BD2020" s="3"/>
      <c r="BE2020" s="3"/>
      <c r="BF2020" s="3"/>
    </row>
    <row r="2021" spans="1:58" ht="41.45" customHeight="1">
      <c r="A2021"/>
      <c r="J2021"/>
      <c r="AA2021"/>
      <c r="AB2021"/>
      <c r="AC2021"/>
      <c r="AD2021"/>
      <c r="AE2021"/>
      <c r="AF2021"/>
      <c r="AG2021"/>
      <c r="AH2021"/>
      <c r="BB2021" s="2"/>
      <c r="BC2021" s="3"/>
      <c r="BD2021" s="3"/>
      <c r="BE2021" s="3"/>
      <c r="BF2021" s="3"/>
    </row>
    <row r="2022" spans="1:58" ht="41.45" customHeight="1">
      <c r="A2022"/>
      <c r="J2022"/>
      <c r="AA2022"/>
      <c r="AB2022"/>
      <c r="AC2022"/>
      <c r="AD2022"/>
      <c r="AE2022"/>
      <c r="AF2022"/>
      <c r="AG2022"/>
      <c r="AH2022"/>
      <c r="BB2022" s="2"/>
      <c r="BC2022" s="3"/>
      <c r="BD2022" s="3"/>
      <c r="BE2022" s="3"/>
      <c r="BF2022" s="3"/>
    </row>
    <row r="2023" spans="1:58" ht="41.45" customHeight="1">
      <c r="A2023"/>
      <c r="J2023"/>
      <c r="AA2023"/>
      <c r="AB2023"/>
      <c r="AC2023"/>
      <c r="AD2023"/>
      <c r="AE2023"/>
      <c r="AF2023"/>
      <c r="AG2023"/>
      <c r="AH2023"/>
      <c r="BB2023" s="2"/>
      <c r="BC2023" s="3"/>
      <c r="BD2023" s="3"/>
      <c r="BE2023" s="3"/>
      <c r="BF2023" s="3"/>
    </row>
    <row r="2024" spans="1:58" ht="41.45" customHeight="1">
      <c r="A2024"/>
      <c r="J2024"/>
      <c r="AA2024"/>
      <c r="AB2024"/>
      <c r="AC2024"/>
      <c r="AD2024"/>
      <c r="AE2024"/>
      <c r="AF2024"/>
      <c r="AG2024"/>
      <c r="AH2024"/>
      <c r="BB2024" s="2"/>
      <c r="BC2024" s="3"/>
      <c r="BD2024" s="3"/>
      <c r="BE2024" s="3"/>
      <c r="BF2024" s="3"/>
    </row>
    <row r="2025" spans="1:58" ht="41.45" customHeight="1">
      <c r="A2025"/>
      <c r="J2025"/>
      <c r="AA2025"/>
      <c r="AB2025"/>
      <c r="AC2025"/>
      <c r="AD2025"/>
      <c r="AE2025"/>
      <c r="AF2025"/>
      <c r="AG2025"/>
      <c r="AH2025"/>
      <c r="BB2025" s="2"/>
      <c r="BC2025" s="3"/>
      <c r="BD2025" s="3"/>
      <c r="BE2025" s="3"/>
      <c r="BF2025" s="3"/>
    </row>
    <row r="2026" spans="1:58" ht="41.45" customHeight="1">
      <c r="A2026"/>
      <c r="J2026"/>
      <c r="AA2026"/>
      <c r="AB2026"/>
      <c r="AC2026"/>
      <c r="AD2026"/>
      <c r="AE2026"/>
      <c r="AF2026"/>
      <c r="AG2026"/>
      <c r="AH2026"/>
      <c r="BB2026" s="2"/>
      <c r="BC2026" s="3"/>
      <c r="BD2026" s="3"/>
      <c r="BE2026" s="3"/>
      <c r="BF2026" s="3"/>
    </row>
    <row r="2027" spans="1:58" ht="41.45" customHeight="1">
      <c r="A2027"/>
      <c r="J2027"/>
      <c r="AA2027"/>
      <c r="AB2027"/>
      <c r="AC2027"/>
      <c r="AD2027"/>
      <c r="AE2027"/>
      <c r="AF2027"/>
      <c r="AG2027"/>
      <c r="AH2027"/>
      <c r="BB2027" s="2"/>
      <c r="BC2027" s="3"/>
      <c r="BD2027" s="3"/>
      <c r="BE2027" s="3"/>
      <c r="BF2027" s="3"/>
    </row>
    <row r="2028" spans="1:58" ht="41.45" customHeight="1">
      <c r="A2028"/>
      <c r="J2028"/>
      <c r="AA2028"/>
      <c r="AB2028"/>
      <c r="AC2028"/>
      <c r="AD2028"/>
      <c r="AE2028"/>
      <c r="AF2028"/>
      <c r="AG2028"/>
      <c r="AH2028"/>
      <c r="BB2028" s="2"/>
      <c r="BC2028" s="3"/>
      <c r="BD2028" s="3"/>
      <c r="BE2028" s="3"/>
      <c r="BF2028" s="3"/>
    </row>
    <row r="2029" spans="1:58" ht="41.45" customHeight="1">
      <c r="A2029"/>
      <c r="J2029"/>
      <c r="AA2029"/>
      <c r="AB2029"/>
      <c r="AC2029"/>
      <c r="AD2029"/>
      <c r="AE2029"/>
      <c r="AF2029"/>
      <c r="AG2029"/>
      <c r="AH2029"/>
      <c r="BB2029" s="2"/>
      <c r="BC2029" s="3"/>
      <c r="BD2029" s="3"/>
      <c r="BE2029" s="3"/>
      <c r="BF2029" s="3"/>
    </row>
    <row r="2030" spans="1:58" ht="41.45" customHeight="1">
      <c r="A2030"/>
      <c r="J2030"/>
      <c r="AA2030"/>
      <c r="AB2030"/>
      <c r="AC2030"/>
      <c r="AD2030"/>
      <c r="AE2030"/>
      <c r="AF2030"/>
      <c r="AG2030"/>
      <c r="AH2030"/>
      <c r="BB2030" s="2"/>
      <c r="BC2030" s="3"/>
      <c r="BD2030" s="3"/>
      <c r="BE2030" s="3"/>
      <c r="BF2030" s="3"/>
    </row>
    <row r="2031" spans="1:58" ht="41.45" customHeight="1">
      <c r="A2031"/>
      <c r="J2031"/>
      <c r="AA2031"/>
      <c r="AB2031"/>
      <c r="AC2031"/>
      <c r="AD2031"/>
      <c r="AE2031"/>
      <c r="AF2031"/>
      <c r="AG2031"/>
      <c r="AH2031"/>
      <c r="BB2031" s="2"/>
      <c r="BC2031" s="3"/>
      <c r="BD2031" s="3"/>
      <c r="BE2031" s="3"/>
      <c r="BF2031" s="3"/>
    </row>
    <row r="2032" spans="1:58" ht="41.45" customHeight="1">
      <c r="A2032"/>
      <c r="J2032"/>
      <c r="AA2032"/>
      <c r="AB2032"/>
      <c r="AC2032"/>
      <c r="AD2032"/>
      <c r="AE2032"/>
      <c r="AF2032"/>
      <c r="AG2032"/>
      <c r="AH2032"/>
      <c r="BB2032" s="2"/>
      <c r="BC2032" s="3"/>
      <c r="BD2032" s="3"/>
      <c r="BE2032" s="3"/>
      <c r="BF2032" s="3"/>
    </row>
    <row r="2033" spans="1:58" ht="41.45" customHeight="1">
      <c r="A2033"/>
      <c r="J2033"/>
      <c r="AA2033"/>
      <c r="AB2033"/>
      <c r="AC2033"/>
      <c r="AD2033"/>
      <c r="AE2033"/>
      <c r="AF2033"/>
      <c r="AG2033"/>
      <c r="AH2033"/>
      <c r="BB2033" s="2"/>
      <c r="BC2033" s="3"/>
      <c r="BD2033" s="3"/>
      <c r="BE2033" s="3"/>
      <c r="BF2033" s="3"/>
    </row>
    <row r="2034" spans="1:58" ht="41.45" customHeight="1">
      <c r="A2034"/>
      <c r="J2034"/>
      <c r="AA2034"/>
      <c r="AB2034"/>
      <c r="AC2034"/>
      <c r="AD2034"/>
      <c r="AE2034"/>
      <c r="AF2034"/>
      <c r="AG2034"/>
      <c r="AH2034"/>
      <c r="BB2034" s="2"/>
      <c r="BC2034" s="3"/>
      <c r="BD2034" s="3"/>
      <c r="BE2034" s="3"/>
      <c r="BF2034" s="3"/>
    </row>
    <row r="2035" spans="1:58" ht="41.45" customHeight="1">
      <c r="A2035"/>
      <c r="J2035"/>
      <c r="AA2035"/>
      <c r="AB2035"/>
      <c r="AC2035"/>
      <c r="AD2035"/>
      <c r="AE2035"/>
      <c r="AF2035"/>
      <c r="AG2035"/>
      <c r="AH2035"/>
      <c r="BB2035" s="2"/>
      <c r="BC2035" s="3"/>
      <c r="BD2035" s="3"/>
      <c r="BE2035" s="3"/>
      <c r="BF2035" s="3"/>
    </row>
    <row r="2036" spans="1:58" ht="41.45" customHeight="1">
      <c r="A2036"/>
      <c r="J2036"/>
      <c r="AA2036"/>
      <c r="AB2036"/>
      <c r="AC2036"/>
      <c r="AD2036"/>
      <c r="AE2036"/>
      <c r="AF2036"/>
      <c r="AG2036"/>
      <c r="AH2036"/>
      <c r="BB2036" s="2"/>
      <c r="BC2036" s="3"/>
      <c r="BD2036" s="3"/>
      <c r="BE2036" s="3"/>
      <c r="BF2036" s="3"/>
    </row>
    <row r="2037" spans="1:58" ht="41.45" customHeight="1">
      <c r="A2037"/>
      <c r="J2037"/>
      <c r="AA2037"/>
      <c r="AB2037"/>
      <c r="AC2037"/>
      <c r="AD2037"/>
      <c r="AE2037"/>
      <c r="AF2037"/>
      <c r="AG2037"/>
      <c r="AH2037"/>
      <c r="BB2037" s="2"/>
      <c r="BC2037" s="3"/>
      <c r="BD2037" s="3"/>
      <c r="BE2037" s="3"/>
      <c r="BF2037" s="3"/>
    </row>
    <row r="2038" spans="1:58" ht="41.45" customHeight="1">
      <c r="A2038"/>
      <c r="J2038"/>
      <c r="AA2038"/>
      <c r="AB2038"/>
      <c r="AC2038"/>
      <c r="AD2038"/>
      <c r="AE2038"/>
      <c r="AF2038"/>
      <c r="AG2038"/>
      <c r="AH2038"/>
      <c r="BB2038" s="2"/>
      <c r="BC2038" s="3"/>
      <c r="BD2038" s="3"/>
      <c r="BE2038" s="3"/>
      <c r="BF2038" s="3"/>
    </row>
    <row r="2039" spans="1:58" ht="41.45" customHeight="1">
      <c r="A2039"/>
      <c r="J2039"/>
      <c r="AA2039"/>
      <c r="AB2039"/>
      <c r="AC2039"/>
      <c r="AD2039"/>
      <c r="AE2039"/>
      <c r="AF2039"/>
      <c r="AG2039"/>
      <c r="AH2039"/>
      <c r="BB2039" s="2"/>
      <c r="BC2039" s="3"/>
      <c r="BD2039" s="3"/>
      <c r="BE2039" s="3"/>
      <c r="BF2039" s="3"/>
    </row>
    <row r="2040" spans="1:58" ht="41.45" customHeight="1">
      <c r="A2040"/>
      <c r="J2040"/>
      <c r="AA2040"/>
      <c r="AB2040"/>
      <c r="AC2040"/>
      <c r="AD2040"/>
      <c r="AE2040"/>
      <c r="AF2040"/>
      <c r="AG2040"/>
      <c r="AH2040"/>
      <c r="BB2040" s="2"/>
      <c r="BC2040" s="3"/>
      <c r="BD2040" s="3"/>
      <c r="BE2040" s="3"/>
      <c r="BF2040" s="3"/>
    </row>
    <row r="2041" spans="1:58" ht="41.45" customHeight="1">
      <c r="A2041"/>
      <c r="J2041"/>
      <c r="AA2041"/>
      <c r="AB2041"/>
      <c r="AC2041"/>
      <c r="AD2041"/>
      <c r="AE2041"/>
      <c r="AF2041"/>
      <c r="AG2041"/>
      <c r="AH2041"/>
      <c r="BB2041" s="2"/>
      <c r="BC2041" s="3"/>
      <c r="BD2041" s="3"/>
      <c r="BE2041" s="3"/>
      <c r="BF2041" s="3"/>
    </row>
    <row r="2042" spans="1:58" ht="41.45" customHeight="1">
      <c r="A2042"/>
      <c r="J2042"/>
      <c r="AA2042"/>
      <c r="AB2042"/>
      <c r="AC2042"/>
      <c r="AD2042"/>
      <c r="AE2042"/>
      <c r="AF2042"/>
      <c r="AG2042"/>
      <c r="AH2042"/>
      <c r="BB2042" s="2"/>
      <c r="BC2042" s="3"/>
      <c r="BD2042" s="3"/>
      <c r="BE2042" s="3"/>
      <c r="BF2042" s="3"/>
    </row>
    <row r="2043" spans="1:58" ht="41.45" customHeight="1">
      <c r="A2043"/>
      <c r="J2043"/>
      <c r="AA2043"/>
      <c r="AB2043"/>
      <c r="AC2043"/>
      <c r="AD2043"/>
      <c r="AE2043"/>
      <c r="AF2043"/>
      <c r="AG2043"/>
      <c r="AH2043"/>
      <c r="BB2043" s="2"/>
      <c r="BC2043" s="3"/>
      <c r="BD2043" s="3"/>
      <c r="BE2043" s="3"/>
      <c r="BF2043" s="3"/>
    </row>
    <row r="2044" spans="1:58" ht="41.45" customHeight="1">
      <c r="A2044"/>
      <c r="J2044"/>
      <c r="AA2044"/>
      <c r="AB2044"/>
      <c r="AC2044"/>
      <c r="AD2044"/>
      <c r="AE2044"/>
      <c r="AF2044"/>
      <c r="AG2044"/>
      <c r="AH2044"/>
      <c r="BB2044" s="2"/>
      <c r="BC2044" s="3"/>
      <c r="BD2044" s="3"/>
      <c r="BE2044" s="3"/>
      <c r="BF2044" s="3"/>
    </row>
    <row r="2045" spans="1:58" ht="41.45" customHeight="1">
      <c r="A2045"/>
      <c r="J2045"/>
      <c r="AA2045"/>
      <c r="AB2045"/>
      <c r="AC2045"/>
      <c r="AD2045"/>
      <c r="AE2045"/>
      <c r="AF2045"/>
      <c r="AG2045"/>
      <c r="AH2045"/>
      <c r="BB2045" s="2"/>
      <c r="BC2045" s="3"/>
      <c r="BD2045" s="3"/>
      <c r="BE2045" s="3"/>
      <c r="BF2045" s="3"/>
    </row>
    <row r="2046" spans="1:58" ht="41.45" customHeight="1">
      <c r="A2046"/>
      <c r="J2046"/>
      <c r="AA2046"/>
      <c r="AB2046"/>
      <c r="AC2046"/>
      <c r="AD2046"/>
      <c r="AE2046"/>
      <c r="AF2046"/>
      <c r="AG2046"/>
      <c r="AH2046"/>
      <c r="BB2046" s="2"/>
      <c r="BC2046" s="3"/>
      <c r="BD2046" s="3"/>
      <c r="BE2046" s="3"/>
      <c r="BF2046" s="3"/>
    </row>
    <row r="2047" spans="1:58" ht="41.45" customHeight="1">
      <c r="A2047"/>
      <c r="J2047"/>
      <c r="AA2047"/>
      <c r="AB2047"/>
      <c r="AC2047"/>
      <c r="AD2047"/>
      <c r="AE2047"/>
      <c r="AF2047"/>
      <c r="AG2047"/>
      <c r="AH2047"/>
      <c r="BB2047" s="2"/>
      <c r="BC2047" s="3"/>
      <c r="BD2047" s="3"/>
      <c r="BE2047" s="3"/>
      <c r="BF2047" s="3"/>
    </row>
    <row r="2048" spans="1:58" ht="41.45" customHeight="1">
      <c r="A2048"/>
      <c r="J2048"/>
      <c r="AA2048"/>
      <c r="AB2048"/>
      <c r="AC2048"/>
      <c r="AD2048"/>
      <c r="AE2048"/>
      <c r="AF2048"/>
      <c r="AG2048"/>
      <c r="AH2048"/>
      <c r="BB2048" s="2"/>
      <c r="BC2048" s="3"/>
      <c r="BD2048" s="3"/>
      <c r="BE2048" s="3"/>
      <c r="BF2048" s="3"/>
    </row>
    <row r="2049" spans="1:58" ht="41.45" customHeight="1">
      <c r="A2049"/>
      <c r="J2049"/>
      <c r="AA2049"/>
      <c r="AB2049"/>
      <c r="AC2049"/>
      <c r="AD2049"/>
      <c r="AE2049"/>
      <c r="AF2049"/>
      <c r="AG2049"/>
      <c r="AH2049"/>
      <c r="BB2049" s="2"/>
      <c r="BC2049" s="3"/>
      <c r="BD2049" s="3"/>
      <c r="BE2049" s="3"/>
      <c r="BF2049" s="3"/>
    </row>
    <row r="2050" spans="1:58" ht="41.45" customHeight="1">
      <c r="A2050"/>
      <c r="J2050"/>
      <c r="AA2050"/>
      <c r="AB2050"/>
      <c r="AC2050"/>
      <c r="AD2050"/>
      <c r="AE2050"/>
      <c r="AF2050"/>
      <c r="AG2050"/>
      <c r="AH2050"/>
      <c r="BB2050" s="2"/>
      <c r="BC2050" s="3"/>
      <c r="BD2050" s="3"/>
      <c r="BE2050" s="3"/>
      <c r="BF2050" s="3"/>
    </row>
    <row r="2051" spans="1:58" ht="41.45" customHeight="1">
      <c r="A2051"/>
      <c r="J2051"/>
      <c r="AA2051"/>
      <c r="AB2051"/>
      <c r="AC2051"/>
      <c r="AD2051"/>
      <c r="AE2051"/>
      <c r="AF2051"/>
      <c r="AG2051"/>
      <c r="AH2051"/>
      <c r="BB2051" s="2"/>
      <c r="BC2051" s="3"/>
      <c r="BD2051" s="3"/>
      <c r="BE2051" s="3"/>
      <c r="BF2051" s="3"/>
    </row>
    <row r="2052" spans="1:58" ht="41.45" customHeight="1">
      <c r="A2052"/>
      <c r="J2052"/>
      <c r="AA2052"/>
      <c r="AB2052"/>
      <c r="AC2052"/>
      <c r="AD2052"/>
      <c r="AE2052"/>
      <c r="AF2052"/>
      <c r="AG2052"/>
      <c r="AH2052"/>
      <c r="BB2052" s="2"/>
      <c r="BC2052" s="3"/>
      <c r="BD2052" s="3"/>
      <c r="BE2052" s="3"/>
      <c r="BF2052" s="3"/>
    </row>
    <row r="2053" spans="1:58" ht="41.45" customHeight="1">
      <c r="A2053"/>
      <c r="J2053"/>
      <c r="AA2053"/>
      <c r="AB2053"/>
      <c r="AC2053"/>
      <c r="AD2053"/>
      <c r="AE2053"/>
      <c r="AF2053"/>
      <c r="AG2053"/>
      <c r="AH2053"/>
      <c r="BB2053" s="2"/>
      <c r="BC2053" s="3"/>
      <c r="BD2053" s="3"/>
      <c r="BE2053" s="3"/>
      <c r="BF2053" s="3"/>
    </row>
    <row r="2054" spans="1:58" ht="41.45" customHeight="1">
      <c r="A2054"/>
      <c r="J2054"/>
      <c r="AA2054"/>
      <c r="AB2054"/>
      <c r="AC2054"/>
      <c r="AD2054"/>
      <c r="AE2054"/>
      <c r="AF2054"/>
      <c r="AG2054"/>
      <c r="AH2054"/>
      <c r="BB2054" s="2"/>
      <c r="BC2054" s="3"/>
      <c r="BD2054" s="3"/>
      <c r="BE2054" s="3"/>
      <c r="BF2054" s="3"/>
    </row>
    <row r="2055" spans="1:58" ht="41.45" customHeight="1">
      <c r="A2055"/>
      <c r="J2055"/>
      <c r="AA2055"/>
      <c r="AB2055"/>
      <c r="AC2055"/>
      <c r="AD2055"/>
      <c r="AE2055"/>
      <c r="AF2055"/>
      <c r="AG2055"/>
      <c r="AH2055"/>
      <c r="BB2055" s="2"/>
      <c r="BC2055" s="3"/>
      <c r="BD2055" s="3"/>
      <c r="BE2055" s="3"/>
      <c r="BF2055" s="3"/>
    </row>
    <row r="2056" spans="1:58" ht="41.45" customHeight="1">
      <c r="A2056"/>
      <c r="J2056"/>
      <c r="AA2056"/>
      <c r="AB2056"/>
      <c r="AC2056"/>
      <c r="AD2056"/>
      <c r="AE2056"/>
      <c r="AF2056"/>
      <c r="AG2056"/>
      <c r="AH2056"/>
      <c r="BB2056" s="2"/>
      <c r="BC2056" s="3"/>
      <c r="BD2056" s="3"/>
      <c r="BE2056" s="3"/>
      <c r="BF2056" s="3"/>
    </row>
    <row r="2057" spans="1:58" ht="41.45" customHeight="1">
      <c r="A2057"/>
      <c r="J2057"/>
      <c r="AA2057"/>
      <c r="AB2057"/>
      <c r="AC2057"/>
      <c r="AD2057"/>
      <c r="AE2057"/>
      <c r="AF2057"/>
      <c r="AG2057"/>
      <c r="AH2057"/>
      <c r="BB2057" s="2"/>
      <c r="BC2057" s="3"/>
      <c r="BD2057" s="3"/>
      <c r="BE2057" s="3"/>
      <c r="BF2057" s="3"/>
    </row>
    <row r="2058" spans="1:58" ht="41.45" customHeight="1">
      <c r="A2058"/>
      <c r="J2058"/>
      <c r="AA2058"/>
      <c r="AB2058"/>
      <c r="AC2058"/>
      <c r="AD2058"/>
      <c r="AE2058"/>
      <c r="AF2058"/>
      <c r="AG2058"/>
      <c r="AH2058"/>
      <c r="BB2058" s="2"/>
      <c r="BC2058" s="3"/>
      <c r="BD2058" s="3"/>
      <c r="BE2058" s="3"/>
      <c r="BF2058" s="3"/>
    </row>
    <row r="2059" spans="1:58" ht="41.45" customHeight="1">
      <c r="A2059"/>
      <c r="J2059"/>
      <c r="AA2059"/>
      <c r="AB2059"/>
      <c r="AC2059"/>
      <c r="AD2059"/>
      <c r="AE2059"/>
      <c r="AF2059"/>
      <c r="AG2059"/>
      <c r="AH2059"/>
      <c r="BB2059" s="2"/>
      <c r="BC2059" s="3"/>
      <c r="BD2059" s="3"/>
      <c r="BE2059" s="3"/>
      <c r="BF2059" s="3"/>
    </row>
    <row r="2060" spans="1:58" ht="41.45" customHeight="1">
      <c r="A2060"/>
      <c r="J2060"/>
      <c r="AA2060"/>
      <c r="AB2060"/>
      <c r="AC2060"/>
      <c r="AD2060"/>
      <c r="AE2060"/>
      <c r="AF2060"/>
      <c r="AG2060"/>
      <c r="AH2060"/>
      <c r="BB2060" s="2"/>
      <c r="BC2060" s="3"/>
      <c r="BD2060" s="3"/>
      <c r="BE2060" s="3"/>
      <c r="BF2060" s="3"/>
    </row>
    <row r="2061" spans="1:58" ht="41.45" customHeight="1">
      <c r="A2061"/>
      <c r="J2061"/>
      <c r="AA2061"/>
      <c r="AB2061"/>
      <c r="AC2061"/>
      <c r="AD2061"/>
      <c r="AE2061"/>
      <c r="AF2061"/>
      <c r="AG2061"/>
      <c r="AH2061"/>
      <c r="BB2061" s="2"/>
      <c r="BC2061" s="3"/>
      <c r="BD2061" s="3"/>
      <c r="BE2061" s="3"/>
      <c r="BF2061" s="3"/>
    </row>
    <row r="2062" spans="1:58" ht="41.45" customHeight="1">
      <c r="A2062"/>
      <c r="J2062"/>
      <c r="AA2062"/>
      <c r="AB2062"/>
      <c r="AC2062"/>
      <c r="AD2062"/>
      <c r="AE2062"/>
      <c r="AF2062"/>
      <c r="AG2062"/>
      <c r="AH2062"/>
      <c r="BB2062" s="2"/>
      <c r="BC2062" s="3"/>
      <c r="BD2062" s="3"/>
      <c r="BE2062" s="3"/>
      <c r="BF2062" s="3"/>
    </row>
    <row r="2063" spans="1:58" ht="41.45" customHeight="1">
      <c r="A2063"/>
      <c r="J2063"/>
      <c r="AA2063"/>
      <c r="AB2063"/>
      <c r="AC2063"/>
      <c r="AD2063"/>
      <c r="AE2063"/>
      <c r="AF2063"/>
      <c r="AG2063"/>
      <c r="AH2063"/>
      <c r="BB2063" s="2"/>
      <c r="BC2063" s="3"/>
      <c r="BD2063" s="3"/>
      <c r="BE2063" s="3"/>
      <c r="BF2063" s="3"/>
    </row>
    <row r="2064" spans="1:58" ht="41.45" customHeight="1">
      <c r="A2064"/>
      <c r="J2064"/>
      <c r="AA2064"/>
      <c r="AB2064"/>
      <c r="AC2064"/>
      <c r="AD2064"/>
      <c r="AE2064"/>
      <c r="AF2064"/>
      <c r="AG2064"/>
      <c r="AH2064"/>
      <c r="BB2064" s="2"/>
      <c r="BC2064" s="3"/>
      <c r="BD2064" s="3"/>
      <c r="BE2064" s="3"/>
      <c r="BF2064" s="3"/>
    </row>
    <row r="2065" spans="1:58" ht="41.45" customHeight="1">
      <c r="A2065"/>
      <c r="J2065"/>
      <c r="AA2065"/>
      <c r="AB2065"/>
      <c r="AC2065"/>
      <c r="AD2065"/>
      <c r="AE2065"/>
      <c r="AF2065"/>
      <c r="AG2065"/>
      <c r="AH2065"/>
      <c r="BB2065" s="2"/>
      <c r="BC2065" s="3"/>
      <c r="BD2065" s="3"/>
      <c r="BE2065" s="3"/>
      <c r="BF2065" s="3"/>
    </row>
    <row r="2066" spans="1:58" ht="41.45" customHeight="1">
      <c r="A2066"/>
      <c r="J2066"/>
      <c r="AA2066"/>
      <c r="AB2066"/>
      <c r="AC2066"/>
      <c r="AD2066"/>
      <c r="AE2066"/>
      <c r="AF2066"/>
      <c r="AG2066"/>
      <c r="AH2066"/>
      <c r="BB2066" s="2"/>
      <c r="BC2066" s="3"/>
      <c r="BD2066" s="3"/>
      <c r="BE2066" s="3"/>
      <c r="BF2066" s="3"/>
    </row>
    <row r="2067" spans="1:58" ht="41.45" customHeight="1">
      <c r="A2067"/>
      <c r="J2067"/>
      <c r="AA2067"/>
      <c r="AB2067"/>
      <c r="AC2067"/>
      <c r="AD2067"/>
      <c r="AE2067"/>
      <c r="AF2067"/>
      <c r="AG2067"/>
      <c r="AH2067"/>
      <c r="BB2067" s="2"/>
      <c r="BC2067" s="3"/>
      <c r="BD2067" s="3"/>
      <c r="BE2067" s="3"/>
      <c r="BF2067" s="3"/>
    </row>
    <row r="2068" spans="1:58" ht="41.45" customHeight="1">
      <c r="A2068"/>
      <c r="J2068"/>
      <c r="AA2068"/>
      <c r="AB2068"/>
      <c r="AC2068"/>
      <c r="AD2068"/>
      <c r="AE2068"/>
      <c r="AF2068"/>
      <c r="AG2068"/>
      <c r="AH2068"/>
      <c r="BB2068" s="2"/>
      <c r="BC2068" s="3"/>
      <c r="BD2068" s="3"/>
      <c r="BE2068" s="3"/>
      <c r="BF2068" s="3"/>
    </row>
    <row r="2069" spans="1:58" ht="41.45" customHeight="1">
      <c r="A2069"/>
      <c r="J2069"/>
      <c r="AA2069"/>
      <c r="AB2069"/>
      <c r="AC2069"/>
      <c r="AD2069"/>
      <c r="AE2069"/>
      <c r="AF2069"/>
      <c r="AG2069"/>
      <c r="AH2069"/>
      <c r="BB2069" s="2"/>
      <c r="BC2069" s="3"/>
      <c r="BD2069" s="3"/>
      <c r="BE2069" s="3"/>
      <c r="BF2069" s="3"/>
    </row>
    <row r="2070" spans="1:58" ht="41.45" customHeight="1">
      <c r="A2070"/>
      <c r="J2070"/>
      <c r="AA2070"/>
      <c r="AB2070"/>
      <c r="AC2070"/>
      <c r="AD2070"/>
      <c r="AE2070"/>
      <c r="AF2070"/>
      <c r="AG2070"/>
      <c r="AH2070"/>
      <c r="BB2070" s="2"/>
      <c r="BC2070" s="3"/>
      <c r="BD2070" s="3"/>
      <c r="BE2070" s="3"/>
      <c r="BF2070" s="3"/>
    </row>
    <row r="2071" spans="1:58" ht="41.45" customHeight="1">
      <c r="A2071"/>
      <c r="J2071"/>
      <c r="AA2071"/>
      <c r="AB2071"/>
      <c r="AC2071"/>
      <c r="AD2071"/>
      <c r="AE2071"/>
      <c r="AF2071"/>
      <c r="AG2071"/>
      <c r="AH2071"/>
      <c r="BB2071" s="2"/>
      <c r="BC2071" s="3"/>
      <c r="BD2071" s="3"/>
      <c r="BE2071" s="3"/>
      <c r="BF2071" s="3"/>
    </row>
    <row r="2072" spans="1:58" ht="41.45" customHeight="1">
      <c r="A2072"/>
      <c r="J2072"/>
      <c r="AA2072"/>
      <c r="AB2072"/>
      <c r="AC2072"/>
      <c r="AD2072"/>
      <c r="AE2072"/>
      <c r="AF2072"/>
      <c r="AG2072"/>
      <c r="AH2072"/>
      <c r="BB2072" s="2"/>
      <c r="BC2072" s="3"/>
      <c r="BD2072" s="3"/>
      <c r="BE2072" s="3"/>
      <c r="BF2072" s="3"/>
    </row>
    <row r="2073" spans="1:58" ht="41.45" customHeight="1">
      <c r="A2073"/>
      <c r="J2073"/>
      <c r="AA2073"/>
      <c r="AB2073"/>
      <c r="AC2073"/>
      <c r="AD2073"/>
      <c r="AE2073"/>
      <c r="AF2073"/>
      <c r="AG2073"/>
      <c r="AH2073"/>
      <c r="BB2073" s="2"/>
      <c r="BC2073" s="3"/>
      <c r="BD2073" s="3"/>
      <c r="BE2073" s="3"/>
      <c r="BF2073" s="3"/>
    </row>
    <row r="2074" spans="1:58" ht="41.45" customHeight="1">
      <c r="A2074"/>
      <c r="J2074"/>
      <c r="AA2074"/>
      <c r="AB2074"/>
      <c r="AC2074"/>
      <c r="AD2074"/>
      <c r="AE2074"/>
      <c r="AF2074"/>
      <c r="AG2074"/>
      <c r="AH2074"/>
      <c r="BB2074" s="2"/>
      <c r="BC2074" s="3"/>
      <c r="BD2074" s="3"/>
      <c r="BE2074" s="3"/>
      <c r="BF2074" s="3"/>
    </row>
    <row r="2075" spans="1:58" ht="41.45" customHeight="1">
      <c r="A2075"/>
      <c r="J2075"/>
      <c r="AA2075"/>
      <c r="AB2075"/>
      <c r="AC2075"/>
      <c r="AD2075"/>
      <c r="AE2075"/>
      <c r="AF2075"/>
      <c r="AG2075"/>
      <c r="AH2075"/>
      <c r="BB2075" s="2"/>
      <c r="BC2075" s="3"/>
      <c r="BD2075" s="3"/>
      <c r="BE2075" s="3"/>
      <c r="BF2075" s="3"/>
    </row>
    <row r="2076" spans="1:58" ht="41.45" customHeight="1">
      <c r="A2076"/>
      <c r="J2076"/>
      <c r="AA2076"/>
      <c r="AB2076"/>
      <c r="AC2076"/>
      <c r="AD2076"/>
      <c r="AE2076"/>
      <c r="AF2076"/>
      <c r="AG2076"/>
      <c r="AH2076"/>
      <c r="BB2076" s="2"/>
      <c r="BC2076" s="3"/>
      <c r="BD2076" s="3"/>
      <c r="BE2076" s="3"/>
      <c r="BF2076" s="3"/>
    </row>
    <row r="2077" spans="1:58" ht="41.45" customHeight="1">
      <c r="A2077"/>
      <c r="J2077"/>
      <c r="AA2077"/>
      <c r="AB2077"/>
      <c r="AC2077"/>
      <c r="AD2077"/>
      <c r="AE2077"/>
      <c r="AF2077"/>
      <c r="AG2077"/>
      <c r="AH2077"/>
      <c r="BB2077" s="2"/>
      <c r="BC2077" s="3"/>
      <c r="BD2077" s="3"/>
      <c r="BE2077" s="3"/>
      <c r="BF2077" s="3"/>
    </row>
    <row r="2078" spans="1:58" ht="41.45" customHeight="1">
      <c r="A2078"/>
      <c r="J2078"/>
      <c r="AA2078"/>
      <c r="AB2078"/>
      <c r="AC2078"/>
      <c r="AD2078"/>
      <c r="AE2078"/>
      <c r="AF2078"/>
      <c r="AG2078"/>
      <c r="AH2078"/>
      <c r="BB2078" s="2"/>
      <c r="BC2078" s="3"/>
      <c r="BD2078" s="3"/>
      <c r="BE2078" s="3"/>
      <c r="BF2078" s="3"/>
    </row>
    <row r="2079" spans="1:58" ht="41.45" customHeight="1">
      <c r="A2079"/>
      <c r="J2079"/>
      <c r="AA2079"/>
      <c r="AB2079"/>
      <c r="AC2079"/>
      <c r="AD2079"/>
      <c r="AE2079"/>
      <c r="AF2079"/>
      <c r="AG2079"/>
      <c r="AH2079"/>
      <c r="BB2079" s="2"/>
      <c r="BC2079" s="3"/>
      <c r="BD2079" s="3"/>
      <c r="BE2079" s="3"/>
      <c r="BF2079" s="3"/>
    </row>
    <row r="2080" spans="1:58" ht="41.45" customHeight="1">
      <c r="A2080"/>
      <c r="J2080"/>
      <c r="AA2080"/>
      <c r="AB2080"/>
      <c r="AC2080"/>
      <c r="AD2080"/>
      <c r="AE2080"/>
      <c r="AF2080"/>
      <c r="AG2080"/>
      <c r="AH2080"/>
      <c r="BB2080" s="2"/>
      <c r="BC2080" s="3"/>
      <c r="BD2080" s="3"/>
      <c r="BE2080" s="3"/>
      <c r="BF2080" s="3"/>
    </row>
    <row r="2081" spans="1:58" ht="41.45" customHeight="1">
      <c r="A2081"/>
      <c r="J2081"/>
      <c r="AA2081"/>
      <c r="AB2081"/>
      <c r="AC2081"/>
      <c r="AD2081"/>
      <c r="AE2081"/>
      <c r="AF2081"/>
      <c r="AG2081"/>
      <c r="AH2081"/>
      <c r="BB2081" s="2"/>
      <c r="BC2081" s="3"/>
      <c r="BD2081" s="3"/>
      <c r="BE2081" s="3"/>
      <c r="BF2081" s="3"/>
    </row>
    <row r="2082" spans="1:58" ht="41.45" customHeight="1">
      <c r="A2082"/>
      <c r="J2082"/>
      <c r="AA2082"/>
      <c r="AB2082"/>
      <c r="AC2082"/>
      <c r="AD2082"/>
      <c r="AE2082"/>
      <c r="AF2082"/>
      <c r="AG2082"/>
      <c r="AH2082"/>
      <c r="BB2082" s="2"/>
      <c r="BC2082" s="3"/>
      <c r="BD2082" s="3"/>
      <c r="BE2082" s="3"/>
      <c r="BF2082" s="3"/>
    </row>
    <row r="2083" spans="1:58" ht="41.45" customHeight="1">
      <c r="A2083"/>
      <c r="J2083"/>
      <c r="AA2083"/>
      <c r="AB2083"/>
      <c r="AC2083"/>
      <c r="AD2083"/>
      <c r="AE2083"/>
      <c r="AF2083"/>
      <c r="AG2083"/>
      <c r="AH2083"/>
      <c r="BB2083" s="2"/>
      <c r="BC2083" s="3"/>
      <c r="BD2083" s="3"/>
      <c r="BE2083" s="3"/>
      <c r="BF2083" s="3"/>
    </row>
    <row r="2084" spans="1:58" ht="41.45" customHeight="1">
      <c r="A2084"/>
      <c r="J2084"/>
      <c r="AA2084"/>
      <c r="AB2084"/>
      <c r="AC2084"/>
      <c r="AD2084"/>
      <c r="AE2084"/>
      <c r="AF2084"/>
      <c r="AG2084"/>
      <c r="AH2084"/>
      <c r="BB2084" s="2"/>
      <c r="BC2084" s="3"/>
      <c r="BD2084" s="3"/>
      <c r="BE2084" s="3"/>
      <c r="BF2084" s="3"/>
    </row>
    <row r="2085" spans="1:58" ht="41.45" customHeight="1">
      <c r="A2085"/>
      <c r="J2085"/>
      <c r="AA2085"/>
      <c r="AB2085"/>
      <c r="AC2085"/>
      <c r="AD2085"/>
      <c r="AE2085"/>
      <c r="AF2085"/>
      <c r="AG2085"/>
      <c r="AH2085"/>
      <c r="BB2085" s="2"/>
      <c r="BC2085" s="3"/>
      <c r="BD2085" s="3"/>
      <c r="BE2085" s="3"/>
      <c r="BF2085" s="3"/>
    </row>
    <row r="2086" spans="1:58" ht="41.45" customHeight="1">
      <c r="A2086"/>
      <c r="J2086"/>
      <c r="AA2086"/>
      <c r="AB2086"/>
      <c r="AC2086"/>
      <c r="AD2086"/>
      <c r="AE2086"/>
      <c r="AF2086"/>
      <c r="AG2086"/>
      <c r="AH2086"/>
      <c r="BB2086" s="2"/>
      <c r="BC2086" s="3"/>
      <c r="BD2086" s="3"/>
      <c r="BE2086" s="3"/>
      <c r="BF2086" s="3"/>
    </row>
    <row r="2087" spans="1:58" ht="41.45" customHeight="1">
      <c r="A2087"/>
      <c r="J2087"/>
      <c r="AA2087"/>
      <c r="AB2087"/>
      <c r="AC2087"/>
      <c r="AD2087"/>
      <c r="AE2087"/>
      <c r="AF2087"/>
      <c r="AG2087"/>
      <c r="AH2087"/>
      <c r="BB2087" s="2"/>
      <c r="BC2087" s="3"/>
      <c r="BD2087" s="3"/>
      <c r="BE2087" s="3"/>
      <c r="BF2087" s="3"/>
    </row>
    <row r="2088" spans="1:58" ht="41.45" customHeight="1">
      <c r="A2088"/>
      <c r="J2088"/>
      <c r="AA2088"/>
      <c r="AB2088"/>
      <c r="AC2088"/>
      <c r="AD2088"/>
      <c r="AE2088"/>
      <c r="AF2088"/>
      <c r="AG2088"/>
      <c r="AH2088"/>
      <c r="BB2088" s="2"/>
      <c r="BC2088" s="3"/>
      <c r="BD2088" s="3"/>
      <c r="BE2088" s="3"/>
      <c r="BF2088" s="3"/>
    </row>
    <row r="2089" spans="1:58" ht="41.45" customHeight="1">
      <c r="A2089"/>
      <c r="J2089"/>
      <c r="AA2089"/>
      <c r="AB2089"/>
      <c r="AC2089"/>
      <c r="AD2089"/>
      <c r="AE2089"/>
      <c r="AF2089"/>
      <c r="AG2089"/>
      <c r="AH2089"/>
      <c r="BB2089" s="2"/>
      <c r="BC2089" s="3"/>
      <c r="BD2089" s="3"/>
      <c r="BE2089" s="3"/>
      <c r="BF2089" s="3"/>
    </row>
    <row r="2090" spans="1:58" ht="41.45" customHeight="1">
      <c r="A2090"/>
      <c r="J2090"/>
      <c r="AA2090"/>
      <c r="AB2090"/>
      <c r="AC2090"/>
      <c r="AD2090"/>
      <c r="AE2090"/>
      <c r="AF2090"/>
      <c r="AG2090"/>
      <c r="AH2090"/>
      <c r="BB2090" s="2"/>
      <c r="BC2090" s="3"/>
      <c r="BD2090" s="3"/>
      <c r="BE2090" s="3"/>
      <c r="BF2090" s="3"/>
    </row>
    <row r="2091" spans="1:58" ht="41.45" customHeight="1">
      <c r="A2091"/>
      <c r="J2091"/>
      <c r="AA2091"/>
      <c r="AB2091"/>
      <c r="AC2091"/>
      <c r="AD2091"/>
      <c r="AE2091"/>
      <c r="AF2091"/>
      <c r="AG2091"/>
      <c r="AH2091"/>
      <c r="BB2091" s="2"/>
      <c r="BC2091" s="3"/>
      <c r="BD2091" s="3"/>
      <c r="BE2091" s="3"/>
      <c r="BF2091" s="3"/>
    </row>
    <row r="2092" spans="1:58" ht="41.45" customHeight="1">
      <c r="A2092"/>
      <c r="J2092"/>
      <c r="AA2092"/>
      <c r="AB2092"/>
      <c r="AC2092"/>
      <c r="AD2092"/>
      <c r="AE2092"/>
      <c r="AF2092"/>
      <c r="AG2092"/>
      <c r="AH2092"/>
      <c r="BB2092" s="2"/>
      <c r="BC2092" s="3"/>
      <c r="BD2092" s="3"/>
      <c r="BE2092" s="3"/>
      <c r="BF2092" s="3"/>
    </row>
    <row r="2093" spans="1:58" ht="41.45" customHeight="1">
      <c r="A2093"/>
      <c r="J2093"/>
      <c r="AA2093"/>
      <c r="AB2093"/>
      <c r="AC2093"/>
      <c r="AD2093"/>
      <c r="AE2093"/>
      <c r="AF2093"/>
      <c r="AG2093"/>
      <c r="AH2093"/>
      <c r="BB2093" s="2"/>
      <c r="BC2093" s="3"/>
      <c r="BD2093" s="3"/>
      <c r="BE2093" s="3"/>
      <c r="BF2093" s="3"/>
    </row>
    <row r="2094" spans="1:58" ht="41.45" customHeight="1">
      <c r="A2094"/>
      <c r="J2094"/>
      <c r="AA2094"/>
      <c r="AB2094"/>
      <c r="AC2094"/>
      <c r="AD2094"/>
      <c r="AE2094"/>
      <c r="AF2094"/>
      <c r="AG2094"/>
      <c r="AH2094"/>
      <c r="BB2094" s="2"/>
      <c r="BC2094" s="3"/>
      <c r="BD2094" s="3"/>
      <c r="BE2094" s="3"/>
      <c r="BF2094" s="3"/>
    </row>
    <row r="2095" spans="1:58" ht="41.45" customHeight="1">
      <c r="A2095"/>
      <c r="J2095"/>
      <c r="AA2095"/>
      <c r="AB2095"/>
      <c r="AC2095"/>
      <c r="AD2095"/>
      <c r="AE2095"/>
      <c r="AF2095"/>
      <c r="AG2095"/>
      <c r="AH2095"/>
      <c r="BB2095" s="2"/>
      <c r="BC2095" s="3"/>
      <c r="BD2095" s="3"/>
      <c r="BE2095" s="3"/>
      <c r="BF2095" s="3"/>
    </row>
    <row r="2096" spans="1:58" ht="41.45" customHeight="1">
      <c r="A2096"/>
      <c r="J2096"/>
      <c r="AA2096"/>
      <c r="AB2096"/>
      <c r="AC2096"/>
      <c r="AD2096"/>
      <c r="AE2096"/>
      <c r="AF2096"/>
      <c r="AG2096"/>
      <c r="AH2096"/>
      <c r="BB2096" s="2"/>
      <c r="BC2096" s="3"/>
      <c r="BD2096" s="3"/>
      <c r="BE2096" s="3"/>
      <c r="BF2096" s="3"/>
    </row>
    <row r="2097" spans="1:58" ht="41.45" customHeight="1">
      <c r="A2097"/>
      <c r="J2097"/>
      <c r="AA2097"/>
      <c r="AB2097"/>
      <c r="AC2097"/>
      <c r="AD2097"/>
      <c r="AE2097"/>
      <c r="AF2097"/>
      <c r="AG2097"/>
      <c r="AH2097"/>
      <c r="BB2097" s="2"/>
      <c r="BC2097" s="3"/>
      <c r="BD2097" s="3"/>
      <c r="BE2097" s="3"/>
      <c r="BF2097" s="3"/>
    </row>
    <row r="2098" spans="1:58" ht="41.45" customHeight="1">
      <c r="A2098"/>
      <c r="J2098"/>
      <c r="AA2098"/>
      <c r="AB2098"/>
      <c r="AC2098"/>
      <c r="AD2098"/>
      <c r="AE2098"/>
      <c r="AF2098"/>
      <c r="AG2098"/>
      <c r="AH2098"/>
      <c r="BB2098" s="2"/>
      <c r="BC2098" s="3"/>
      <c r="BD2098" s="3"/>
      <c r="BE2098" s="3"/>
      <c r="BF2098" s="3"/>
    </row>
    <row r="2099" spans="1:58" ht="41.45" customHeight="1">
      <c r="A2099"/>
      <c r="J2099"/>
      <c r="AA2099"/>
      <c r="AB2099"/>
      <c r="AC2099"/>
      <c r="AD2099"/>
      <c r="AE2099"/>
      <c r="AF2099"/>
      <c r="AG2099"/>
      <c r="AH2099"/>
      <c r="BB2099" s="2"/>
      <c r="BC2099" s="3"/>
      <c r="BD2099" s="3"/>
      <c r="BE2099" s="3"/>
      <c r="BF2099" s="3"/>
    </row>
    <row r="2100" spans="1:58" ht="41.45" customHeight="1">
      <c r="A2100"/>
      <c r="J2100"/>
      <c r="AA2100"/>
      <c r="AB2100"/>
      <c r="AC2100"/>
      <c r="AD2100"/>
      <c r="AE2100"/>
      <c r="AF2100"/>
      <c r="AG2100"/>
      <c r="AH2100"/>
      <c r="BB2100" s="2"/>
      <c r="BC2100" s="3"/>
      <c r="BD2100" s="3"/>
      <c r="BE2100" s="3"/>
      <c r="BF2100" s="3"/>
    </row>
    <row r="2101" spans="1:58" ht="41.45" customHeight="1">
      <c r="A2101"/>
      <c r="J2101"/>
      <c r="AA2101"/>
      <c r="AB2101"/>
      <c r="AC2101"/>
      <c r="AD2101"/>
      <c r="AE2101"/>
      <c r="AF2101"/>
      <c r="AG2101"/>
      <c r="AH2101"/>
      <c r="BB2101" s="2"/>
      <c r="BC2101" s="3"/>
      <c r="BD2101" s="3"/>
      <c r="BE2101" s="3"/>
      <c r="BF2101" s="3"/>
    </row>
    <row r="2102" spans="1:58" ht="41.45" customHeight="1">
      <c r="A2102"/>
      <c r="J2102"/>
      <c r="AA2102"/>
      <c r="AB2102"/>
      <c r="AC2102"/>
      <c r="AD2102"/>
      <c r="AE2102"/>
      <c r="AF2102"/>
      <c r="AG2102"/>
      <c r="AH2102"/>
      <c r="BB2102" s="2"/>
      <c r="BC2102" s="3"/>
      <c r="BD2102" s="3"/>
      <c r="BE2102" s="3"/>
      <c r="BF2102" s="3"/>
    </row>
    <row r="2103" spans="1:58" ht="41.45" customHeight="1">
      <c r="A2103"/>
      <c r="J2103"/>
      <c r="AA2103"/>
      <c r="AB2103"/>
      <c r="AC2103"/>
      <c r="AD2103"/>
      <c r="AE2103"/>
      <c r="AF2103"/>
      <c r="AG2103"/>
      <c r="AH2103"/>
      <c r="BB2103" s="2"/>
      <c r="BC2103" s="3"/>
      <c r="BD2103" s="3"/>
      <c r="BE2103" s="3"/>
      <c r="BF2103" s="3"/>
    </row>
    <row r="2104" spans="1:58" ht="41.45" customHeight="1">
      <c r="A2104"/>
      <c r="J2104"/>
      <c r="AA2104"/>
      <c r="AB2104"/>
      <c r="AC2104"/>
      <c r="AD2104"/>
      <c r="AE2104"/>
      <c r="AF2104"/>
      <c r="AG2104"/>
      <c r="AH2104"/>
      <c r="BB2104" s="2"/>
      <c r="BC2104" s="3"/>
      <c r="BD2104" s="3"/>
      <c r="BE2104" s="3"/>
      <c r="BF2104" s="3"/>
    </row>
    <row r="2105" spans="1:58" ht="41.45" customHeight="1">
      <c r="A2105"/>
      <c r="J2105"/>
      <c r="AA2105"/>
      <c r="AB2105"/>
      <c r="AC2105"/>
      <c r="AD2105"/>
      <c r="AE2105"/>
      <c r="AF2105"/>
      <c r="AG2105"/>
      <c r="AH2105"/>
      <c r="BB2105" s="2"/>
      <c r="BC2105" s="3"/>
      <c r="BD2105" s="3"/>
      <c r="BE2105" s="3"/>
      <c r="BF2105" s="3"/>
    </row>
    <row r="2106" spans="1:58" ht="41.45" customHeight="1">
      <c r="A2106"/>
      <c r="J2106"/>
      <c r="AA2106"/>
      <c r="AB2106"/>
      <c r="AC2106"/>
      <c r="AD2106"/>
      <c r="AE2106"/>
      <c r="AF2106"/>
      <c r="AG2106"/>
      <c r="AH2106"/>
      <c r="BB2106" s="2"/>
      <c r="BC2106" s="3"/>
      <c r="BD2106" s="3"/>
      <c r="BE2106" s="3"/>
      <c r="BF2106" s="3"/>
    </row>
    <row r="2107" spans="1:58" ht="41.45" customHeight="1">
      <c r="A2107"/>
      <c r="J2107"/>
      <c r="AA2107"/>
      <c r="AB2107"/>
      <c r="AC2107"/>
      <c r="AD2107"/>
      <c r="AE2107"/>
      <c r="AF2107"/>
      <c r="AG2107"/>
      <c r="AH2107"/>
      <c r="BB2107" s="2"/>
      <c r="BC2107" s="3"/>
      <c r="BD2107" s="3"/>
      <c r="BE2107" s="3"/>
      <c r="BF2107" s="3"/>
    </row>
    <row r="2108" spans="1:58" ht="41.45" customHeight="1">
      <c r="A2108"/>
      <c r="J2108"/>
      <c r="AA2108"/>
      <c r="AB2108"/>
      <c r="AC2108"/>
      <c r="AD2108"/>
      <c r="AE2108"/>
      <c r="AF2108"/>
      <c r="AG2108"/>
      <c r="AH2108"/>
      <c r="BB2108" s="2"/>
      <c r="BC2108" s="3"/>
      <c r="BD2108" s="3"/>
      <c r="BE2108" s="3"/>
      <c r="BF2108" s="3"/>
    </row>
    <row r="2109" spans="1:58" ht="41.45" customHeight="1">
      <c r="A2109"/>
      <c r="J2109"/>
      <c r="AA2109"/>
      <c r="AB2109"/>
      <c r="AC2109"/>
      <c r="AD2109"/>
      <c r="AE2109"/>
      <c r="AF2109"/>
      <c r="AG2109"/>
      <c r="AH2109"/>
      <c r="BB2109" s="2"/>
      <c r="BC2109" s="3"/>
      <c r="BD2109" s="3"/>
      <c r="BE2109" s="3"/>
      <c r="BF2109" s="3"/>
    </row>
    <row r="2110" spans="1:58" ht="41.45" customHeight="1">
      <c r="A2110"/>
      <c r="J2110"/>
      <c r="AA2110"/>
      <c r="AB2110"/>
      <c r="AC2110"/>
      <c r="AD2110"/>
      <c r="AE2110"/>
      <c r="AF2110"/>
      <c r="AG2110"/>
      <c r="AH2110"/>
      <c r="BB2110" s="2"/>
      <c r="BC2110" s="3"/>
      <c r="BD2110" s="3"/>
      <c r="BE2110" s="3"/>
      <c r="BF2110" s="3"/>
    </row>
    <row r="2111" spans="1:58" ht="41.45" customHeight="1">
      <c r="A2111"/>
      <c r="J2111"/>
      <c r="AA2111"/>
      <c r="AB2111"/>
      <c r="AC2111"/>
      <c r="AD2111"/>
      <c r="AE2111"/>
      <c r="AF2111"/>
      <c r="AG2111"/>
      <c r="AH2111"/>
      <c r="BB2111" s="2"/>
      <c r="BC2111" s="3"/>
      <c r="BD2111" s="3"/>
      <c r="BE2111" s="3"/>
      <c r="BF2111" s="3"/>
    </row>
    <row r="2112" spans="1:58" ht="41.45" customHeight="1">
      <c r="A2112"/>
      <c r="J2112"/>
      <c r="AA2112"/>
      <c r="AB2112"/>
      <c r="AC2112"/>
      <c r="AD2112"/>
      <c r="AE2112"/>
      <c r="AF2112"/>
      <c r="AG2112"/>
      <c r="AH2112"/>
      <c r="BB2112" s="2"/>
      <c r="BC2112" s="3"/>
      <c r="BD2112" s="3"/>
      <c r="BE2112" s="3"/>
      <c r="BF2112" s="3"/>
    </row>
    <row r="2113" spans="1:58" ht="41.45" customHeight="1">
      <c r="A2113"/>
      <c r="J2113"/>
      <c r="AA2113"/>
      <c r="AB2113"/>
      <c r="AC2113"/>
      <c r="AD2113"/>
      <c r="AE2113"/>
      <c r="AF2113"/>
      <c r="AG2113"/>
      <c r="AH2113"/>
      <c r="BB2113" s="2"/>
      <c r="BC2113" s="3"/>
      <c r="BD2113" s="3"/>
      <c r="BE2113" s="3"/>
      <c r="BF2113" s="3"/>
    </row>
    <row r="2114" spans="1:58" ht="41.45" customHeight="1">
      <c r="A2114"/>
      <c r="J2114"/>
      <c r="AA2114"/>
      <c r="AB2114"/>
      <c r="AC2114"/>
      <c r="AD2114"/>
      <c r="AE2114"/>
      <c r="AF2114"/>
      <c r="AG2114"/>
      <c r="AH2114"/>
      <c r="BB2114" s="2"/>
      <c r="BC2114" s="3"/>
      <c r="BD2114" s="3"/>
      <c r="BE2114" s="3"/>
      <c r="BF2114" s="3"/>
    </row>
    <row r="2115" spans="1:58" ht="41.45" customHeight="1">
      <c r="A2115"/>
      <c r="J2115"/>
      <c r="AA2115"/>
      <c r="AB2115"/>
      <c r="AC2115"/>
      <c r="AD2115"/>
      <c r="AE2115"/>
      <c r="AF2115"/>
      <c r="AG2115"/>
      <c r="AH2115"/>
      <c r="BB2115" s="2"/>
      <c r="BC2115" s="3"/>
      <c r="BD2115" s="3"/>
      <c r="BE2115" s="3"/>
      <c r="BF2115" s="3"/>
    </row>
    <row r="2116" spans="1:58" ht="41.45" customHeight="1">
      <c r="A2116"/>
      <c r="J2116"/>
      <c r="AA2116"/>
      <c r="AB2116"/>
      <c r="AC2116"/>
      <c r="AD2116"/>
      <c r="AE2116"/>
      <c r="AF2116"/>
      <c r="AG2116"/>
      <c r="AH2116"/>
      <c r="BB2116" s="2"/>
      <c r="BC2116" s="3"/>
      <c r="BD2116" s="3"/>
      <c r="BE2116" s="3"/>
      <c r="BF2116" s="3"/>
    </row>
    <row r="2117" spans="1:58" ht="41.45" customHeight="1">
      <c r="A2117"/>
      <c r="J2117"/>
      <c r="AA2117"/>
      <c r="AB2117"/>
      <c r="AC2117"/>
      <c r="AD2117"/>
      <c r="AE2117"/>
      <c r="AF2117"/>
      <c r="AG2117"/>
      <c r="AH2117"/>
      <c r="BB2117" s="2"/>
      <c r="BC2117" s="3"/>
      <c r="BD2117" s="3"/>
      <c r="BE2117" s="3"/>
      <c r="BF2117" s="3"/>
    </row>
    <row r="2118" spans="1:58" ht="41.45" customHeight="1">
      <c r="A2118"/>
      <c r="J2118"/>
      <c r="AA2118"/>
      <c r="AB2118"/>
      <c r="AC2118"/>
      <c r="AD2118"/>
      <c r="AE2118"/>
      <c r="AF2118"/>
      <c r="AG2118"/>
      <c r="AH2118"/>
      <c r="BB2118" s="2"/>
      <c r="BC2118" s="3"/>
      <c r="BD2118" s="3"/>
      <c r="BE2118" s="3"/>
      <c r="BF2118" s="3"/>
    </row>
    <row r="2119" spans="1:58" ht="41.45" customHeight="1">
      <c r="A2119"/>
      <c r="J2119"/>
      <c r="AA2119"/>
      <c r="AB2119"/>
      <c r="AC2119"/>
      <c r="AD2119"/>
      <c r="AE2119"/>
      <c r="AF2119"/>
      <c r="AG2119"/>
      <c r="AH2119"/>
      <c r="BB2119" s="2"/>
      <c r="BC2119" s="3"/>
      <c r="BD2119" s="3"/>
      <c r="BE2119" s="3"/>
      <c r="BF2119" s="3"/>
    </row>
    <row r="2120" spans="1:58" ht="41.45" customHeight="1">
      <c r="A2120"/>
      <c r="J2120"/>
      <c r="AA2120"/>
      <c r="AB2120"/>
      <c r="AC2120"/>
      <c r="AD2120"/>
      <c r="AE2120"/>
      <c r="AF2120"/>
      <c r="AG2120"/>
      <c r="AH2120"/>
      <c r="BB2120" s="2"/>
      <c r="BC2120" s="3"/>
      <c r="BD2120" s="3"/>
      <c r="BE2120" s="3"/>
      <c r="BF2120" s="3"/>
    </row>
    <row r="2121" spans="1:58" ht="41.45" customHeight="1">
      <c r="A2121"/>
      <c r="J2121"/>
      <c r="AA2121"/>
      <c r="AB2121"/>
      <c r="AC2121"/>
      <c r="AD2121"/>
      <c r="AE2121"/>
      <c r="AF2121"/>
      <c r="AG2121"/>
      <c r="AH2121"/>
      <c r="BB2121" s="2"/>
      <c r="BC2121" s="3"/>
      <c r="BD2121" s="3"/>
      <c r="BE2121" s="3"/>
      <c r="BF2121" s="3"/>
    </row>
    <row r="2122" spans="1:58" ht="41.45" customHeight="1">
      <c r="A2122"/>
      <c r="J2122"/>
      <c r="AA2122"/>
      <c r="AB2122"/>
      <c r="AC2122"/>
      <c r="AD2122"/>
      <c r="AE2122"/>
      <c r="AF2122"/>
      <c r="AG2122"/>
      <c r="AH2122"/>
      <c r="BB2122" s="2"/>
      <c r="BC2122" s="3"/>
      <c r="BD2122" s="3"/>
      <c r="BE2122" s="3"/>
      <c r="BF2122" s="3"/>
    </row>
    <row r="2123" spans="1:58" ht="41.45" customHeight="1">
      <c r="A2123"/>
      <c r="J2123"/>
      <c r="AA2123"/>
      <c r="AB2123"/>
      <c r="AC2123"/>
      <c r="AD2123"/>
      <c r="AE2123"/>
      <c r="AF2123"/>
      <c r="AG2123"/>
      <c r="AH2123"/>
      <c r="BB2123" s="2"/>
      <c r="BC2123" s="3"/>
      <c r="BD2123" s="3"/>
      <c r="BE2123" s="3"/>
      <c r="BF2123" s="3"/>
    </row>
    <row r="2124" spans="1:58" ht="41.45" customHeight="1">
      <c r="A2124"/>
      <c r="J2124"/>
      <c r="AA2124"/>
      <c r="AB2124"/>
      <c r="AC2124"/>
      <c r="AD2124"/>
      <c r="AE2124"/>
      <c r="AF2124"/>
      <c r="AG2124"/>
      <c r="AH2124"/>
      <c r="BB2124" s="2"/>
      <c r="BC2124" s="3"/>
      <c r="BD2124" s="3"/>
      <c r="BE2124" s="3"/>
      <c r="BF2124" s="3"/>
    </row>
    <row r="2125" spans="1:58" ht="41.45" customHeight="1">
      <c r="A2125"/>
      <c r="J2125"/>
      <c r="AA2125"/>
      <c r="AB2125"/>
      <c r="AC2125"/>
      <c r="AD2125"/>
      <c r="AE2125"/>
      <c r="AF2125"/>
      <c r="AG2125"/>
      <c r="AH2125"/>
      <c r="BB2125" s="2"/>
      <c r="BC2125" s="3"/>
      <c r="BD2125" s="3"/>
      <c r="BE2125" s="3"/>
      <c r="BF2125" s="3"/>
    </row>
    <row r="2126" spans="1:58" ht="41.45" customHeight="1">
      <c r="A2126"/>
      <c r="J2126"/>
      <c r="AA2126"/>
      <c r="AB2126"/>
      <c r="AC2126"/>
      <c r="AD2126"/>
      <c r="AE2126"/>
      <c r="AF2126"/>
      <c r="AG2126"/>
      <c r="AH2126"/>
      <c r="BB2126" s="2"/>
      <c r="BC2126" s="3"/>
      <c r="BD2126" s="3"/>
      <c r="BE2126" s="3"/>
      <c r="BF2126" s="3"/>
    </row>
    <row r="2127" spans="1:58" ht="41.45" customHeight="1">
      <c r="A2127"/>
      <c r="J2127"/>
      <c r="AA2127"/>
      <c r="AB2127"/>
      <c r="AC2127"/>
      <c r="AD2127"/>
      <c r="AE2127"/>
      <c r="AF2127"/>
      <c r="AG2127"/>
      <c r="AH2127"/>
      <c r="BB2127" s="2"/>
      <c r="BC2127" s="3"/>
      <c r="BD2127" s="3"/>
      <c r="BE2127" s="3"/>
      <c r="BF2127" s="3"/>
    </row>
    <row r="2128" spans="1:58" ht="41.45" customHeight="1">
      <c r="A2128"/>
      <c r="J2128"/>
      <c r="AA2128"/>
      <c r="AB2128"/>
      <c r="AC2128"/>
      <c r="AD2128"/>
      <c r="AE2128"/>
      <c r="AF2128"/>
      <c r="AG2128"/>
      <c r="AH2128"/>
      <c r="BB2128" s="2"/>
      <c r="BC2128" s="3"/>
      <c r="BD2128" s="3"/>
      <c r="BE2128" s="3"/>
      <c r="BF2128" s="3"/>
    </row>
    <row r="2129" spans="1:58" ht="41.45" customHeight="1">
      <c r="A2129"/>
      <c r="J2129"/>
      <c r="AA2129"/>
      <c r="AB2129"/>
      <c r="AC2129"/>
      <c r="AD2129"/>
      <c r="AE2129"/>
      <c r="AF2129"/>
      <c r="AG2129"/>
      <c r="AH2129"/>
      <c r="BB2129" s="2"/>
      <c r="BC2129" s="3"/>
      <c r="BD2129" s="3"/>
      <c r="BE2129" s="3"/>
      <c r="BF2129" s="3"/>
    </row>
    <row r="2130" spans="1:58" ht="41.45" customHeight="1">
      <c r="A2130"/>
      <c r="J2130"/>
      <c r="AA2130"/>
      <c r="AB2130"/>
      <c r="AC2130"/>
      <c r="AD2130"/>
      <c r="AE2130"/>
      <c r="AF2130"/>
      <c r="AG2130"/>
      <c r="AH2130"/>
      <c r="BB2130" s="2"/>
      <c r="BC2130" s="3"/>
      <c r="BD2130" s="3"/>
      <c r="BE2130" s="3"/>
      <c r="BF2130" s="3"/>
    </row>
    <row r="2131" spans="1:58" ht="41.45" customHeight="1">
      <c r="A2131"/>
      <c r="J2131"/>
      <c r="AA2131"/>
      <c r="AB2131"/>
      <c r="AC2131"/>
      <c r="AD2131"/>
      <c r="AE2131"/>
      <c r="AF2131"/>
      <c r="AG2131"/>
      <c r="AH2131"/>
      <c r="BB2131" s="2"/>
      <c r="BC2131" s="3"/>
      <c r="BD2131" s="3"/>
      <c r="BE2131" s="3"/>
      <c r="BF2131" s="3"/>
    </row>
    <row r="2132" spans="1:58" ht="41.45" customHeight="1">
      <c r="A2132"/>
      <c r="J2132"/>
      <c r="AA2132"/>
      <c r="AB2132"/>
      <c r="AC2132"/>
      <c r="AD2132"/>
      <c r="AE2132"/>
      <c r="AF2132"/>
      <c r="AG2132"/>
      <c r="AH2132"/>
      <c r="BB2132" s="2"/>
      <c r="BC2132" s="3"/>
      <c r="BD2132" s="3"/>
      <c r="BE2132" s="3"/>
      <c r="BF2132" s="3"/>
    </row>
    <row r="2133" spans="1:58" ht="41.45" customHeight="1">
      <c r="A2133"/>
      <c r="J2133"/>
      <c r="AA2133"/>
      <c r="AB2133"/>
      <c r="AC2133"/>
      <c r="AD2133"/>
      <c r="AE2133"/>
      <c r="AF2133"/>
      <c r="AG2133"/>
      <c r="AH2133"/>
      <c r="BB2133" s="2"/>
      <c r="BC2133" s="3"/>
      <c r="BD2133" s="3"/>
      <c r="BE2133" s="3"/>
      <c r="BF2133" s="3"/>
    </row>
    <row r="2134" spans="1:58" ht="41.45" customHeight="1">
      <c r="A2134"/>
      <c r="J2134"/>
      <c r="AA2134"/>
      <c r="AB2134"/>
      <c r="AC2134"/>
      <c r="AD2134"/>
      <c r="AE2134"/>
      <c r="AF2134"/>
      <c r="AG2134"/>
      <c r="AH2134"/>
      <c r="BB2134" s="2"/>
      <c r="BC2134" s="3"/>
      <c r="BD2134" s="3"/>
      <c r="BE2134" s="3"/>
      <c r="BF2134" s="3"/>
    </row>
    <row r="2135" spans="1:58" ht="41.45" customHeight="1">
      <c r="A2135"/>
      <c r="J2135"/>
      <c r="AA2135"/>
      <c r="AB2135"/>
      <c r="AC2135"/>
      <c r="AD2135"/>
      <c r="AE2135"/>
      <c r="AF2135"/>
      <c r="AG2135"/>
      <c r="AH2135"/>
      <c r="BB2135" s="2"/>
      <c r="BC2135" s="3"/>
      <c r="BD2135" s="3"/>
      <c r="BE2135" s="3"/>
      <c r="BF2135" s="3"/>
    </row>
    <row r="2136" spans="1:58" ht="41.45" customHeight="1">
      <c r="A2136"/>
      <c r="J2136"/>
      <c r="AA2136"/>
      <c r="AB2136"/>
      <c r="AC2136"/>
      <c r="AD2136"/>
      <c r="AE2136"/>
      <c r="AF2136"/>
      <c r="AG2136"/>
      <c r="AH2136"/>
      <c r="BB2136" s="2"/>
      <c r="BC2136" s="3"/>
      <c r="BD2136" s="3"/>
      <c r="BE2136" s="3"/>
      <c r="BF2136" s="3"/>
    </row>
    <row r="2137" spans="1:58" ht="41.45" customHeight="1">
      <c r="A2137"/>
      <c r="J2137"/>
      <c r="AA2137"/>
      <c r="AB2137"/>
      <c r="AC2137"/>
      <c r="AD2137"/>
      <c r="AE2137"/>
      <c r="AF2137"/>
      <c r="AG2137"/>
      <c r="AH2137"/>
      <c r="BB2137" s="2"/>
      <c r="BC2137" s="3"/>
      <c r="BD2137" s="3"/>
      <c r="BE2137" s="3"/>
      <c r="BF2137" s="3"/>
    </row>
    <row r="2138" spans="1:58" ht="41.45" customHeight="1">
      <c r="A2138"/>
      <c r="J2138"/>
      <c r="AA2138"/>
      <c r="AB2138"/>
      <c r="AC2138"/>
      <c r="AD2138"/>
      <c r="AE2138"/>
      <c r="AF2138"/>
      <c r="AG2138"/>
      <c r="AH2138"/>
      <c r="BB2138" s="2"/>
      <c r="BC2138" s="3"/>
      <c r="BD2138" s="3"/>
      <c r="BE2138" s="3"/>
      <c r="BF2138" s="3"/>
    </row>
    <row r="2139" spans="1:58" ht="41.45" customHeight="1">
      <c r="A2139"/>
      <c r="J2139"/>
      <c r="AA2139"/>
      <c r="AB2139"/>
      <c r="AC2139"/>
      <c r="AD2139"/>
      <c r="AE2139"/>
      <c r="AF2139"/>
      <c r="AG2139"/>
      <c r="AH2139"/>
      <c r="BB2139" s="2"/>
      <c r="BC2139" s="3"/>
      <c r="BD2139" s="3"/>
      <c r="BE2139" s="3"/>
      <c r="BF2139" s="3"/>
    </row>
    <row r="2140" spans="1:58" ht="41.45" customHeight="1">
      <c r="A2140"/>
      <c r="J2140"/>
      <c r="AA2140"/>
      <c r="AB2140"/>
      <c r="AC2140"/>
      <c r="AD2140"/>
      <c r="AE2140"/>
      <c r="AF2140"/>
      <c r="AG2140"/>
      <c r="AH2140"/>
      <c r="BB2140" s="2"/>
      <c r="BC2140" s="3"/>
      <c r="BD2140" s="3"/>
      <c r="BE2140" s="3"/>
      <c r="BF2140" s="3"/>
    </row>
    <row r="2141" spans="1:58" ht="41.45" customHeight="1">
      <c r="A2141"/>
      <c r="J2141"/>
      <c r="AA2141"/>
      <c r="AB2141"/>
      <c r="AC2141"/>
      <c r="AD2141"/>
      <c r="AE2141"/>
      <c r="AF2141"/>
      <c r="AG2141"/>
      <c r="AH2141"/>
      <c r="BB2141" s="2"/>
      <c r="BC2141" s="3"/>
      <c r="BD2141" s="3"/>
      <c r="BE2141" s="3"/>
      <c r="BF2141" s="3"/>
    </row>
    <row r="2142" spans="1:58" ht="41.45" customHeight="1">
      <c r="A2142"/>
      <c r="J2142"/>
      <c r="AA2142"/>
      <c r="AB2142"/>
      <c r="AC2142"/>
      <c r="AD2142"/>
      <c r="AE2142"/>
      <c r="AF2142"/>
      <c r="AG2142"/>
      <c r="AH2142"/>
      <c r="BB2142" s="2"/>
      <c r="BC2142" s="3"/>
      <c r="BD2142" s="3"/>
      <c r="BE2142" s="3"/>
      <c r="BF2142" s="3"/>
    </row>
    <row r="2143" spans="1:58" ht="41.45" customHeight="1">
      <c r="A2143"/>
      <c r="J2143"/>
      <c r="AA2143"/>
      <c r="AB2143"/>
      <c r="AC2143"/>
      <c r="AD2143"/>
      <c r="AE2143"/>
      <c r="AF2143"/>
      <c r="AG2143"/>
      <c r="AH2143"/>
      <c r="BB2143" s="2"/>
      <c r="BC2143" s="3"/>
      <c r="BD2143" s="3"/>
      <c r="BE2143" s="3"/>
      <c r="BF2143" s="3"/>
    </row>
    <row r="2144" spans="1:58" ht="41.45" customHeight="1">
      <c r="A2144"/>
      <c r="J2144"/>
      <c r="AA2144"/>
      <c r="AB2144"/>
      <c r="AC2144"/>
      <c r="AD2144"/>
      <c r="AE2144"/>
      <c r="AF2144"/>
      <c r="AG2144"/>
      <c r="AH2144"/>
      <c r="BB2144" s="2"/>
      <c r="BC2144" s="3"/>
      <c r="BD2144" s="3"/>
      <c r="BE2144" s="3"/>
      <c r="BF2144" s="3"/>
    </row>
    <row r="2145" spans="1:58" ht="41.45" customHeight="1">
      <c r="A2145"/>
      <c r="J2145"/>
      <c r="AA2145"/>
      <c r="AB2145"/>
      <c r="AC2145"/>
      <c r="AD2145"/>
      <c r="AE2145"/>
      <c r="AF2145"/>
      <c r="AG2145"/>
      <c r="AH2145"/>
      <c r="BB2145" s="2"/>
      <c r="BC2145" s="3"/>
      <c r="BD2145" s="3"/>
      <c r="BE2145" s="3"/>
      <c r="BF2145" s="3"/>
    </row>
    <row r="2146" spans="1:58" ht="41.45" customHeight="1">
      <c r="A2146"/>
      <c r="J2146"/>
      <c r="AA2146"/>
      <c r="AB2146"/>
      <c r="AC2146"/>
      <c r="AD2146"/>
      <c r="AE2146"/>
      <c r="AF2146"/>
      <c r="AG2146"/>
      <c r="AH2146"/>
      <c r="BB2146" s="2"/>
      <c r="BC2146" s="3"/>
      <c r="BD2146" s="3"/>
      <c r="BE2146" s="3"/>
      <c r="BF2146" s="3"/>
    </row>
    <row r="2147" spans="1:58" ht="41.45" customHeight="1">
      <c r="A2147"/>
      <c r="J2147"/>
      <c r="AA2147"/>
      <c r="AB2147"/>
      <c r="AC2147"/>
      <c r="AD2147"/>
      <c r="AE2147"/>
      <c r="AF2147"/>
      <c r="AG2147"/>
      <c r="AH2147"/>
      <c r="BB2147" s="2"/>
      <c r="BC2147" s="3"/>
      <c r="BD2147" s="3"/>
      <c r="BE2147" s="3"/>
      <c r="BF2147" s="3"/>
    </row>
    <row r="2148" spans="1:58" ht="41.45" customHeight="1">
      <c r="A2148"/>
      <c r="J2148"/>
      <c r="AA2148"/>
      <c r="AB2148"/>
      <c r="AC2148"/>
      <c r="AD2148"/>
      <c r="AE2148"/>
      <c r="AF2148"/>
      <c r="AG2148"/>
      <c r="AH2148"/>
      <c r="BB2148" s="2"/>
      <c r="BC2148" s="3"/>
      <c r="BD2148" s="3"/>
      <c r="BE2148" s="3"/>
      <c r="BF2148" s="3"/>
    </row>
    <row r="2149" spans="1:58" ht="41.45" customHeight="1">
      <c r="A2149"/>
      <c r="J2149"/>
      <c r="AA2149"/>
      <c r="AB2149"/>
      <c r="AC2149"/>
      <c r="AD2149"/>
      <c r="AE2149"/>
      <c r="AF2149"/>
      <c r="AG2149"/>
      <c r="AH2149"/>
      <c r="BB2149" s="2"/>
      <c r="BC2149" s="3"/>
      <c r="BD2149" s="3"/>
      <c r="BE2149" s="3"/>
      <c r="BF2149" s="3"/>
    </row>
    <row r="2150" spans="1:58" ht="41.45" customHeight="1">
      <c r="A2150"/>
      <c r="J2150"/>
      <c r="AA2150"/>
      <c r="AB2150"/>
      <c r="AC2150"/>
      <c r="AD2150"/>
      <c r="AE2150"/>
      <c r="AF2150"/>
      <c r="AG2150"/>
      <c r="AH2150"/>
      <c r="BB2150" s="2"/>
      <c r="BC2150" s="3"/>
      <c r="BD2150" s="3"/>
      <c r="BE2150" s="3"/>
      <c r="BF2150" s="3"/>
    </row>
    <row r="2151" spans="1:58" ht="41.45" customHeight="1">
      <c r="A2151"/>
      <c r="J2151"/>
      <c r="AA2151"/>
      <c r="AB2151"/>
      <c r="AC2151"/>
      <c r="AD2151"/>
      <c r="AE2151"/>
      <c r="AF2151"/>
      <c r="AG2151"/>
      <c r="AH2151"/>
      <c r="BB2151" s="2"/>
      <c r="BC2151" s="3"/>
      <c r="BD2151" s="3"/>
      <c r="BE2151" s="3"/>
      <c r="BF2151" s="3"/>
    </row>
    <row r="2152" spans="1:58" ht="41.45" customHeight="1">
      <c r="A2152"/>
      <c r="J2152"/>
      <c r="AA2152"/>
      <c r="AB2152"/>
      <c r="AC2152"/>
      <c r="AD2152"/>
      <c r="AE2152"/>
      <c r="AF2152"/>
      <c r="AG2152"/>
      <c r="AH2152"/>
      <c r="BB2152" s="2"/>
      <c r="BC2152" s="3"/>
      <c r="BD2152" s="3"/>
      <c r="BE2152" s="3"/>
      <c r="BF2152" s="3"/>
    </row>
    <row r="2153" spans="1:58" ht="41.45" customHeight="1">
      <c r="A2153"/>
      <c r="J2153"/>
      <c r="AA2153"/>
      <c r="AB2153"/>
      <c r="AC2153"/>
      <c r="AD2153"/>
      <c r="AE2153"/>
      <c r="AF2153"/>
      <c r="AG2153"/>
      <c r="AH2153"/>
      <c r="BB2153" s="2"/>
      <c r="BC2153" s="3"/>
      <c r="BD2153" s="3"/>
      <c r="BE2153" s="3"/>
      <c r="BF2153" s="3"/>
    </row>
    <row r="2154" spans="1:58" ht="41.45" customHeight="1">
      <c r="A2154"/>
      <c r="J2154"/>
      <c r="AA2154"/>
      <c r="AB2154"/>
      <c r="AC2154"/>
      <c r="AD2154"/>
      <c r="AE2154"/>
      <c r="AF2154"/>
      <c r="AG2154"/>
      <c r="AH2154"/>
      <c r="BB2154" s="2"/>
      <c r="BC2154" s="3"/>
      <c r="BD2154" s="3"/>
      <c r="BE2154" s="3"/>
      <c r="BF2154" s="3"/>
    </row>
    <row r="2155" spans="1:58" ht="41.45" customHeight="1">
      <c r="A2155"/>
      <c r="J2155"/>
      <c r="AA2155"/>
      <c r="AB2155"/>
      <c r="AC2155"/>
      <c r="AD2155"/>
      <c r="AE2155"/>
      <c r="AF2155"/>
      <c r="AG2155"/>
      <c r="AH2155"/>
      <c r="BB2155" s="2"/>
      <c r="BC2155" s="3"/>
      <c r="BD2155" s="3"/>
      <c r="BE2155" s="3"/>
      <c r="BF2155" s="3"/>
    </row>
    <row r="2156" spans="1:58" ht="41.45" customHeight="1">
      <c r="A2156"/>
      <c r="J2156"/>
      <c r="AA2156"/>
      <c r="AB2156"/>
      <c r="AC2156"/>
      <c r="AD2156"/>
      <c r="AE2156"/>
      <c r="AF2156"/>
      <c r="AG2156"/>
      <c r="AH2156"/>
      <c r="BB2156" s="2"/>
      <c r="BC2156" s="3"/>
      <c r="BD2156" s="3"/>
      <c r="BE2156" s="3"/>
      <c r="BF2156" s="3"/>
    </row>
    <row r="2157" spans="1:58" ht="41.45" customHeight="1">
      <c r="A2157"/>
      <c r="J2157"/>
      <c r="AA2157"/>
      <c r="AB2157"/>
      <c r="AC2157"/>
      <c r="AD2157"/>
      <c r="AE2157"/>
      <c r="AF2157"/>
      <c r="AG2157"/>
      <c r="AH2157"/>
      <c r="BB2157" s="2"/>
      <c r="BC2157" s="3"/>
      <c r="BD2157" s="3"/>
      <c r="BE2157" s="3"/>
      <c r="BF2157" s="3"/>
    </row>
    <row r="2158" spans="1:58" ht="41.45" customHeight="1">
      <c r="A2158"/>
      <c r="J2158"/>
      <c r="AA2158"/>
      <c r="AB2158"/>
      <c r="AC2158"/>
      <c r="AD2158"/>
      <c r="AE2158"/>
      <c r="AF2158"/>
      <c r="AG2158"/>
      <c r="AH2158"/>
      <c r="BB2158" s="2"/>
      <c r="BC2158" s="3"/>
      <c r="BD2158" s="3"/>
      <c r="BE2158" s="3"/>
      <c r="BF2158" s="3"/>
    </row>
    <row r="2159" spans="1:58" ht="41.45" customHeight="1">
      <c r="A2159"/>
      <c r="J2159"/>
      <c r="AA2159"/>
      <c r="AB2159"/>
      <c r="AC2159"/>
      <c r="AD2159"/>
      <c r="AE2159"/>
      <c r="AF2159"/>
      <c r="AG2159"/>
      <c r="AH2159"/>
      <c r="BB2159" s="2"/>
      <c r="BC2159" s="3"/>
      <c r="BD2159" s="3"/>
      <c r="BE2159" s="3"/>
      <c r="BF2159" s="3"/>
    </row>
    <row r="2160" spans="1:58" ht="41.45" customHeight="1">
      <c r="A2160"/>
      <c r="J2160"/>
      <c r="AA2160"/>
      <c r="AB2160"/>
      <c r="AC2160"/>
      <c r="AD2160"/>
      <c r="AE2160"/>
      <c r="AF2160"/>
      <c r="AG2160"/>
      <c r="AH2160"/>
      <c r="BB2160" s="2"/>
      <c r="BC2160" s="3"/>
      <c r="BD2160" s="3"/>
      <c r="BE2160" s="3"/>
      <c r="BF2160" s="3"/>
    </row>
    <row r="2161" spans="1:58" ht="41.45" customHeight="1">
      <c r="A2161"/>
      <c r="J2161"/>
      <c r="AA2161"/>
      <c r="AB2161"/>
      <c r="AC2161"/>
      <c r="AD2161"/>
      <c r="AE2161"/>
      <c r="AF2161"/>
      <c r="AG2161"/>
      <c r="AH2161"/>
      <c r="BB2161" s="2"/>
      <c r="BC2161" s="3"/>
      <c r="BD2161" s="3"/>
      <c r="BE2161" s="3"/>
      <c r="BF2161" s="3"/>
    </row>
    <row r="2162" spans="1:58" ht="41.45" customHeight="1">
      <c r="A2162"/>
      <c r="J2162"/>
      <c r="AA2162"/>
      <c r="AB2162"/>
      <c r="AC2162"/>
      <c r="AD2162"/>
      <c r="AE2162"/>
      <c r="AF2162"/>
      <c r="AG2162"/>
      <c r="AH2162"/>
      <c r="BB2162" s="2"/>
      <c r="BC2162" s="3"/>
      <c r="BD2162" s="3"/>
      <c r="BE2162" s="3"/>
      <c r="BF2162" s="3"/>
    </row>
    <row r="2163" spans="1:58" ht="41.45" customHeight="1">
      <c r="A2163"/>
      <c r="J2163"/>
      <c r="AA2163"/>
      <c r="AB2163"/>
      <c r="AC2163"/>
      <c r="AD2163"/>
      <c r="AE2163"/>
      <c r="AF2163"/>
      <c r="AG2163"/>
      <c r="AH2163"/>
      <c r="BB2163" s="2"/>
      <c r="BC2163" s="3"/>
      <c r="BD2163" s="3"/>
      <c r="BE2163" s="3"/>
      <c r="BF2163" s="3"/>
    </row>
    <row r="2164" spans="1:58" ht="41.45" customHeight="1">
      <c r="A2164"/>
      <c r="J2164"/>
      <c r="AA2164"/>
      <c r="AB2164"/>
      <c r="AC2164"/>
      <c r="AD2164"/>
      <c r="AE2164"/>
      <c r="AF2164"/>
      <c r="AG2164"/>
      <c r="AH2164"/>
      <c r="BB2164" s="2"/>
      <c r="BC2164" s="3"/>
      <c r="BD2164" s="3"/>
      <c r="BE2164" s="3"/>
      <c r="BF2164" s="3"/>
    </row>
    <row r="2165" spans="1:58" ht="41.45" customHeight="1">
      <c r="A2165"/>
      <c r="J2165"/>
      <c r="AA2165"/>
      <c r="AB2165"/>
      <c r="AC2165"/>
      <c r="AD2165"/>
      <c r="AE2165"/>
      <c r="AF2165"/>
      <c r="AG2165"/>
      <c r="AH2165"/>
      <c r="BB2165" s="2"/>
      <c r="BC2165" s="3"/>
      <c r="BD2165" s="3"/>
      <c r="BE2165" s="3"/>
      <c r="BF2165" s="3"/>
    </row>
    <row r="2166" spans="1:58" ht="41.45" customHeight="1">
      <c r="A2166"/>
      <c r="J2166"/>
      <c r="AA2166"/>
      <c r="AB2166"/>
      <c r="AC2166"/>
      <c r="AD2166"/>
      <c r="AE2166"/>
      <c r="AF2166"/>
      <c r="AG2166"/>
      <c r="AH2166"/>
      <c r="BB2166" s="2"/>
      <c r="BC2166" s="3"/>
      <c r="BD2166" s="3"/>
      <c r="BE2166" s="3"/>
      <c r="BF2166" s="3"/>
    </row>
    <row r="2167" spans="1:58" ht="41.45" customHeight="1">
      <c r="A2167"/>
      <c r="J2167"/>
      <c r="AA2167"/>
      <c r="AB2167"/>
      <c r="AC2167"/>
      <c r="AD2167"/>
      <c r="AE2167"/>
      <c r="AF2167"/>
      <c r="AG2167"/>
      <c r="AH2167"/>
      <c r="BB2167" s="2"/>
      <c r="BC2167" s="3"/>
      <c r="BD2167" s="3"/>
      <c r="BE2167" s="3"/>
      <c r="BF2167" s="3"/>
    </row>
    <row r="2168" spans="1:58" ht="41.45" customHeight="1">
      <c r="A2168"/>
      <c r="J2168"/>
      <c r="AA2168"/>
      <c r="AB2168"/>
      <c r="AC2168"/>
      <c r="AD2168"/>
      <c r="AE2168"/>
      <c r="AF2168"/>
      <c r="AG2168"/>
      <c r="AH2168"/>
      <c r="BB2168" s="2"/>
      <c r="BC2168" s="3"/>
      <c r="BD2168" s="3"/>
      <c r="BE2168" s="3"/>
      <c r="BF2168" s="3"/>
    </row>
    <row r="2169" spans="1:58" ht="41.45" customHeight="1">
      <c r="A2169"/>
      <c r="J2169"/>
      <c r="AA2169"/>
      <c r="AB2169"/>
      <c r="AC2169"/>
      <c r="AD2169"/>
      <c r="AE2169"/>
      <c r="AF2169"/>
      <c r="AG2169"/>
      <c r="AH2169"/>
      <c r="BB2169" s="2"/>
      <c r="BC2169" s="3"/>
      <c r="BD2169" s="3"/>
      <c r="BE2169" s="3"/>
      <c r="BF2169" s="3"/>
    </row>
    <row r="2170" spans="1:58" ht="41.45" customHeight="1">
      <c r="A2170"/>
      <c r="J2170"/>
      <c r="AA2170"/>
      <c r="AB2170"/>
      <c r="AC2170"/>
      <c r="AD2170"/>
      <c r="AE2170"/>
      <c r="AF2170"/>
      <c r="AG2170"/>
      <c r="AH2170"/>
      <c r="BB2170" s="2"/>
      <c r="BC2170" s="3"/>
      <c r="BD2170" s="3"/>
      <c r="BE2170" s="3"/>
      <c r="BF2170" s="3"/>
    </row>
    <row r="2171" spans="1:58" ht="41.45" customHeight="1">
      <c r="A2171"/>
      <c r="J2171"/>
      <c r="AA2171"/>
      <c r="AB2171"/>
      <c r="AC2171"/>
      <c r="AD2171"/>
      <c r="AE2171"/>
      <c r="AF2171"/>
      <c r="AG2171"/>
      <c r="AH2171"/>
      <c r="BB2171" s="2"/>
      <c r="BC2171" s="3"/>
      <c r="BD2171" s="3"/>
      <c r="BE2171" s="3"/>
      <c r="BF2171" s="3"/>
    </row>
    <row r="2172" spans="1:58" ht="41.45" customHeight="1">
      <c r="A2172"/>
      <c r="J2172"/>
      <c r="AA2172"/>
      <c r="AB2172"/>
      <c r="AC2172"/>
      <c r="AD2172"/>
      <c r="AE2172"/>
      <c r="AF2172"/>
      <c r="AG2172"/>
      <c r="AH2172"/>
      <c r="BB2172" s="2"/>
      <c r="BC2172" s="3"/>
      <c r="BD2172" s="3"/>
      <c r="BE2172" s="3"/>
      <c r="BF2172" s="3"/>
    </row>
    <row r="2173" spans="1:58" ht="41.45" customHeight="1">
      <c r="A2173"/>
      <c r="J2173"/>
      <c r="AA2173"/>
      <c r="AB2173"/>
      <c r="AC2173"/>
      <c r="AD2173"/>
      <c r="AE2173"/>
      <c r="AF2173"/>
      <c r="AG2173"/>
      <c r="AH2173"/>
      <c r="BB2173" s="2"/>
      <c r="BC2173" s="3"/>
      <c r="BD2173" s="3"/>
      <c r="BE2173" s="3"/>
      <c r="BF2173" s="3"/>
    </row>
    <row r="2174" spans="1:58" ht="41.45" customHeight="1">
      <c r="A2174"/>
      <c r="J2174"/>
      <c r="AA2174"/>
      <c r="AB2174"/>
      <c r="AC2174"/>
      <c r="AD2174"/>
      <c r="AE2174"/>
      <c r="AF2174"/>
      <c r="AG2174"/>
      <c r="AH2174"/>
      <c r="BB2174" s="2"/>
      <c r="BC2174" s="3"/>
      <c r="BD2174" s="3"/>
      <c r="BE2174" s="3"/>
      <c r="BF2174" s="3"/>
    </row>
    <row r="2175" spans="1:58" ht="41.45" customHeight="1">
      <c r="A2175"/>
      <c r="J2175"/>
      <c r="AA2175"/>
      <c r="AB2175"/>
      <c r="AC2175"/>
      <c r="AD2175"/>
      <c r="AE2175"/>
      <c r="AF2175"/>
      <c r="AG2175"/>
      <c r="AH2175"/>
      <c r="BB2175" s="2"/>
      <c r="BC2175" s="3"/>
      <c r="BD2175" s="3"/>
      <c r="BE2175" s="3"/>
      <c r="BF2175" s="3"/>
    </row>
    <row r="2176" spans="1:58" ht="41.45" customHeight="1">
      <c r="A2176"/>
      <c r="J2176"/>
      <c r="AA2176"/>
      <c r="AB2176"/>
      <c r="AC2176"/>
      <c r="AD2176"/>
      <c r="AE2176"/>
      <c r="AF2176"/>
      <c r="AG2176"/>
      <c r="AH2176"/>
      <c r="BB2176" s="2"/>
      <c r="BC2176" s="3"/>
      <c r="BD2176" s="3"/>
      <c r="BE2176" s="3"/>
      <c r="BF2176" s="3"/>
    </row>
    <row r="2177" spans="1:58" ht="41.45" customHeight="1">
      <c r="A2177"/>
      <c r="J2177"/>
      <c r="AA2177"/>
      <c r="AB2177"/>
      <c r="AC2177"/>
      <c r="AD2177"/>
      <c r="AE2177"/>
      <c r="AF2177"/>
      <c r="AG2177"/>
      <c r="AH2177"/>
      <c r="BB2177" s="2"/>
      <c r="BC2177" s="3"/>
      <c r="BD2177" s="3"/>
      <c r="BE2177" s="3"/>
      <c r="BF2177" s="3"/>
    </row>
    <row r="2178" spans="1:58" ht="41.45" customHeight="1">
      <c r="A2178"/>
      <c r="J2178"/>
      <c r="AA2178"/>
      <c r="AB2178"/>
      <c r="AC2178"/>
      <c r="AD2178"/>
      <c r="AE2178"/>
      <c r="AF2178"/>
      <c r="AG2178"/>
      <c r="AH2178"/>
      <c r="BB2178" s="2"/>
      <c r="BC2178" s="3"/>
      <c r="BD2178" s="3"/>
      <c r="BE2178" s="3"/>
      <c r="BF2178" s="3"/>
    </row>
    <row r="2179" spans="1:58" ht="41.45" customHeight="1">
      <c r="A2179"/>
      <c r="J2179"/>
      <c r="AA2179"/>
      <c r="AB2179"/>
      <c r="AC2179"/>
      <c r="AD2179"/>
      <c r="AE2179"/>
      <c r="AF2179"/>
      <c r="AG2179"/>
      <c r="AH2179"/>
      <c r="BB2179" s="2"/>
      <c r="BC2179" s="3"/>
      <c r="BD2179" s="3"/>
      <c r="BE2179" s="3"/>
      <c r="BF2179" s="3"/>
    </row>
    <row r="2180" spans="1:58" ht="41.45" customHeight="1">
      <c r="A2180"/>
      <c r="J2180"/>
      <c r="AA2180"/>
      <c r="AB2180"/>
      <c r="AC2180"/>
      <c r="AD2180"/>
      <c r="AE2180"/>
      <c r="AF2180"/>
      <c r="AG2180"/>
      <c r="AH2180"/>
      <c r="BB2180" s="2"/>
      <c r="BC2180" s="3"/>
      <c r="BD2180" s="3"/>
      <c r="BE2180" s="3"/>
      <c r="BF2180" s="3"/>
    </row>
    <row r="2181" spans="1:58" ht="41.45" customHeight="1">
      <c r="A2181"/>
      <c r="J2181"/>
      <c r="AA2181"/>
      <c r="AB2181"/>
      <c r="AC2181"/>
      <c r="AD2181"/>
      <c r="AE2181"/>
      <c r="AF2181"/>
      <c r="AG2181"/>
      <c r="AH2181"/>
      <c r="BB2181" s="2"/>
      <c r="BC2181" s="3"/>
      <c r="BD2181" s="3"/>
      <c r="BE2181" s="3"/>
      <c r="BF2181" s="3"/>
    </row>
    <row r="2182" spans="1:58" ht="41.45" customHeight="1">
      <c r="A2182"/>
      <c r="J2182"/>
      <c r="AA2182"/>
      <c r="AB2182"/>
      <c r="AC2182"/>
      <c r="AD2182"/>
      <c r="AE2182"/>
      <c r="AF2182"/>
      <c r="AG2182"/>
      <c r="AH2182"/>
      <c r="BB2182" s="2"/>
      <c r="BC2182" s="3"/>
      <c r="BD2182" s="3"/>
      <c r="BE2182" s="3"/>
      <c r="BF2182" s="3"/>
    </row>
    <row r="2183" spans="1:58" ht="41.45" customHeight="1">
      <c r="A2183"/>
      <c r="J2183"/>
      <c r="AA2183"/>
      <c r="AB2183"/>
      <c r="AC2183"/>
      <c r="AD2183"/>
      <c r="AE2183"/>
      <c r="AF2183"/>
      <c r="AG2183"/>
      <c r="AH2183"/>
      <c r="BB2183" s="2"/>
      <c r="BC2183" s="3"/>
      <c r="BD2183" s="3"/>
      <c r="BE2183" s="3"/>
      <c r="BF2183" s="3"/>
    </row>
    <row r="2184" spans="1:58" ht="41.45" customHeight="1">
      <c r="A2184"/>
      <c r="J2184"/>
      <c r="AA2184"/>
      <c r="AB2184"/>
      <c r="AC2184"/>
      <c r="AD2184"/>
      <c r="AE2184"/>
      <c r="AF2184"/>
      <c r="AG2184"/>
      <c r="AH2184"/>
      <c r="BB2184" s="2"/>
      <c r="BC2184" s="3"/>
      <c r="BD2184" s="3"/>
      <c r="BE2184" s="3"/>
      <c r="BF2184" s="3"/>
    </row>
    <row r="2185" spans="1:58" ht="41.45" customHeight="1">
      <c r="A2185"/>
      <c r="J2185"/>
      <c r="AA2185"/>
      <c r="AB2185"/>
      <c r="AC2185"/>
      <c r="AD2185"/>
      <c r="AE2185"/>
      <c r="AF2185"/>
      <c r="AG2185"/>
      <c r="AH2185"/>
      <c r="BB2185" s="2"/>
      <c r="BC2185" s="3"/>
      <c r="BD2185" s="3"/>
      <c r="BE2185" s="3"/>
      <c r="BF2185" s="3"/>
    </row>
    <row r="2186" spans="1:58" ht="41.45" customHeight="1">
      <c r="A2186"/>
      <c r="J2186"/>
      <c r="AA2186"/>
      <c r="AB2186"/>
      <c r="AC2186"/>
      <c r="AD2186"/>
      <c r="AE2186"/>
      <c r="AF2186"/>
      <c r="AG2186"/>
      <c r="AH2186"/>
      <c r="BB2186" s="2"/>
      <c r="BC2186" s="3"/>
      <c r="BD2186" s="3"/>
      <c r="BE2186" s="3"/>
      <c r="BF2186" s="3"/>
    </row>
    <row r="2187" spans="1:58" ht="41.45" customHeight="1">
      <c r="A2187"/>
      <c r="J2187"/>
      <c r="AA2187"/>
      <c r="AB2187"/>
      <c r="AC2187"/>
      <c r="AD2187"/>
      <c r="AE2187"/>
      <c r="AF2187"/>
      <c r="AG2187"/>
      <c r="AH2187"/>
      <c r="BB2187" s="2"/>
      <c r="BC2187" s="3"/>
      <c r="BD2187" s="3"/>
      <c r="BE2187" s="3"/>
      <c r="BF2187" s="3"/>
    </row>
    <row r="2188" spans="1:58" ht="41.45" customHeight="1">
      <c r="A2188"/>
      <c r="J2188"/>
      <c r="AA2188"/>
      <c r="AB2188"/>
      <c r="AC2188"/>
      <c r="AD2188"/>
      <c r="AE2188"/>
      <c r="AF2188"/>
      <c r="AG2188"/>
      <c r="AH2188"/>
      <c r="BB2188" s="2"/>
      <c r="BC2188" s="3"/>
      <c r="BD2188" s="3"/>
      <c r="BE2188" s="3"/>
      <c r="BF2188" s="3"/>
    </row>
    <row r="2189" spans="1:58" ht="41.45" customHeight="1">
      <c r="A2189"/>
      <c r="J2189"/>
      <c r="AA2189"/>
      <c r="AB2189"/>
      <c r="AC2189"/>
      <c r="AD2189"/>
      <c r="AE2189"/>
      <c r="AF2189"/>
      <c r="AG2189"/>
      <c r="AH2189"/>
      <c r="BB2189" s="2"/>
      <c r="BC2189" s="3"/>
      <c r="BD2189" s="3"/>
      <c r="BE2189" s="3"/>
      <c r="BF2189" s="3"/>
    </row>
    <row r="2190" spans="1:58" ht="41.45" customHeight="1">
      <c r="A2190"/>
      <c r="J2190"/>
      <c r="AA2190"/>
      <c r="AB2190"/>
      <c r="AC2190"/>
      <c r="AD2190"/>
      <c r="AE2190"/>
      <c r="AF2190"/>
      <c r="AG2190"/>
      <c r="AH2190"/>
      <c r="BB2190" s="2"/>
      <c r="BC2190" s="3"/>
      <c r="BD2190" s="3"/>
      <c r="BE2190" s="3"/>
      <c r="BF2190" s="3"/>
    </row>
    <row r="2191" spans="1:58" ht="41.45" customHeight="1">
      <c r="A2191"/>
      <c r="J2191"/>
      <c r="AA2191"/>
      <c r="AB2191"/>
      <c r="AC2191"/>
      <c r="AD2191"/>
      <c r="AE2191"/>
      <c r="AF2191"/>
      <c r="AG2191"/>
      <c r="AH2191"/>
      <c r="BB2191" s="2"/>
      <c r="BC2191" s="3"/>
      <c r="BD2191" s="3"/>
      <c r="BE2191" s="3"/>
      <c r="BF2191" s="3"/>
    </row>
    <row r="2192" spans="1:58" ht="41.45" customHeight="1">
      <c r="A2192"/>
      <c r="J2192"/>
      <c r="AA2192"/>
      <c r="AB2192"/>
      <c r="AC2192"/>
      <c r="AD2192"/>
      <c r="AE2192"/>
      <c r="AF2192"/>
      <c r="AG2192"/>
      <c r="AH2192"/>
      <c r="BB2192" s="2"/>
      <c r="BC2192" s="3"/>
      <c r="BD2192" s="3"/>
      <c r="BE2192" s="3"/>
      <c r="BF2192" s="3"/>
    </row>
    <row r="2193" spans="1:58" ht="41.45" customHeight="1">
      <c r="A2193"/>
      <c r="J2193"/>
      <c r="AA2193"/>
      <c r="AB2193"/>
      <c r="AC2193"/>
      <c r="AD2193"/>
      <c r="AE2193"/>
      <c r="AF2193"/>
      <c r="AG2193"/>
      <c r="AH2193"/>
      <c r="BB2193" s="2"/>
      <c r="BC2193" s="3"/>
      <c r="BD2193" s="3"/>
      <c r="BE2193" s="3"/>
      <c r="BF2193" s="3"/>
    </row>
    <row r="2194" spans="1:58" ht="41.45" customHeight="1">
      <c r="A2194"/>
      <c r="J2194"/>
      <c r="AA2194"/>
      <c r="AB2194"/>
      <c r="AC2194"/>
      <c r="AD2194"/>
      <c r="AE2194"/>
      <c r="AF2194"/>
      <c r="AG2194"/>
      <c r="AH2194"/>
      <c r="BB2194" s="2"/>
      <c r="BC2194" s="3"/>
      <c r="BD2194" s="3"/>
      <c r="BE2194" s="3"/>
      <c r="BF2194" s="3"/>
    </row>
    <row r="2195" spans="1:58" ht="41.45" customHeight="1">
      <c r="A2195"/>
      <c r="J2195"/>
      <c r="AA2195"/>
      <c r="AB2195"/>
      <c r="AC2195"/>
      <c r="AD2195"/>
      <c r="AE2195"/>
      <c r="AF2195"/>
      <c r="AG2195"/>
      <c r="AH2195"/>
      <c r="BB2195" s="2"/>
      <c r="BC2195" s="3"/>
      <c r="BD2195" s="3"/>
      <c r="BE2195" s="3"/>
      <c r="BF2195" s="3"/>
    </row>
    <row r="2196" spans="1:58" ht="41.45" customHeight="1">
      <c r="A2196"/>
      <c r="J2196"/>
      <c r="AA2196"/>
      <c r="AB2196"/>
      <c r="AC2196"/>
      <c r="AD2196"/>
      <c r="AE2196"/>
      <c r="AF2196"/>
      <c r="AG2196"/>
      <c r="AH2196"/>
      <c r="BB2196" s="2"/>
      <c r="BC2196" s="3"/>
      <c r="BD2196" s="3"/>
      <c r="BE2196" s="3"/>
      <c r="BF2196" s="3"/>
    </row>
    <row r="2197" spans="1:58" ht="41.45" customHeight="1">
      <c r="A2197"/>
      <c r="J2197"/>
      <c r="AA2197"/>
      <c r="AB2197"/>
      <c r="AC2197"/>
      <c r="AD2197"/>
      <c r="AE2197"/>
      <c r="AF2197"/>
      <c r="AG2197"/>
      <c r="AH2197"/>
      <c r="BB2197" s="2"/>
      <c r="BC2197" s="3"/>
      <c r="BD2197" s="3"/>
      <c r="BE2197" s="3"/>
      <c r="BF2197" s="3"/>
    </row>
    <row r="2198" spans="1:58" ht="41.45" customHeight="1">
      <c r="A2198"/>
      <c r="J2198"/>
      <c r="AA2198"/>
      <c r="AB2198"/>
      <c r="AC2198"/>
      <c r="AD2198"/>
      <c r="AE2198"/>
      <c r="AF2198"/>
      <c r="AG2198"/>
      <c r="AH2198"/>
      <c r="BB2198" s="2"/>
      <c r="BC2198" s="3"/>
      <c r="BD2198" s="3"/>
      <c r="BE2198" s="3"/>
      <c r="BF2198" s="3"/>
    </row>
    <row r="2199" spans="1:58" ht="41.45" customHeight="1">
      <c r="A2199"/>
      <c r="J2199"/>
      <c r="AA2199"/>
      <c r="AB2199"/>
      <c r="AC2199"/>
      <c r="AD2199"/>
      <c r="AE2199"/>
      <c r="AF2199"/>
      <c r="AG2199"/>
      <c r="AH2199"/>
      <c r="BB2199" s="2"/>
      <c r="BC2199" s="3"/>
      <c r="BD2199" s="3"/>
      <c r="BE2199" s="3"/>
      <c r="BF2199" s="3"/>
    </row>
    <row r="2200" spans="1:58" ht="41.45" customHeight="1">
      <c r="A2200"/>
      <c r="J2200"/>
      <c r="AA2200"/>
      <c r="AB2200"/>
      <c r="AC2200"/>
      <c r="AD2200"/>
      <c r="AE2200"/>
      <c r="AF2200"/>
      <c r="AG2200"/>
      <c r="AH2200"/>
      <c r="BB2200" s="2"/>
      <c r="BC2200" s="3"/>
      <c r="BD2200" s="3"/>
      <c r="BE2200" s="3"/>
      <c r="BF2200" s="3"/>
    </row>
    <row r="2201" spans="1:58" ht="41.45" customHeight="1">
      <c r="A2201"/>
      <c r="J2201"/>
      <c r="AA2201"/>
      <c r="AB2201"/>
      <c r="AC2201"/>
      <c r="AD2201"/>
      <c r="AE2201"/>
      <c r="AF2201"/>
      <c r="AG2201"/>
      <c r="AH2201"/>
      <c r="BB2201" s="2"/>
      <c r="BC2201" s="3"/>
      <c r="BD2201" s="3"/>
      <c r="BE2201" s="3"/>
      <c r="BF2201" s="3"/>
    </row>
    <row r="2202" spans="1:58" ht="41.45" customHeight="1">
      <c r="A2202"/>
      <c r="J2202"/>
      <c r="AA2202"/>
      <c r="AB2202"/>
      <c r="AC2202"/>
      <c r="AD2202"/>
      <c r="AE2202"/>
      <c r="AF2202"/>
      <c r="AG2202"/>
      <c r="AH2202"/>
      <c r="BB2202" s="2"/>
      <c r="BC2202" s="3"/>
      <c r="BD2202" s="3"/>
      <c r="BE2202" s="3"/>
      <c r="BF2202" s="3"/>
    </row>
    <row r="2203" spans="1:58" ht="41.45" customHeight="1">
      <c r="A2203"/>
      <c r="J2203"/>
      <c r="AA2203"/>
      <c r="AB2203"/>
      <c r="AC2203"/>
      <c r="AD2203"/>
      <c r="AE2203"/>
      <c r="AF2203"/>
      <c r="AG2203"/>
      <c r="AH2203"/>
      <c r="BB2203" s="2"/>
      <c r="BC2203" s="3"/>
      <c r="BD2203" s="3"/>
      <c r="BE2203" s="3"/>
      <c r="BF2203" s="3"/>
    </row>
    <row r="2204" spans="1:58" ht="41.45" customHeight="1">
      <c r="A2204"/>
      <c r="J2204"/>
      <c r="AA2204"/>
      <c r="AB2204"/>
      <c r="AC2204"/>
      <c r="AD2204"/>
      <c r="AE2204"/>
      <c r="AF2204"/>
      <c r="AG2204"/>
      <c r="AH2204"/>
      <c r="BB2204" s="2"/>
      <c r="BC2204" s="3"/>
      <c r="BD2204" s="3"/>
      <c r="BE2204" s="3"/>
      <c r="BF2204" s="3"/>
    </row>
    <row r="2205" spans="1:58" ht="41.45" customHeight="1">
      <c r="A2205"/>
      <c r="J2205"/>
      <c r="AA2205"/>
      <c r="AB2205"/>
      <c r="AC2205"/>
      <c r="AD2205"/>
      <c r="AE2205"/>
      <c r="AF2205"/>
      <c r="AG2205"/>
      <c r="AH2205"/>
      <c r="BB2205" s="2"/>
      <c r="BC2205" s="3"/>
      <c r="BD2205" s="3"/>
      <c r="BE2205" s="3"/>
      <c r="BF2205" s="3"/>
    </row>
    <row r="2206" spans="1:58" ht="41.45" customHeight="1">
      <c r="A2206"/>
      <c r="J2206"/>
      <c r="AA2206"/>
      <c r="AB2206"/>
      <c r="AC2206"/>
      <c r="AD2206"/>
      <c r="AE2206"/>
      <c r="AF2206"/>
      <c r="AG2206"/>
      <c r="AH2206"/>
      <c r="BB2206" s="2"/>
      <c r="BC2206" s="3"/>
      <c r="BD2206" s="3"/>
      <c r="BE2206" s="3"/>
      <c r="BF2206" s="3"/>
    </row>
    <row r="2207" spans="1:58" ht="41.45" customHeight="1">
      <c r="A2207"/>
      <c r="J2207"/>
      <c r="AA2207"/>
      <c r="AB2207"/>
      <c r="AC2207"/>
      <c r="AD2207"/>
      <c r="AE2207"/>
      <c r="AF2207"/>
      <c r="AG2207"/>
      <c r="AH2207"/>
      <c r="BB2207" s="2"/>
      <c r="BC2207" s="3"/>
      <c r="BD2207" s="3"/>
      <c r="BE2207" s="3"/>
      <c r="BF2207" s="3"/>
    </row>
    <row r="2208" spans="1:58" ht="41.45" customHeight="1">
      <c r="A2208"/>
      <c r="J2208"/>
      <c r="AA2208"/>
      <c r="AB2208"/>
      <c r="AC2208"/>
      <c r="AD2208"/>
      <c r="AE2208"/>
      <c r="AF2208"/>
      <c r="AG2208"/>
      <c r="AH2208"/>
      <c r="BB2208" s="2"/>
      <c r="BC2208" s="3"/>
      <c r="BD2208" s="3"/>
      <c r="BE2208" s="3"/>
      <c r="BF2208" s="3"/>
    </row>
    <row r="2209" spans="1:58" ht="41.45" customHeight="1">
      <c r="A2209"/>
      <c r="J2209"/>
      <c r="AA2209"/>
      <c r="AB2209"/>
      <c r="AC2209"/>
      <c r="AD2209"/>
      <c r="AE2209"/>
      <c r="AF2209"/>
      <c r="AG2209"/>
      <c r="AH2209"/>
      <c r="BB2209" s="2"/>
      <c r="BC2209" s="3"/>
      <c r="BD2209" s="3"/>
      <c r="BE2209" s="3"/>
      <c r="BF2209" s="3"/>
    </row>
    <row r="2210" spans="1:58" ht="41.45" customHeight="1">
      <c r="A2210"/>
      <c r="J2210"/>
      <c r="AA2210"/>
      <c r="AB2210"/>
      <c r="AC2210"/>
      <c r="AD2210"/>
      <c r="AE2210"/>
      <c r="AF2210"/>
      <c r="AG2210"/>
      <c r="AH2210"/>
      <c r="BB2210" s="2"/>
      <c r="BC2210" s="3"/>
      <c r="BD2210" s="3"/>
      <c r="BE2210" s="3"/>
      <c r="BF2210" s="3"/>
    </row>
    <row r="2211" spans="1:58" ht="41.45" customHeight="1">
      <c r="A2211"/>
      <c r="J2211"/>
      <c r="AA2211"/>
      <c r="AB2211"/>
      <c r="AC2211"/>
      <c r="AD2211"/>
      <c r="AE2211"/>
      <c r="AF2211"/>
      <c r="AG2211"/>
      <c r="AH2211"/>
      <c r="BB2211" s="2"/>
      <c r="BC2211" s="3"/>
      <c r="BD2211" s="3"/>
      <c r="BE2211" s="3"/>
      <c r="BF2211" s="3"/>
    </row>
    <row r="2212" spans="1:58" ht="41.45" customHeight="1">
      <c r="A2212"/>
      <c r="J2212"/>
      <c r="AA2212"/>
      <c r="AB2212"/>
      <c r="AC2212"/>
      <c r="AD2212"/>
      <c r="AE2212"/>
      <c r="AF2212"/>
      <c r="AG2212"/>
      <c r="AH2212"/>
      <c r="BB2212" s="2"/>
      <c r="BC2212" s="3"/>
      <c r="BD2212" s="3"/>
      <c r="BE2212" s="3"/>
      <c r="BF2212" s="3"/>
    </row>
    <row r="2213" spans="1:58" ht="41.45" customHeight="1">
      <c r="A2213"/>
      <c r="J2213"/>
      <c r="AA2213"/>
      <c r="AB2213"/>
      <c r="AC2213"/>
      <c r="AD2213"/>
      <c r="AE2213"/>
      <c r="AF2213"/>
      <c r="AG2213"/>
      <c r="AH2213"/>
      <c r="BB2213" s="2"/>
      <c r="BC2213" s="3"/>
      <c r="BD2213" s="3"/>
      <c r="BE2213" s="3"/>
      <c r="BF2213" s="3"/>
    </row>
    <row r="2214" spans="1:58" ht="41.45" customHeight="1">
      <c r="A2214"/>
      <c r="J2214"/>
      <c r="AA2214"/>
      <c r="AB2214"/>
      <c r="AC2214"/>
      <c r="AD2214"/>
      <c r="AE2214"/>
      <c r="AF2214"/>
      <c r="AG2214"/>
      <c r="AH2214"/>
      <c r="BB2214" s="2"/>
      <c r="BC2214" s="3"/>
      <c r="BD2214" s="3"/>
      <c r="BE2214" s="3"/>
      <c r="BF2214" s="3"/>
    </row>
    <row r="2215" spans="1:58" ht="41.45" customHeight="1">
      <c r="A2215"/>
      <c r="J2215"/>
      <c r="AA2215"/>
      <c r="AB2215"/>
      <c r="AC2215"/>
      <c r="AD2215"/>
      <c r="AE2215"/>
      <c r="AF2215"/>
      <c r="AG2215"/>
      <c r="AH2215"/>
      <c r="BB2215" s="2"/>
      <c r="BC2215" s="3"/>
      <c r="BD2215" s="3"/>
      <c r="BE2215" s="3"/>
      <c r="BF2215" s="3"/>
    </row>
    <row r="2216" spans="1:58" ht="41.45" customHeight="1">
      <c r="A2216"/>
      <c r="J2216"/>
      <c r="AA2216"/>
      <c r="AB2216"/>
      <c r="AC2216"/>
      <c r="AD2216"/>
      <c r="AE2216"/>
      <c r="AF2216"/>
      <c r="AG2216"/>
      <c r="AH2216"/>
      <c r="BB2216" s="2"/>
      <c r="BC2216" s="3"/>
      <c r="BD2216" s="3"/>
      <c r="BE2216" s="3"/>
      <c r="BF2216" s="3"/>
    </row>
    <row r="2217" spans="1:58" ht="41.45" customHeight="1">
      <c r="A2217"/>
      <c r="J2217"/>
      <c r="AA2217"/>
      <c r="AB2217"/>
      <c r="AC2217"/>
      <c r="AD2217"/>
      <c r="AE2217"/>
      <c r="AF2217"/>
      <c r="AG2217"/>
      <c r="AH2217"/>
      <c r="BB2217" s="2"/>
      <c r="BC2217" s="3"/>
      <c r="BD2217" s="3"/>
      <c r="BE2217" s="3"/>
      <c r="BF2217" s="3"/>
    </row>
    <row r="2218" spans="1:58" ht="41.45" customHeight="1">
      <c r="A2218"/>
      <c r="J2218"/>
      <c r="AA2218"/>
      <c r="AB2218"/>
      <c r="AC2218"/>
      <c r="AD2218"/>
      <c r="AE2218"/>
      <c r="AF2218"/>
      <c r="AG2218"/>
      <c r="AH2218"/>
      <c r="BB2218" s="2"/>
      <c r="BC2218" s="3"/>
      <c r="BD2218" s="3"/>
      <c r="BE2218" s="3"/>
      <c r="BF2218" s="3"/>
    </row>
    <row r="2219" spans="1:58" ht="41.45" customHeight="1">
      <c r="A2219"/>
      <c r="J2219"/>
      <c r="AA2219"/>
      <c r="AB2219"/>
      <c r="AC2219"/>
      <c r="AD2219"/>
      <c r="AE2219"/>
      <c r="AF2219"/>
      <c r="AG2219"/>
      <c r="AH2219"/>
      <c r="BB2219" s="2"/>
      <c r="BC2219" s="3"/>
      <c r="BD2219" s="3"/>
      <c r="BE2219" s="3"/>
      <c r="BF2219" s="3"/>
    </row>
    <row r="2220" spans="1:58" ht="41.45" customHeight="1">
      <c r="A2220"/>
      <c r="J2220"/>
      <c r="AA2220"/>
      <c r="AB2220"/>
      <c r="AC2220"/>
      <c r="AD2220"/>
      <c r="AE2220"/>
      <c r="AF2220"/>
      <c r="AG2220"/>
      <c r="AH2220"/>
      <c r="BB2220" s="2"/>
      <c r="BC2220" s="3"/>
      <c r="BD2220" s="3"/>
      <c r="BE2220" s="3"/>
      <c r="BF2220" s="3"/>
    </row>
    <row r="2221" spans="1:58" ht="41.45" customHeight="1">
      <c r="A2221"/>
      <c r="J2221"/>
      <c r="AA2221"/>
      <c r="AB2221"/>
      <c r="AC2221"/>
      <c r="AD2221"/>
      <c r="AE2221"/>
      <c r="AF2221"/>
      <c r="AG2221"/>
      <c r="AH2221"/>
      <c r="BB2221" s="2"/>
      <c r="BC2221" s="3"/>
      <c r="BD2221" s="3"/>
      <c r="BE2221" s="3"/>
      <c r="BF2221" s="3"/>
    </row>
    <row r="2222" spans="1:58" ht="41.45" customHeight="1">
      <c r="A2222"/>
      <c r="J2222"/>
      <c r="AA2222"/>
      <c r="AB2222"/>
      <c r="AC2222"/>
      <c r="AD2222"/>
      <c r="AE2222"/>
      <c r="AF2222"/>
      <c r="AG2222"/>
      <c r="AH2222"/>
      <c r="BB2222" s="2"/>
      <c r="BC2222" s="3"/>
      <c r="BD2222" s="3"/>
      <c r="BE2222" s="3"/>
      <c r="BF2222" s="3"/>
    </row>
    <row r="2223" spans="1:58" ht="41.45" customHeight="1">
      <c r="A2223"/>
      <c r="J2223"/>
      <c r="AA2223"/>
      <c r="AB2223"/>
      <c r="AC2223"/>
      <c r="AD2223"/>
      <c r="AE2223"/>
      <c r="AF2223"/>
      <c r="AG2223"/>
      <c r="AH2223"/>
      <c r="BB2223" s="2"/>
      <c r="BC2223" s="3"/>
      <c r="BD2223" s="3"/>
      <c r="BE2223" s="3"/>
      <c r="BF2223" s="3"/>
    </row>
    <row r="2224" spans="1:58" ht="41.45" customHeight="1">
      <c r="A2224"/>
      <c r="J2224"/>
      <c r="AA2224"/>
      <c r="AB2224"/>
      <c r="AC2224"/>
      <c r="AD2224"/>
      <c r="AE2224"/>
      <c r="AF2224"/>
      <c r="AG2224"/>
      <c r="AH2224"/>
      <c r="BB2224" s="2"/>
      <c r="BC2224" s="3"/>
      <c r="BD2224" s="3"/>
      <c r="BE2224" s="3"/>
      <c r="BF2224" s="3"/>
    </row>
    <row r="2225" spans="1:58" ht="41.45" customHeight="1">
      <c r="A2225"/>
      <c r="J2225"/>
      <c r="AA2225"/>
      <c r="AB2225"/>
      <c r="AC2225"/>
      <c r="AD2225"/>
      <c r="AE2225"/>
      <c r="AF2225"/>
      <c r="AG2225"/>
      <c r="AH2225"/>
      <c r="BB2225" s="2"/>
      <c r="BC2225" s="3"/>
      <c r="BD2225" s="3"/>
      <c r="BE2225" s="3"/>
      <c r="BF2225" s="3"/>
    </row>
    <row r="2226" spans="1:58" ht="41.45" customHeight="1">
      <c r="A2226"/>
      <c r="J2226"/>
      <c r="AA2226"/>
      <c r="AB2226"/>
      <c r="AC2226"/>
      <c r="AD2226"/>
      <c r="AE2226"/>
      <c r="AF2226"/>
      <c r="AG2226"/>
      <c r="AH2226"/>
      <c r="BB2226" s="2"/>
      <c r="BC2226" s="3"/>
      <c r="BD2226" s="3"/>
      <c r="BE2226" s="3"/>
      <c r="BF2226" s="3"/>
    </row>
    <row r="2227" spans="1:58" ht="41.45" customHeight="1">
      <c r="A2227"/>
      <c r="J2227"/>
      <c r="AA2227"/>
      <c r="AB2227"/>
      <c r="AC2227"/>
      <c r="AD2227"/>
      <c r="AE2227"/>
      <c r="AF2227"/>
      <c r="AG2227"/>
      <c r="AH2227"/>
      <c r="BB2227" s="2"/>
      <c r="BC2227" s="3"/>
      <c r="BD2227" s="3"/>
      <c r="BE2227" s="3"/>
      <c r="BF2227" s="3"/>
    </row>
    <row r="2228" spans="1:58" ht="41.45" customHeight="1">
      <c r="A2228"/>
      <c r="J2228"/>
      <c r="AA2228"/>
      <c r="AB2228"/>
      <c r="AC2228"/>
      <c r="AD2228"/>
      <c r="AE2228"/>
      <c r="AF2228"/>
      <c r="AG2228"/>
      <c r="AH2228"/>
      <c r="BB2228" s="2"/>
      <c r="BC2228" s="3"/>
      <c r="BD2228" s="3"/>
      <c r="BE2228" s="3"/>
      <c r="BF2228" s="3"/>
    </row>
    <row r="2229" spans="1:58" ht="41.45" customHeight="1">
      <c r="A2229"/>
      <c r="J2229"/>
      <c r="AA2229"/>
      <c r="AB2229"/>
      <c r="AC2229"/>
      <c r="AD2229"/>
      <c r="AE2229"/>
      <c r="AF2229"/>
      <c r="AG2229"/>
      <c r="AH2229"/>
      <c r="BB2229" s="2"/>
      <c r="BC2229" s="3"/>
      <c r="BD2229" s="3"/>
      <c r="BE2229" s="3"/>
      <c r="BF2229" s="3"/>
    </row>
    <row r="2230" spans="1:58" ht="41.45" customHeight="1">
      <c r="A2230"/>
      <c r="J2230"/>
      <c r="AA2230"/>
      <c r="AB2230"/>
      <c r="AC2230"/>
      <c r="AD2230"/>
      <c r="AE2230"/>
      <c r="AF2230"/>
      <c r="AG2230"/>
      <c r="AH2230"/>
      <c r="BB2230" s="2"/>
      <c r="BC2230" s="3"/>
      <c r="BD2230" s="3"/>
      <c r="BE2230" s="3"/>
      <c r="BF2230" s="3"/>
    </row>
    <row r="2231" spans="1:58" ht="41.45" customHeight="1">
      <c r="A2231"/>
      <c r="J2231"/>
      <c r="AA2231"/>
      <c r="AB2231"/>
      <c r="AC2231"/>
      <c r="AD2231"/>
      <c r="AE2231"/>
      <c r="AF2231"/>
      <c r="AG2231"/>
      <c r="AH2231"/>
      <c r="BB2231" s="2"/>
      <c r="BC2231" s="3"/>
      <c r="BD2231" s="3"/>
      <c r="BE2231" s="3"/>
      <c r="BF2231" s="3"/>
    </row>
    <row r="2232" spans="1:58" ht="41.45" customHeight="1">
      <c r="A2232"/>
      <c r="J2232"/>
      <c r="AA2232"/>
      <c r="AB2232"/>
      <c r="AC2232"/>
      <c r="AD2232"/>
      <c r="AE2232"/>
      <c r="AF2232"/>
      <c r="AG2232"/>
      <c r="AH2232"/>
      <c r="BB2232" s="2"/>
      <c r="BC2232" s="3"/>
      <c r="BD2232" s="3"/>
      <c r="BE2232" s="3"/>
      <c r="BF2232" s="3"/>
    </row>
    <row r="2233" spans="1:58" ht="41.45" customHeight="1">
      <c r="A2233"/>
      <c r="J2233"/>
      <c r="AA2233"/>
      <c r="AB2233"/>
      <c r="AC2233"/>
      <c r="AD2233"/>
      <c r="AE2233"/>
      <c r="AF2233"/>
      <c r="AG2233"/>
      <c r="AH2233"/>
      <c r="BB2233" s="2"/>
      <c r="BC2233" s="3"/>
      <c r="BD2233" s="3"/>
      <c r="BE2233" s="3"/>
      <c r="BF2233" s="3"/>
    </row>
    <row r="2234" spans="1:58" ht="41.45" customHeight="1">
      <c r="A2234"/>
      <c r="J2234"/>
      <c r="AA2234"/>
      <c r="AB2234"/>
      <c r="AC2234"/>
      <c r="AD2234"/>
      <c r="AE2234"/>
      <c r="AF2234"/>
      <c r="AG2234"/>
      <c r="AH2234"/>
      <c r="BB2234" s="2"/>
      <c r="BC2234" s="3"/>
      <c r="BD2234" s="3"/>
      <c r="BE2234" s="3"/>
      <c r="BF2234" s="3"/>
    </row>
    <row r="2235" spans="1:58" ht="41.45" customHeight="1">
      <c r="A2235"/>
      <c r="J2235"/>
      <c r="AA2235"/>
      <c r="AB2235"/>
      <c r="AC2235"/>
      <c r="AD2235"/>
      <c r="AE2235"/>
      <c r="AF2235"/>
      <c r="AG2235"/>
      <c r="AH2235"/>
      <c r="BB2235" s="2"/>
      <c r="BC2235" s="3"/>
      <c r="BD2235" s="3"/>
      <c r="BE2235" s="3"/>
      <c r="BF2235" s="3"/>
    </row>
    <row r="2236" spans="1:58" ht="41.45" customHeight="1">
      <c r="A2236"/>
      <c r="J2236"/>
      <c r="AA2236"/>
      <c r="AB2236"/>
      <c r="AC2236"/>
      <c r="AD2236"/>
      <c r="AE2236"/>
      <c r="AF2236"/>
      <c r="AG2236"/>
      <c r="AH2236"/>
      <c r="BB2236" s="2"/>
      <c r="BC2236" s="3"/>
      <c r="BD2236" s="3"/>
      <c r="BE2236" s="3"/>
      <c r="BF2236" s="3"/>
    </row>
    <row r="2237" spans="1:58" ht="41.45" customHeight="1">
      <c r="A2237"/>
      <c r="J2237"/>
      <c r="AA2237"/>
      <c r="AB2237"/>
      <c r="AC2237"/>
      <c r="AD2237"/>
      <c r="AE2237"/>
      <c r="AF2237"/>
      <c r="AG2237"/>
      <c r="AH2237"/>
      <c r="BB2237" s="2"/>
      <c r="BC2237" s="3"/>
      <c r="BD2237" s="3"/>
      <c r="BE2237" s="3"/>
      <c r="BF2237" s="3"/>
    </row>
    <row r="2238" spans="1:58" ht="41.45" customHeight="1">
      <c r="A2238"/>
      <c r="J2238"/>
      <c r="AA2238"/>
      <c r="AB2238"/>
      <c r="AC2238"/>
      <c r="AD2238"/>
      <c r="AE2238"/>
      <c r="AF2238"/>
      <c r="AG2238"/>
      <c r="AH2238"/>
      <c r="BB2238" s="2"/>
      <c r="BC2238" s="3"/>
      <c r="BD2238" s="3"/>
      <c r="BE2238" s="3"/>
      <c r="BF2238" s="3"/>
    </row>
    <row r="2239" spans="1:58" ht="41.45" customHeight="1">
      <c r="A2239"/>
      <c r="J2239"/>
      <c r="AA2239"/>
      <c r="AB2239"/>
      <c r="AC2239"/>
      <c r="AD2239"/>
      <c r="AE2239"/>
      <c r="AF2239"/>
      <c r="AG2239"/>
      <c r="AH2239"/>
      <c r="BB2239" s="2"/>
      <c r="BC2239" s="3"/>
      <c r="BD2239" s="3"/>
      <c r="BE2239" s="3"/>
      <c r="BF2239" s="3"/>
    </row>
    <row r="2240" spans="1:58" ht="41.45" customHeight="1">
      <c r="A2240"/>
      <c r="J2240"/>
      <c r="AA2240"/>
      <c r="AB2240"/>
      <c r="AC2240"/>
      <c r="AD2240"/>
      <c r="AE2240"/>
      <c r="AF2240"/>
      <c r="AG2240"/>
      <c r="AH2240"/>
      <c r="BB2240" s="2"/>
      <c r="BC2240" s="3"/>
      <c r="BD2240" s="3"/>
      <c r="BE2240" s="3"/>
      <c r="BF2240" s="3"/>
    </row>
    <row r="2241" spans="1:58" ht="41.45" customHeight="1">
      <c r="A2241"/>
      <c r="J2241"/>
      <c r="AA2241"/>
      <c r="AB2241"/>
      <c r="AC2241"/>
      <c r="AD2241"/>
      <c r="AE2241"/>
      <c r="AF2241"/>
      <c r="AG2241"/>
      <c r="AH2241"/>
      <c r="BB2241" s="2"/>
      <c r="BC2241" s="3"/>
      <c r="BD2241" s="3"/>
      <c r="BE2241" s="3"/>
      <c r="BF2241" s="3"/>
    </row>
    <row r="2242" spans="1:58" ht="41.45" customHeight="1">
      <c r="A2242"/>
      <c r="J2242"/>
      <c r="AA2242"/>
      <c r="AB2242"/>
      <c r="AC2242"/>
      <c r="AD2242"/>
      <c r="AE2242"/>
      <c r="AF2242"/>
      <c r="AG2242"/>
      <c r="AH2242"/>
      <c r="BB2242" s="2"/>
      <c r="BC2242" s="3"/>
      <c r="BD2242" s="3"/>
      <c r="BE2242" s="3"/>
      <c r="BF2242" s="3"/>
    </row>
    <row r="2243" spans="1:58" ht="41.45" customHeight="1">
      <c r="A2243"/>
      <c r="J2243"/>
      <c r="AA2243"/>
      <c r="AB2243"/>
      <c r="AC2243"/>
      <c r="AD2243"/>
      <c r="AE2243"/>
      <c r="AF2243"/>
      <c r="AG2243"/>
      <c r="AH2243"/>
      <c r="BB2243" s="2"/>
      <c r="BC2243" s="3"/>
      <c r="BD2243" s="3"/>
      <c r="BE2243" s="3"/>
      <c r="BF2243" s="3"/>
    </row>
    <row r="2244" spans="1:58" ht="41.45" customHeight="1">
      <c r="A2244"/>
      <c r="J2244"/>
      <c r="AA2244"/>
      <c r="AB2244"/>
      <c r="AC2244"/>
      <c r="AD2244"/>
      <c r="AE2244"/>
      <c r="AF2244"/>
      <c r="AG2244"/>
      <c r="AH2244"/>
      <c r="BB2244" s="2"/>
      <c r="BC2244" s="3"/>
      <c r="BD2244" s="3"/>
      <c r="BE2244" s="3"/>
      <c r="BF2244" s="3"/>
    </row>
    <row r="2245" spans="1:58" ht="41.45" customHeight="1">
      <c r="A2245"/>
      <c r="J2245"/>
      <c r="AA2245"/>
      <c r="AB2245"/>
      <c r="AC2245"/>
      <c r="AD2245"/>
      <c r="AE2245"/>
      <c r="AF2245"/>
      <c r="AG2245"/>
      <c r="AH2245"/>
      <c r="BB2245" s="2"/>
      <c r="BC2245" s="3"/>
      <c r="BD2245" s="3"/>
      <c r="BE2245" s="3"/>
      <c r="BF2245" s="3"/>
    </row>
    <row r="2246" spans="1:58" ht="41.45" customHeight="1">
      <c r="A2246"/>
      <c r="J2246"/>
      <c r="AA2246"/>
      <c r="AB2246"/>
      <c r="AC2246"/>
      <c r="AD2246"/>
      <c r="AE2246"/>
      <c r="AF2246"/>
      <c r="AG2246"/>
      <c r="AH2246"/>
      <c r="BB2246" s="2"/>
      <c r="BC2246" s="3"/>
      <c r="BD2246" s="3"/>
      <c r="BE2246" s="3"/>
      <c r="BF2246" s="3"/>
    </row>
    <row r="2247" spans="1:58" ht="41.45" customHeight="1">
      <c r="A2247"/>
      <c r="J2247"/>
      <c r="AA2247"/>
      <c r="AB2247"/>
      <c r="AC2247"/>
      <c r="AD2247"/>
      <c r="AE2247"/>
      <c r="AF2247"/>
      <c r="AG2247"/>
      <c r="AH2247"/>
      <c r="BB2247" s="2"/>
      <c r="BC2247" s="3"/>
      <c r="BD2247" s="3"/>
      <c r="BE2247" s="3"/>
      <c r="BF2247" s="3"/>
    </row>
    <row r="2248" spans="1:58" ht="41.45" customHeight="1">
      <c r="A2248"/>
      <c r="J2248"/>
      <c r="AA2248"/>
      <c r="AB2248"/>
      <c r="AC2248"/>
      <c r="AD2248"/>
      <c r="AE2248"/>
      <c r="AF2248"/>
      <c r="AG2248"/>
      <c r="AH2248"/>
      <c r="BB2248" s="2"/>
      <c r="BC2248" s="3"/>
      <c r="BD2248" s="3"/>
      <c r="BE2248" s="3"/>
      <c r="BF2248" s="3"/>
    </row>
    <row r="2249" spans="1:58" ht="41.45" customHeight="1">
      <c r="A2249"/>
      <c r="J2249"/>
      <c r="AA2249"/>
      <c r="AB2249"/>
      <c r="AC2249"/>
      <c r="AD2249"/>
      <c r="AE2249"/>
      <c r="AF2249"/>
      <c r="AG2249"/>
      <c r="AH2249"/>
      <c r="BB2249" s="2"/>
      <c r="BC2249" s="3"/>
      <c r="BD2249" s="3"/>
      <c r="BE2249" s="3"/>
      <c r="BF2249" s="3"/>
    </row>
    <row r="2250" spans="1:58" ht="41.45" customHeight="1">
      <c r="A2250"/>
      <c r="J2250"/>
      <c r="AA2250"/>
      <c r="AB2250"/>
      <c r="AC2250"/>
      <c r="AD2250"/>
      <c r="AE2250"/>
      <c r="AF2250"/>
      <c r="AG2250"/>
      <c r="AH2250"/>
      <c r="BB2250" s="2"/>
      <c r="BC2250" s="3"/>
      <c r="BD2250" s="3"/>
      <c r="BE2250" s="3"/>
      <c r="BF2250" s="3"/>
    </row>
    <row r="2251" spans="1:58" ht="41.45" customHeight="1">
      <c r="A2251"/>
      <c r="J2251"/>
      <c r="AA2251"/>
      <c r="AB2251"/>
      <c r="AC2251"/>
      <c r="AD2251"/>
      <c r="AE2251"/>
      <c r="AF2251"/>
      <c r="AG2251"/>
      <c r="AH2251"/>
      <c r="BB2251" s="2"/>
      <c r="BC2251" s="3"/>
      <c r="BD2251" s="3"/>
      <c r="BE2251" s="3"/>
      <c r="BF2251" s="3"/>
    </row>
    <row r="2252" spans="1:58" ht="41.45" customHeight="1">
      <c r="A2252"/>
      <c r="J2252"/>
      <c r="AA2252"/>
      <c r="AB2252"/>
      <c r="AC2252"/>
      <c r="AD2252"/>
      <c r="AE2252"/>
      <c r="AF2252"/>
      <c r="AG2252"/>
      <c r="AH2252"/>
      <c r="BB2252" s="2"/>
      <c r="BC2252" s="3"/>
      <c r="BD2252" s="3"/>
      <c r="BE2252" s="3"/>
      <c r="BF2252" s="3"/>
    </row>
    <row r="2253" spans="1:58" ht="41.45" customHeight="1">
      <c r="A2253"/>
      <c r="J2253"/>
      <c r="AA2253"/>
      <c r="AB2253"/>
      <c r="AC2253"/>
      <c r="AD2253"/>
      <c r="AE2253"/>
      <c r="AF2253"/>
      <c r="AG2253"/>
      <c r="AH2253"/>
      <c r="BB2253" s="2"/>
      <c r="BC2253" s="3"/>
      <c r="BD2253" s="3"/>
      <c r="BE2253" s="3"/>
      <c r="BF2253" s="3"/>
    </row>
    <row r="2254" spans="1:58" ht="41.45" customHeight="1">
      <c r="A2254"/>
      <c r="J2254"/>
      <c r="AA2254"/>
      <c r="AB2254"/>
      <c r="AC2254"/>
      <c r="AD2254"/>
      <c r="AE2254"/>
      <c r="AF2254"/>
      <c r="AG2254"/>
      <c r="AH2254"/>
      <c r="BB2254" s="2"/>
      <c r="BC2254" s="3"/>
      <c r="BD2254" s="3"/>
      <c r="BE2254" s="3"/>
      <c r="BF2254" s="3"/>
    </row>
    <row r="2255" spans="1:58" ht="41.45" customHeight="1">
      <c r="A2255"/>
      <c r="J2255"/>
      <c r="AA2255"/>
      <c r="AB2255"/>
      <c r="AC2255"/>
      <c r="AD2255"/>
      <c r="AE2255"/>
      <c r="AF2255"/>
      <c r="AG2255"/>
      <c r="AH2255"/>
      <c r="BB2255" s="2"/>
      <c r="BC2255" s="3"/>
      <c r="BD2255" s="3"/>
      <c r="BE2255" s="3"/>
      <c r="BF2255" s="3"/>
    </row>
    <row r="2256" spans="1:58" ht="41.45" customHeight="1">
      <c r="A2256"/>
      <c r="J2256"/>
      <c r="AA2256"/>
      <c r="AB2256"/>
      <c r="AC2256"/>
      <c r="AD2256"/>
      <c r="AE2256"/>
      <c r="AF2256"/>
      <c r="AG2256"/>
      <c r="AH2256"/>
      <c r="BB2256" s="2"/>
      <c r="BC2256" s="3"/>
      <c r="BD2256" s="3"/>
      <c r="BE2256" s="3"/>
      <c r="BF2256" s="3"/>
    </row>
    <row r="2257" spans="1:58" ht="41.45" customHeight="1">
      <c r="A2257"/>
      <c r="J2257"/>
      <c r="AA2257"/>
      <c r="AB2257"/>
      <c r="AC2257"/>
      <c r="AD2257"/>
      <c r="AE2257"/>
      <c r="AF2257"/>
      <c r="AG2257"/>
      <c r="AH2257"/>
      <c r="BB2257" s="2"/>
      <c r="BC2257" s="3"/>
      <c r="BD2257" s="3"/>
      <c r="BE2257" s="3"/>
      <c r="BF2257" s="3"/>
    </row>
    <row r="2258" spans="1:58" ht="41.45" customHeight="1">
      <c r="A2258"/>
      <c r="J2258"/>
      <c r="AA2258"/>
      <c r="AB2258"/>
      <c r="AC2258"/>
      <c r="AD2258"/>
      <c r="AE2258"/>
      <c r="AF2258"/>
      <c r="AG2258"/>
      <c r="AH2258"/>
      <c r="BB2258" s="2"/>
      <c r="BC2258" s="3"/>
      <c r="BD2258" s="3"/>
      <c r="BE2258" s="3"/>
      <c r="BF2258" s="3"/>
    </row>
    <row r="2259" spans="1:58" ht="41.45" customHeight="1">
      <c r="A2259"/>
      <c r="J2259"/>
      <c r="AA2259"/>
      <c r="AB2259"/>
      <c r="AC2259"/>
      <c r="AD2259"/>
      <c r="AE2259"/>
      <c r="AF2259"/>
      <c r="AG2259"/>
      <c r="AH2259"/>
      <c r="BB2259" s="2"/>
      <c r="BC2259" s="3"/>
      <c r="BD2259" s="3"/>
      <c r="BE2259" s="3"/>
      <c r="BF2259" s="3"/>
    </row>
    <row r="2260" spans="1:58" ht="41.45" customHeight="1">
      <c r="A2260"/>
      <c r="J2260"/>
      <c r="AA2260"/>
      <c r="AB2260"/>
      <c r="AC2260"/>
      <c r="AD2260"/>
      <c r="AE2260"/>
      <c r="AF2260"/>
      <c r="AG2260"/>
      <c r="AH2260"/>
      <c r="BB2260" s="2"/>
      <c r="BC2260" s="3"/>
      <c r="BD2260" s="3"/>
      <c r="BE2260" s="3"/>
      <c r="BF2260" s="3"/>
    </row>
    <row r="2261" spans="1:58" ht="41.45" customHeight="1">
      <c r="A2261"/>
      <c r="J2261"/>
      <c r="AA2261"/>
      <c r="AB2261"/>
      <c r="AC2261"/>
      <c r="AD2261"/>
      <c r="AE2261"/>
      <c r="AF2261"/>
      <c r="AG2261"/>
      <c r="AH2261"/>
      <c r="BB2261" s="2"/>
      <c r="BC2261" s="3"/>
      <c r="BD2261" s="3"/>
      <c r="BE2261" s="3"/>
      <c r="BF2261" s="3"/>
    </row>
    <row r="2262" spans="1:58" ht="41.45" customHeight="1">
      <c r="A2262"/>
      <c r="J2262"/>
      <c r="AA2262"/>
      <c r="AB2262"/>
      <c r="AC2262"/>
      <c r="AD2262"/>
      <c r="AE2262"/>
      <c r="AF2262"/>
      <c r="AG2262"/>
      <c r="AH2262"/>
      <c r="BB2262" s="2"/>
      <c r="BC2262" s="3"/>
      <c r="BD2262" s="3"/>
      <c r="BE2262" s="3"/>
      <c r="BF2262" s="3"/>
    </row>
    <row r="2263" spans="1:58" ht="41.45" customHeight="1">
      <c r="A2263"/>
      <c r="J2263"/>
      <c r="AA2263"/>
      <c r="AB2263"/>
      <c r="AC2263"/>
      <c r="AD2263"/>
      <c r="AE2263"/>
      <c r="AF2263"/>
      <c r="AG2263"/>
      <c r="AH2263"/>
      <c r="BB2263" s="2"/>
      <c r="BC2263" s="3"/>
      <c r="BD2263" s="3"/>
      <c r="BE2263" s="3"/>
      <c r="BF2263" s="3"/>
    </row>
    <row r="2264" spans="1:58" ht="41.45" customHeight="1">
      <c r="A2264"/>
      <c r="J2264"/>
      <c r="AA2264"/>
      <c r="AB2264"/>
      <c r="AC2264"/>
      <c r="AD2264"/>
      <c r="AE2264"/>
      <c r="AF2264"/>
      <c r="AG2264"/>
      <c r="AH2264"/>
      <c r="BB2264" s="2"/>
      <c r="BC2264" s="3"/>
      <c r="BD2264" s="3"/>
      <c r="BE2264" s="3"/>
      <c r="BF2264" s="3"/>
    </row>
    <row r="2265" spans="1:58" ht="41.45" customHeight="1">
      <c r="A2265"/>
      <c r="J2265"/>
      <c r="AA2265"/>
      <c r="AB2265"/>
      <c r="AC2265"/>
      <c r="AD2265"/>
      <c r="AE2265"/>
      <c r="AF2265"/>
      <c r="AG2265"/>
      <c r="AH2265"/>
      <c r="BB2265" s="2"/>
      <c r="BC2265" s="3"/>
      <c r="BD2265" s="3"/>
      <c r="BE2265" s="3"/>
      <c r="BF2265" s="3"/>
    </row>
    <row r="2266" spans="1:58" ht="41.45" customHeight="1">
      <c r="A2266"/>
      <c r="J2266"/>
      <c r="AA2266"/>
      <c r="AB2266"/>
      <c r="AC2266"/>
      <c r="AD2266"/>
      <c r="AE2266"/>
      <c r="AF2266"/>
      <c r="AG2266"/>
      <c r="AH2266"/>
      <c r="BB2266" s="2"/>
      <c r="BC2266" s="3"/>
      <c r="BD2266" s="3"/>
      <c r="BE2266" s="3"/>
      <c r="BF2266" s="3"/>
    </row>
    <row r="2267" spans="1:58" ht="41.45" customHeight="1">
      <c r="A2267"/>
      <c r="J2267"/>
      <c r="AA2267"/>
      <c r="AB2267"/>
      <c r="AC2267"/>
      <c r="AD2267"/>
      <c r="AE2267"/>
      <c r="AF2267"/>
      <c r="AG2267"/>
      <c r="AH2267"/>
      <c r="BB2267" s="2"/>
      <c r="BC2267" s="3"/>
      <c r="BD2267" s="3"/>
      <c r="BE2267" s="3"/>
      <c r="BF2267" s="3"/>
    </row>
    <row r="2268" spans="1:58" ht="41.45" customHeight="1">
      <c r="A2268"/>
      <c r="J2268"/>
      <c r="AA2268"/>
      <c r="AB2268"/>
      <c r="AC2268"/>
      <c r="AD2268"/>
      <c r="AE2268"/>
      <c r="AF2268"/>
      <c r="AG2268"/>
      <c r="AH2268"/>
      <c r="BB2268" s="2"/>
      <c r="BC2268" s="3"/>
      <c r="BD2268" s="3"/>
      <c r="BE2268" s="3"/>
      <c r="BF2268" s="3"/>
    </row>
    <row r="2269" spans="1:58" ht="41.45" customHeight="1">
      <c r="A2269"/>
      <c r="J2269"/>
      <c r="AA2269"/>
      <c r="AB2269"/>
      <c r="AC2269"/>
      <c r="AD2269"/>
      <c r="AE2269"/>
      <c r="AF2269"/>
      <c r="AG2269"/>
      <c r="AH2269"/>
      <c r="BB2269" s="2"/>
      <c r="BC2269" s="3"/>
      <c r="BD2269" s="3"/>
      <c r="BE2269" s="3"/>
      <c r="BF2269" s="3"/>
    </row>
    <row r="2270" spans="1:58" ht="41.45" customHeight="1">
      <c r="A2270"/>
      <c r="J2270"/>
      <c r="AA2270"/>
      <c r="AB2270"/>
      <c r="AC2270"/>
      <c r="AD2270"/>
      <c r="AE2270"/>
      <c r="AF2270"/>
      <c r="AG2270"/>
      <c r="AH2270"/>
      <c r="BB2270" s="2"/>
      <c r="BC2270" s="3"/>
      <c r="BD2270" s="3"/>
      <c r="BE2270" s="3"/>
      <c r="BF2270" s="3"/>
    </row>
    <row r="2271" spans="1:58" ht="41.45" customHeight="1">
      <c r="A2271"/>
      <c r="J2271"/>
      <c r="AA2271"/>
      <c r="AB2271"/>
      <c r="AC2271"/>
      <c r="AD2271"/>
      <c r="AE2271"/>
      <c r="AF2271"/>
      <c r="AG2271"/>
      <c r="AH2271"/>
      <c r="BB2271" s="2"/>
      <c r="BC2271" s="3"/>
      <c r="BD2271" s="3"/>
      <c r="BE2271" s="3"/>
      <c r="BF2271" s="3"/>
    </row>
    <row r="2272" spans="1:58" ht="41.45" customHeight="1">
      <c r="A2272"/>
      <c r="J2272"/>
      <c r="AA2272"/>
      <c r="AB2272"/>
      <c r="AC2272"/>
      <c r="AD2272"/>
      <c r="AE2272"/>
      <c r="AF2272"/>
      <c r="AG2272"/>
      <c r="AH2272"/>
      <c r="BB2272" s="2"/>
      <c r="BC2272" s="3"/>
      <c r="BD2272" s="3"/>
      <c r="BE2272" s="3"/>
      <c r="BF2272" s="3"/>
    </row>
    <row r="2273" spans="1:58" ht="41.45" customHeight="1">
      <c r="A2273"/>
      <c r="J2273"/>
      <c r="AA2273"/>
      <c r="AB2273"/>
      <c r="AC2273"/>
      <c r="AD2273"/>
      <c r="AE2273"/>
      <c r="AF2273"/>
      <c r="AG2273"/>
      <c r="AH2273"/>
      <c r="BB2273" s="2"/>
      <c r="BC2273" s="3"/>
      <c r="BD2273" s="3"/>
      <c r="BE2273" s="3"/>
      <c r="BF2273" s="3"/>
    </row>
    <row r="2274" spans="1:58" ht="41.45" customHeight="1">
      <c r="A2274"/>
      <c r="J2274"/>
      <c r="AA2274"/>
      <c r="AB2274"/>
      <c r="AC2274"/>
      <c r="AD2274"/>
      <c r="AE2274"/>
      <c r="AF2274"/>
      <c r="AG2274"/>
      <c r="AH2274"/>
      <c r="BB2274" s="2"/>
      <c r="BC2274" s="3"/>
      <c r="BD2274" s="3"/>
      <c r="BE2274" s="3"/>
      <c r="BF2274" s="3"/>
    </row>
    <row r="2275" spans="1:58" ht="41.45" customHeight="1">
      <c r="A2275"/>
      <c r="J2275"/>
      <c r="AA2275"/>
      <c r="AB2275"/>
      <c r="AC2275"/>
      <c r="AD2275"/>
      <c r="AE2275"/>
      <c r="AF2275"/>
      <c r="AG2275"/>
      <c r="AH2275"/>
      <c r="BB2275" s="2"/>
      <c r="BC2275" s="3"/>
      <c r="BD2275" s="3"/>
      <c r="BE2275" s="3"/>
      <c r="BF2275" s="3"/>
    </row>
    <row r="2276" spans="1:58" ht="41.45" customHeight="1">
      <c r="A2276"/>
      <c r="J2276"/>
      <c r="AA2276"/>
      <c r="AB2276"/>
      <c r="AC2276"/>
      <c r="AD2276"/>
      <c r="AE2276"/>
      <c r="AF2276"/>
      <c r="AG2276"/>
      <c r="AH2276"/>
      <c r="BB2276" s="2"/>
      <c r="BC2276" s="3"/>
      <c r="BD2276" s="3"/>
      <c r="BE2276" s="3"/>
      <c r="BF2276" s="3"/>
    </row>
    <row r="2277" spans="1:58" ht="41.45" customHeight="1">
      <c r="A2277"/>
      <c r="J2277"/>
      <c r="AA2277"/>
      <c r="AB2277"/>
      <c r="AC2277"/>
      <c r="AD2277"/>
      <c r="AE2277"/>
      <c r="AF2277"/>
      <c r="AG2277"/>
      <c r="AH2277"/>
      <c r="BB2277" s="2"/>
      <c r="BC2277" s="3"/>
      <c r="BD2277" s="3"/>
      <c r="BE2277" s="3"/>
      <c r="BF2277" s="3"/>
    </row>
    <row r="2278" spans="1:58" ht="41.45" customHeight="1">
      <c r="A2278"/>
      <c r="J2278"/>
      <c r="AA2278"/>
      <c r="AB2278"/>
      <c r="AC2278"/>
      <c r="AD2278"/>
      <c r="AE2278"/>
      <c r="AF2278"/>
      <c r="AG2278"/>
      <c r="AH2278"/>
      <c r="BB2278" s="2"/>
      <c r="BC2278" s="3"/>
      <c r="BD2278" s="3"/>
      <c r="BE2278" s="3"/>
      <c r="BF2278" s="3"/>
    </row>
    <row r="2279" spans="1:58" ht="41.45" customHeight="1">
      <c r="A2279"/>
      <c r="J2279"/>
      <c r="AA2279"/>
      <c r="AB2279"/>
      <c r="AC2279"/>
      <c r="AD2279"/>
      <c r="AE2279"/>
      <c r="AF2279"/>
      <c r="AG2279"/>
      <c r="AH2279"/>
      <c r="BB2279" s="2"/>
      <c r="BC2279" s="3"/>
      <c r="BD2279" s="3"/>
      <c r="BE2279" s="3"/>
      <c r="BF2279" s="3"/>
    </row>
    <row r="2280" spans="1:58" ht="41.45" customHeight="1">
      <c r="A2280"/>
      <c r="J2280"/>
      <c r="AA2280"/>
      <c r="AB2280"/>
      <c r="AC2280"/>
      <c r="AD2280"/>
      <c r="AE2280"/>
      <c r="AF2280"/>
      <c r="AG2280"/>
      <c r="AH2280"/>
      <c r="BB2280" s="2"/>
      <c r="BC2280" s="3"/>
      <c r="BD2280" s="3"/>
      <c r="BE2280" s="3"/>
      <c r="BF2280" s="3"/>
    </row>
    <row r="2281" spans="1:58" ht="41.45" customHeight="1">
      <c r="A2281"/>
      <c r="J2281"/>
      <c r="AA2281"/>
      <c r="AB2281"/>
      <c r="AC2281"/>
      <c r="AD2281"/>
      <c r="AE2281"/>
      <c r="AF2281"/>
      <c r="AG2281"/>
      <c r="AH2281"/>
      <c r="BB2281" s="2"/>
      <c r="BC2281" s="3"/>
      <c r="BD2281" s="3"/>
      <c r="BE2281" s="3"/>
      <c r="BF2281" s="3"/>
    </row>
    <row r="2282" spans="1:58" ht="41.45" customHeight="1">
      <c r="A2282"/>
      <c r="J2282"/>
      <c r="AA2282"/>
      <c r="AB2282"/>
      <c r="AC2282"/>
      <c r="AD2282"/>
      <c r="AE2282"/>
      <c r="AF2282"/>
      <c r="AG2282"/>
      <c r="AH2282"/>
      <c r="BB2282" s="2"/>
      <c r="BC2282" s="3"/>
      <c r="BD2282" s="3"/>
      <c r="BE2282" s="3"/>
      <c r="BF2282" s="3"/>
    </row>
    <row r="2283" spans="1:58" ht="41.45" customHeight="1">
      <c r="A2283"/>
      <c r="J2283"/>
      <c r="AA2283"/>
      <c r="AB2283"/>
      <c r="AC2283"/>
      <c r="AD2283"/>
      <c r="AE2283"/>
      <c r="AF2283"/>
      <c r="AG2283"/>
      <c r="AH2283"/>
      <c r="BB2283" s="2"/>
      <c r="BC2283" s="3"/>
      <c r="BD2283" s="3"/>
      <c r="BE2283" s="3"/>
      <c r="BF2283" s="3"/>
    </row>
    <row r="2284" spans="1:58" ht="41.45" customHeight="1">
      <c r="A2284"/>
      <c r="J2284"/>
      <c r="AA2284"/>
      <c r="AB2284"/>
      <c r="AC2284"/>
      <c r="AD2284"/>
      <c r="AE2284"/>
      <c r="AF2284"/>
      <c r="AG2284"/>
      <c r="AH2284"/>
      <c r="BB2284" s="2"/>
      <c r="BC2284" s="3"/>
      <c r="BD2284" s="3"/>
      <c r="BE2284" s="3"/>
      <c r="BF2284" s="3"/>
    </row>
    <row r="2285" spans="1:58" ht="41.45" customHeight="1">
      <c r="A2285"/>
      <c r="J2285"/>
      <c r="AA2285"/>
      <c r="AB2285"/>
      <c r="AC2285"/>
      <c r="AD2285"/>
      <c r="AE2285"/>
      <c r="AF2285"/>
      <c r="AG2285"/>
      <c r="AH2285"/>
      <c r="BB2285" s="2"/>
      <c r="BC2285" s="3"/>
      <c r="BD2285" s="3"/>
      <c r="BE2285" s="3"/>
      <c r="BF2285" s="3"/>
    </row>
    <row r="2286" spans="1:58" ht="41.45" customHeight="1">
      <c r="A2286"/>
      <c r="J2286"/>
      <c r="AA2286"/>
      <c r="AB2286"/>
      <c r="AC2286"/>
      <c r="AD2286"/>
      <c r="AE2286"/>
      <c r="AF2286"/>
      <c r="AG2286"/>
      <c r="AH2286"/>
      <c r="BB2286" s="2"/>
      <c r="BC2286" s="3"/>
      <c r="BD2286" s="3"/>
      <c r="BE2286" s="3"/>
      <c r="BF2286" s="3"/>
    </row>
    <row r="2287" spans="1:58" ht="41.45" customHeight="1">
      <c r="A2287"/>
      <c r="J2287"/>
      <c r="AA2287"/>
      <c r="AB2287"/>
      <c r="AC2287"/>
      <c r="AD2287"/>
      <c r="AE2287"/>
      <c r="AF2287"/>
      <c r="AG2287"/>
      <c r="AH2287"/>
      <c r="BB2287" s="2"/>
      <c r="BC2287" s="3"/>
      <c r="BD2287" s="3"/>
      <c r="BE2287" s="3"/>
      <c r="BF2287" s="3"/>
    </row>
    <row r="2288" spans="1:58" ht="41.45" customHeight="1">
      <c r="A2288"/>
      <c r="J2288"/>
      <c r="AA2288"/>
      <c r="AB2288"/>
      <c r="AC2288"/>
      <c r="AD2288"/>
      <c r="AE2288"/>
      <c r="AF2288"/>
      <c r="AG2288"/>
      <c r="AH2288"/>
      <c r="BB2288" s="2"/>
      <c r="BC2288" s="3"/>
      <c r="BD2288" s="3"/>
      <c r="BE2288" s="3"/>
      <c r="BF2288" s="3"/>
    </row>
    <row r="2289" spans="1:58" ht="41.45" customHeight="1">
      <c r="A2289"/>
      <c r="J2289"/>
      <c r="AA2289"/>
      <c r="AB2289"/>
      <c r="AC2289"/>
      <c r="AD2289"/>
      <c r="AE2289"/>
      <c r="AF2289"/>
      <c r="AG2289"/>
      <c r="AH2289"/>
      <c r="BB2289" s="2"/>
      <c r="BC2289" s="3"/>
      <c r="BD2289" s="3"/>
      <c r="BE2289" s="3"/>
      <c r="BF2289" s="3"/>
    </row>
    <row r="2290" spans="1:58" ht="41.45" customHeight="1">
      <c r="A2290"/>
      <c r="J2290"/>
      <c r="AA2290"/>
      <c r="AB2290"/>
      <c r="AC2290"/>
      <c r="AD2290"/>
      <c r="AE2290"/>
      <c r="AF2290"/>
      <c r="AG2290"/>
      <c r="AH2290"/>
      <c r="BB2290" s="2"/>
      <c r="BC2290" s="3"/>
      <c r="BD2290" s="3"/>
      <c r="BE2290" s="3"/>
      <c r="BF2290" s="3"/>
    </row>
    <row r="2291" spans="1:58" ht="41.45" customHeight="1">
      <c r="A2291"/>
      <c r="J2291"/>
      <c r="AA2291"/>
      <c r="AB2291"/>
      <c r="AC2291"/>
      <c r="AD2291"/>
      <c r="AE2291"/>
      <c r="AF2291"/>
      <c r="AG2291"/>
      <c r="AH2291"/>
      <c r="BB2291" s="2"/>
      <c r="BC2291" s="3"/>
      <c r="BD2291" s="3"/>
      <c r="BE2291" s="3"/>
      <c r="BF2291" s="3"/>
    </row>
    <row r="2292" spans="1:58" ht="41.45" customHeight="1">
      <c r="A2292"/>
      <c r="J2292"/>
      <c r="AA2292"/>
      <c r="AB2292"/>
      <c r="AC2292"/>
      <c r="AD2292"/>
      <c r="AE2292"/>
      <c r="AF2292"/>
      <c r="AG2292"/>
      <c r="AH2292"/>
      <c r="BB2292" s="2"/>
      <c r="BC2292" s="3"/>
      <c r="BD2292" s="3"/>
      <c r="BE2292" s="3"/>
      <c r="BF2292" s="3"/>
    </row>
    <row r="2293" spans="1:58" ht="41.45" customHeight="1">
      <c r="A2293"/>
      <c r="J2293"/>
      <c r="AA2293"/>
      <c r="AB2293"/>
      <c r="AC2293"/>
      <c r="AD2293"/>
      <c r="AE2293"/>
      <c r="AF2293"/>
      <c r="AG2293"/>
      <c r="AH2293"/>
      <c r="BB2293" s="2"/>
      <c r="BC2293" s="3"/>
      <c r="BD2293" s="3"/>
      <c r="BE2293" s="3"/>
      <c r="BF2293" s="3"/>
    </row>
    <row r="2294" spans="1:58" ht="41.45" customHeight="1">
      <c r="A2294"/>
      <c r="J2294"/>
      <c r="AA2294"/>
      <c r="AB2294"/>
      <c r="AC2294"/>
      <c r="AD2294"/>
      <c r="AE2294"/>
      <c r="AF2294"/>
      <c r="AG2294"/>
      <c r="AH2294"/>
      <c r="BB2294" s="2"/>
      <c r="BC2294" s="3"/>
      <c r="BD2294" s="3"/>
      <c r="BE2294" s="3"/>
      <c r="BF2294" s="3"/>
    </row>
    <row r="2295" spans="1:58" ht="41.45" customHeight="1">
      <c r="A2295"/>
      <c r="J2295"/>
      <c r="AA2295"/>
      <c r="AB2295"/>
      <c r="AC2295"/>
      <c r="AD2295"/>
      <c r="AE2295"/>
      <c r="AF2295"/>
      <c r="AG2295"/>
      <c r="AH2295"/>
      <c r="BB2295" s="2"/>
      <c r="BC2295" s="3"/>
      <c r="BD2295" s="3"/>
      <c r="BE2295" s="3"/>
      <c r="BF2295" s="3"/>
    </row>
    <row r="2296" spans="1:58" ht="41.45" customHeight="1">
      <c r="A2296"/>
      <c r="J2296"/>
      <c r="AA2296"/>
      <c r="AB2296"/>
      <c r="AC2296"/>
      <c r="AD2296"/>
      <c r="AE2296"/>
      <c r="AF2296"/>
      <c r="AG2296"/>
      <c r="AH2296"/>
      <c r="BB2296" s="2"/>
      <c r="BC2296" s="3"/>
      <c r="BD2296" s="3"/>
      <c r="BE2296" s="3"/>
      <c r="BF2296" s="3"/>
    </row>
    <row r="2297" spans="1:58" ht="41.45" customHeight="1">
      <c r="A2297"/>
      <c r="J2297"/>
      <c r="AA2297"/>
      <c r="AB2297"/>
      <c r="AC2297"/>
      <c r="AD2297"/>
      <c r="AE2297"/>
      <c r="AF2297"/>
      <c r="AG2297"/>
      <c r="AH2297"/>
      <c r="BB2297" s="2"/>
      <c r="BC2297" s="3"/>
      <c r="BD2297" s="3"/>
      <c r="BE2297" s="3"/>
      <c r="BF2297" s="3"/>
    </row>
    <row r="2298" spans="1:58" ht="41.45" customHeight="1">
      <c r="A2298"/>
      <c r="J2298"/>
      <c r="AA2298"/>
      <c r="AB2298"/>
      <c r="AC2298"/>
      <c r="AD2298"/>
      <c r="AE2298"/>
      <c r="AF2298"/>
      <c r="AG2298"/>
      <c r="AH2298"/>
      <c r="BB2298" s="2"/>
      <c r="BC2298" s="3"/>
      <c r="BD2298" s="3"/>
      <c r="BE2298" s="3"/>
      <c r="BF2298" s="3"/>
    </row>
    <row r="2299" spans="1:58" ht="41.45" customHeight="1">
      <c r="A2299"/>
      <c r="J2299"/>
      <c r="AA2299"/>
      <c r="AB2299"/>
      <c r="AC2299"/>
      <c r="AD2299"/>
      <c r="AE2299"/>
      <c r="AF2299"/>
      <c r="AG2299"/>
      <c r="AH2299"/>
      <c r="BB2299" s="2"/>
      <c r="BC2299" s="3"/>
      <c r="BD2299" s="3"/>
      <c r="BE2299" s="3"/>
      <c r="BF2299" s="3"/>
    </row>
    <row r="2300" spans="1:58" ht="41.45" customHeight="1">
      <c r="A2300"/>
      <c r="J2300"/>
      <c r="AA2300"/>
      <c r="AB2300"/>
      <c r="AC2300"/>
      <c r="AD2300"/>
      <c r="AE2300"/>
      <c r="AF2300"/>
      <c r="AG2300"/>
      <c r="AH2300"/>
      <c r="BB2300" s="2"/>
      <c r="BC2300" s="3"/>
      <c r="BD2300" s="3"/>
      <c r="BE2300" s="3"/>
      <c r="BF2300" s="3"/>
    </row>
    <row r="2301" spans="1:58" ht="41.45" customHeight="1">
      <c r="A2301"/>
      <c r="J2301"/>
      <c r="AA2301"/>
      <c r="AB2301"/>
      <c r="AC2301"/>
      <c r="AD2301"/>
      <c r="AE2301"/>
      <c r="AF2301"/>
      <c r="AG2301"/>
      <c r="AH2301"/>
      <c r="BB2301" s="2"/>
      <c r="BC2301" s="3"/>
      <c r="BD2301" s="3"/>
      <c r="BE2301" s="3"/>
      <c r="BF2301" s="3"/>
    </row>
    <row r="2302" spans="1:58" ht="41.45" customHeight="1">
      <c r="A2302"/>
      <c r="J2302"/>
      <c r="AA2302"/>
      <c r="AB2302"/>
      <c r="AC2302"/>
      <c r="AD2302"/>
      <c r="AE2302"/>
      <c r="AF2302"/>
      <c r="AG2302"/>
      <c r="AH2302"/>
      <c r="BB2302" s="2"/>
      <c r="BC2302" s="3"/>
      <c r="BD2302" s="3"/>
      <c r="BE2302" s="3"/>
      <c r="BF2302" s="3"/>
    </row>
    <row r="2303" spans="1:58" ht="41.45" customHeight="1">
      <c r="A2303"/>
      <c r="J2303"/>
      <c r="AA2303"/>
      <c r="AB2303"/>
      <c r="AC2303"/>
      <c r="AD2303"/>
      <c r="AE2303"/>
      <c r="AF2303"/>
      <c r="AG2303"/>
      <c r="AH2303"/>
      <c r="BB2303" s="2"/>
      <c r="BC2303" s="3"/>
      <c r="BD2303" s="3"/>
      <c r="BE2303" s="3"/>
      <c r="BF2303" s="3"/>
    </row>
    <row r="2304" spans="1:58" ht="41.45" customHeight="1">
      <c r="A2304"/>
      <c r="J2304"/>
      <c r="AA2304"/>
      <c r="AB2304"/>
      <c r="AC2304"/>
      <c r="AD2304"/>
      <c r="AE2304"/>
      <c r="AF2304"/>
      <c r="AG2304"/>
      <c r="AH2304"/>
      <c r="BB2304" s="2"/>
      <c r="BC2304" s="3"/>
      <c r="BD2304" s="3"/>
      <c r="BE2304" s="3"/>
      <c r="BF2304" s="3"/>
    </row>
    <row r="2305" spans="1:58" ht="41.45" customHeight="1">
      <c r="A2305"/>
      <c r="J2305"/>
      <c r="AA2305"/>
      <c r="AB2305"/>
      <c r="AC2305"/>
      <c r="AD2305"/>
      <c r="AE2305"/>
      <c r="AF2305"/>
      <c r="AG2305"/>
      <c r="AH2305"/>
      <c r="BB2305" s="2"/>
      <c r="BC2305" s="3"/>
      <c r="BD2305" s="3"/>
      <c r="BE2305" s="3"/>
      <c r="BF2305" s="3"/>
    </row>
    <row r="2306" spans="1:58" ht="41.45" customHeight="1">
      <c r="A2306"/>
      <c r="J2306"/>
      <c r="AA2306"/>
      <c r="AB2306"/>
      <c r="AC2306"/>
      <c r="AD2306"/>
      <c r="AE2306"/>
      <c r="AF2306"/>
      <c r="AG2306"/>
      <c r="AH2306"/>
      <c r="BB2306" s="2"/>
      <c r="BC2306" s="3"/>
      <c r="BD2306" s="3"/>
      <c r="BE2306" s="3"/>
      <c r="BF2306" s="3"/>
    </row>
    <row r="2307" spans="1:58" ht="41.45" customHeight="1">
      <c r="A2307"/>
      <c r="J2307"/>
      <c r="AA2307"/>
      <c r="AB2307"/>
      <c r="AC2307"/>
      <c r="AD2307"/>
      <c r="AE2307"/>
      <c r="AF2307"/>
      <c r="AG2307"/>
      <c r="AH2307"/>
      <c r="BB2307" s="2"/>
      <c r="BC2307" s="3"/>
      <c r="BD2307" s="3"/>
      <c r="BE2307" s="3"/>
      <c r="BF2307" s="3"/>
    </row>
    <row r="2308" spans="1:58" ht="41.45" customHeight="1">
      <c r="A2308"/>
      <c r="J2308"/>
      <c r="AA2308"/>
      <c r="AB2308"/>
      <c r="AC2308"/>
      <c r="AD2308"/>
      <c r="AE2308"/>
      <c r="AF2308"/>
      <c r="AG2308"/>
      <c r="AH2308"/>
      <c r="BB2308" s="2"/>
      <c r="BC2308" s="3"/>
      <c r="BD2308" s="3"/>
      <c r="BE2308" s="3"/>
      <c r="BF2308" s="3"/>
    </row>
    <row r="2309" spans="1:58" ht="41.45" customHeight="1">
      <c r="A2309"/>
      <c r="J2309"/>
      <c r="AA2309"/>
      <c r="AB2309"/>
      <c r="AC2309"/>
      <c r="AD2309"/>
      <c r="AE2309"/>
      <c r="AF2309"/>
      <c r="AG2309"/>
      <c r="AH2309"/>
      <c r="BB2309" s="2"/>
      <c r="BC2309" s="3"/>
      <c r="BD2309" s="3"/>
      <c r="BE2309" s="3"/>
      <c r="BF2309" s="3"/>
    </row>
    <row r="2310" spans="1:58" ht="41.45" customHeight="1">
      <c r="A2310"/>
      <c r="J2310"/>
      <c r="AA2310"/>
      <c r="AB2310"/>
      <c r="AC2310"/>
      <c r="AD2310"/>
      <c r="AE2310"/>
      <c r="AF2310"/>
      <c r="AG2310"/>
      <c r="AH2310"/>
      <c r="BB2310" s="2"/>
      <c r="BC2310" s="3"/>
      <c r="BD2310" s="3"/>
      <c r="BE2310" s="3"/>
      <c r="BF2310" s="3"/>
    </row>
    <row r="2311" spans="1:58" ht="41.45" customHeight="1">
      <c r="A2311"/>
      <c r="J2311"/>
      <c r="AA2311"/>
      <c r="AB2311"/>
      <c r="AC2311"/>
      <c r="AD2311"/>
      <c r="AE2311"/>
      <c r="AF2311"/>
      <c r="AG2311"/>
      <c r="AH2311"/>
      <c r="BB2311" s="2"/>
      <c r="BC2311" s="3"/>
      <c r="BD2311" s="3"/>
      <c r="BE2311" s="3"/>
      <c r="BF2311" s="3"/>
    </row>
    <row r="2312" spans="1:58" ht="41.45" customHeight="1">
      <c r="A2312"/>
      <c r="J2312"/>
      <c r="AA2312"/>
      <c r="AB2312"/>
      <c r="AC2312"/>
      <c r="AD2312"/>
      <c r="AE2312"/>
      <c r="AF2312"/>
      <c r="AG2312"/>
      <c r="AH2312"/>
      <c r="BB2312" s="2"/>
      <c r="BC2312" s="3"/>
      <c r="BD2312" s="3"/>
      <c r="BE2312" s="3"/>
      <c r="BF2312" s="3"/>
    </row>
    <row r="2313" spans="1:58" ht="41.45" customHeight="1">
      <c r="A2313"/>
      <c r="J2313"/>
      <c r="AA2313"/>
      <c r="AB2313"/>
      <c r="AC2313"/>
      <c r="AD2313"/>
      <c r="AE2313"/>
      <c r="AF2313"/>
      <c r="AG2313"/>
      <c r="AH2313"/>
      <c r="BB2313" s="2"/>
      <c r="BC2313" s="3"/>
      <c r="BD2313" s="3"/>
      <c r="BE2313" s="3"/>
      <c r="BF2313" s="3"/>
    </row>
    <row r="2314" spans="1:58" ht="41.45" customHeight="1">
      <c r="A2314"/>
      <c r="J2314"/>
      <c r="AA2314"/>
      <c r="AB2314"/>
      <c r="AC2314"/>
      <c r="AD2314"/>
      <c r="AE2314"/>
      <c r="AF2314"/>
      <c r="AG2314"/>
      <c r="AH2314"/>
      <c r="BB2314" s="2"/>
      <c r="BC2314" s="3"/>
      <c r="BD2314" s="3"/>
      <c r="BE2314" s="3"/>
      <c r="BF2314" s="3"/>
    </row>
    <row r="2315" spans="1:58" ht="41.45" customHeight="1">
      <c r="A2315"/>
      <c r="J2315"/>
      <c r="AA2315"/>
      <c r="AB2315"/>
      <c r="AC2315"/>
      <c r="AD2315"/>
      <c r="AE2315"/>
      <c r="AF2315"/>
      <c r="AG2315"/>
      <c r="AH2315"/>
      <c r="BB2315" s="2"/>
      <c r="BC2315" s="3"/>
      <c r="BD2315" s="3"/>
      <c r="BE2315" s="3"/>
      <c r="BF2315" s="3"/>
    </row>
    <row r="2316" spans="1:58" ht="41.45" customHeight="1">
      <c r="A2316"/>
      <c r="J2316"/>
      <c r="AA2316"/>
      <c r="AB2316"/>
      <c r="AC2316"/>
      <c r="AD2316"/>
      <c r="AE2316"/>
      <c r="AF2316"/>
      <c r="AG2316"/>
      <c r="AH2316"/>
      <c r="BB2316" s="2"/>
      <c r="BC2316" s="3"/>
      <c r="BD2316" s="3"/>
      <c r="BE2316" s="3"/>
      <c r="BF2316" s="3"/>
    </row>
    <row r="2317" spans="1:58" ht="41.45" customHeight="1">
      <c r="A2317"/>
      <c r="J2317"/>
      <c r="AA2317"/>
      <c r="AB2317"/>
      <c r="AC2317"/>
      <c r="AD2317"/>
      <c r="AE2317"/>
      <c r="AF2317"/>
      <c r="AG2317"/>
      <c r="AH2317"/>
      <c r="BB2317" s="2"/>
      <c r="BC2317" s="3"/>
      <c r="BD2317" s="3"/>
      <c r="BE2317" s="3"/>
      <c r="BF2317" s="3"/>
    </row>
    <row r="2318" spans="1:58" ht="41.45" customHeight="1">
      <c r="A2318"/>
      <c r="J2318"/>
      <c r="AA2318"/>
      <c r="AB2318"/>
      <c r="AC2318"/>
      <c r="AD2318"/>
      <c r="AE2318"/>
      <c r="AF2318"/>
      <c r="AG2318"/>
      <c r="AH2318"/>
      <c r="BB2318" s="2"/>
      <c r="BC2318" s="3"/>
      <c r="BD2318" s="3"/>
      <c r="BE2318" s="3"/>
      <c r="BF2318" s="3"/>
    </row>
    <row r="2319" spans="1:58" ht="41.45" customHeight="1">
      <c r="A2319"/>
      <c r="J2319"/>
      <c r="AA2319"/>
      <c r="AB2319"/>
      <c r="AC2319"/>
      <c r="AD2319"/>
      <c r="AE2319"/>
      <c r="AF2319"/>
      <c r="AG2319"/>
      <c r="AH2319"/>
      <c r="BB2319" s="2"/>
      <c r="BC2319" s="3"/>
      <c r="BD2319" s="3"/>
      <c r="BE2319" s="3"/>
      <c r="BF2319" s="3"/>
    </row>
    <row r="2320" spans="1:58" ht="41.45" customHeight="1">
      <c r="A2320"/>
      <c r="J2320"/>
      <c r="AA2320"/>
      <c r="AB2320"/>
      <c r="AC2320"/>
      <c r="AD2320"/>
      <c r="AE2320"/>
      <c r="AF2320"/>
      <c r="AG2320"/>
      <c r="AH2320"/>
      <c r="BB2320" s="2"/>
      <c r="BC2320" s="3"/>
      <c r="BD2320" s="3"/>
      <c r="BE2320" s="3"/>
      <c r="BF2320" s="3"/>
    </row>
    <row r="2321" spans="1:58" ht="41.45" customHeight="1">
      <c r="A2321"/>
      <c r="J2321"/>
      <c r="AA2321"/>
      <c r="AB2321"/>
      <c r="AC2321"/>
      <c r="AD2321"/>
      <c r="AE2321"/>
      <c r="AF2321"/>
      <c r="AG2321"/>
      <c r="AH2321"/>
      <c r="BB2321" s="2"/>
      <c r="BC2321" s="3"/>
      <c r="BD2321" s="3"/>
      <c r="BE2321" s="3"/>
      <c r="BF2321" s="3"/>
    </row>
    <row r="2322" spans="1:58" ht="41.45" customHeight="1">
      <c r="A2322"/>
      <c r="J2322"/>
      <c r="AA2322"/>
      <c r="AB2322"/>
      <c r="AC2322"/>
      <c r="AD2322"/>
      <c r="AE2322"/>
      <c r="AF2322"/>
      <c r="AG2322"/>
      <c r="AH2322"/>
      <c r="BB2322" s="2"/>
      <c r="BC2322" s="3"/>
      <c r="BD2322" s="3"/>
      <c r="BE2322" s="3"/>
      <c r="BF2322" s="3"/>
    </row>
    <row r="2323" spans="1:58" ht="41.45" customHeight="1">
      <c r="A2323"/>
      <c r="J2323"/>
      <c r="AA2323"/>
      <c r="AB2323"/>
      <c r="AC2323"/>
      <c r="AD2323"/>
      <c r="AE2323"/>
      <c r="AF2323"/>
      <c r="AG2323"/>
      <c r="AH2323"/>
      <c r="BB2323" s="2"/>
      <c r="BC2323" s="3"/>
      <c r="BD2323" s="3"/>
      <c r="BE2323" s="3"/>
      <c r="BF2323" s="3"/>
    </row>
    <row r="2324" spans="1:58" ht="41.45" customHeight="1">
      <c r="A2324"/>
      <c r="J2324"/>
      <c r="AA2324"/>
      <c r="AB2324"/>
      <c r="AC2324"/>
      <c r="AD2324"/>
      <c r="AE2324"/>
      <c r="AF2324"/>
      <c r="AG2324"/>
      <c r="AH2324"/>
      <c r="BB2324" s="2"/>
      <c r="BC2324" s="3"/>
      <c r="BD2324" s="3"/>
      <c r="BE2324" s="3"/>
      <c r="BF2324" s="3"/>
    </row>
    <row r="2325" spans="1:58" ht="41.45" customHeight="1">
      <c r="A2325"/>
      <c r="J2325"/>
      <c r="AA2325"/>
      <c r="AB2325"/>
      <c r="AC2325"/>
      <c r="AD2325"/>
      <c r="AE2325"/>
      <c r="AF2325"/>
      <c r="AG2325"/>
      <c r="AH2325"/>
      <c r="BB2325" s="2"/>
      <c r="BC2325" s="3"/>
      <c r="BD2325" s="3"/>
      <c r="BE2325" s="3"/>
      <c r="BF2325" s="3"/>
    </row>
    <row r="2326" spans="1:58" ht="41.45" customHeight="1">
      <c r="A2326"/>
      <c r="J2326"/>
      <c r="AA2326"/>
      <c r="AB2326"/>
      <c r="AC2326"/>
      <c r="AD2326"/>
      <c r="AE2326"/>
      <c r="AF2326"/>
      <c r="AG2326"/>
      <c r="AH2326"/>
      <c r="BB2326" s="2"/>
      <c r="BC2326" s="3"/>
      <c r="BD2326" s="3"/>
      <c r="BE2326" s="3"/>
      <c r="BF2326" s="3"/>
    </row>
    <row r="2327" spans="1:58" ht="41.45" customHeight="1">
      <c r="A2327"/>
      <c r="J2327"/>
      <c r="AA2327"/>
      <c r="AB2327"/>
      <c r="AC2327"/>
      <c r="AD2327"/>
      <c r="AE2327"/>
      <c r="AF2327"/>
      <c r="AG2327"/>
      <c r="AH2327"/>
      <c r="BB2327" s="2"/>
      <c r="BC2327" s="3"/>
      <c r="BD2327" s="3"/>
      <c r="BE2327" s="3"/>
      <c r="BF2327" s="3"/>
    </row>
    <row r="2328" spans="1:58" ht="41.45" customHeight="1">
      <c r="A2328"/>
      <c r="J2328"/>
      <c r="AA2328"/>
      <c r="AB2328"/>
      <c r="AC2328"/>
      <c r="AD2328"/>
      <c r="AE2328"/>
      <c r="AF2328"/>
      <c r="AG2328"/>
      <c r="AH2328"/>
      <c r="BB2328" s="2"/>
      <c r="BC2328" s="3"/>
      <c r="BD2328" s="3"/>
      <c r="BE2328" s="3"/>
      <c r="BF2328" s="3"/>
    </row>
    <row r="2329" spans="1:58" ht="41.45" customHeight="1">
      <c r="A2329"/>
      <c r="J2329"/>
      <c r="AA2329"/>
      <c r="AB2329"/>
      <c r="AC2329"/>
      <c r="AD2329"/>
      <c r="AE2329"/>
      <c r="AF2329"/>
      <c r="AG2329"/>
      <c r="AH2329"/>
      <c r="BB2329" s="2"/>
      <c r="BC2329" s="3"/>
      <c r="BD2329" s="3"/>
      <c r="BE2329" s="3"/>
      <c r="BF2329" s="3"/>
    </row>
    <row r="2330" spans="1:58" ht="41.45" customHeight="1">
      <c r="A2330"/>
      <c r="J2330"/>
      <c r="AA2330"/>
      <c r="AB2330"/>
      <c r="AC2330"/>
      <c r="AD2330"/>
      <c r="AE2330"/>
      <c r="AF2330"/>
      <c r="AG2330"/>
      <c r="AH2330"/>
      <c r="BB2330" s="2"/>
      <c r="BC2330" s="3"/>
      <c r="BD2330" s="3"/>
      <c r="BE2330" s="3"/>
      <c r="BF2330" s="3"/>
    </row>
    <row r="2331" spans="1:58" ht="41.45" customHeight="1">
      <c r="A2331"/>
      <c r="J2331"/>
      <c r="AA2331"/>
      <c r="AB2331"/>
      <c r="AC2331"/>
      <c r="AD2331"/>
      <c r="AE2331"/>
      <c r="AF2331"/>
      <c r="AG2331"/>
      <c r="AH2331"/>
      <c r="BB2331" s="2"/>
      <c r="BC2331" s="3"/>
      <c r="BD2331" s="3"/>
      <c r="BE2331" s="3"/>
      <c r="BF2331" s="3"/>
    </row>
    <row r="2332" spans="1:58" ht="41.45" customHeight="1">
      <c r="A2332"/>
      <c r="J2332"/>
      <c r="AA2332"/>
      <c r="AB2332"/>
      <c r="AC2332"/>
      <c r="AD2332"/>
      <c r="AE2332"/>
      <c r="AF2332"/>
      <c r="AG2332"/>
      <c r="AH2332"/>
      <c r="BB2332" s="2"/>
      <c r="BC2332" s="3"/>
      <c r="BD2332" s="3"/>
      <c r="BE2332" s="3"/>
      <c r="BF2332" s="3"/>
    </row>
    <row r="2333" spans="1:58" ht="41.45" customHeight="1">
      <c r="A2333"/>
      <c r="J2333"/>
      <c r="AA2333"/>
      <c r="AB2333"/>
      <c r="AC2333"/>
      <c r="AD2333"/>
      <c r="AE2333"/>
      <c r="AF2333"/>
      <c r="AG2333"/>
      <c r="AH2333"/>
      <c r="BB2333" s="2"/>
      <c r="BC2333" s="3"/>
      <c r="BD2333" s="3"/>
      <c r="BE2333" s="3"/>
      <c r="BF2333" s="3"/>
    </row>
    <row r="2334" spans="1:58" ht="41.45" customHeight="1">
      <c r="A2334"/>
      <c r="J2334"/>
      <c r="AA2334"/>
      <c r="AB2334"/>
      <c r="AC2334"/>
      <c r="AD2334"/>
      <c r="AE2334"/>
      <c r="AF2334"/>
      <c r="AG2334"/>
      <c r="AH2334"/>
      <c r="BB2334" s="2"/>
      <c r="BC2334" s="3"/>
      <c r="BD2334" s="3"/>
      <c r="BE2334" s="3"/>
      <c r="BF2334" s="3"/>
    </row>
    <row r="2335" spans="1:58" ht="41.45" customHeight="1">
      <c r="A2335"/>
      <c r="J2335"/>
      <c r="AA2335"/>
      <c r="AB2335"/>
      <c r="AC2335"/>
      <c r="AD2335"/>
      <c r="AE2335"/>
      <c r="AF2335"/>
      <c r="AG2335"/>
      <c r="AH2335"/>
      <c r="BB2335" s="2"/>
      <c r="BC2335" s="3"/>
      <c r="BD2335" s="3"/>
      <c r="BE2335" s="3"/>
      <c r="BF2335" s="3"/>
    </row>
    <row r="2336" spans="1:58" ht="41.45" customHeight="1">
      <c r="A2336"/>
      <c r="J2336"/>
      <c r="AA2336"/>
      <c r="AB2336"/>
      <c r="AC2336"/>
      <c r="AD2336"/>
      <c r="AE2336"/>
      <c r="AF2336"/>
      <c r="AG2336"/>
      <c r="AH2336"/>
      <c r="BB2336" s="2"/>
      <c r="BC2336" s="3"/>
      <c r="BD2336" s="3"/>
      <c r="BE2336" s="3"/>
      <c r="BF2336" s="3"/>
    </row>
    <row r="2337" spans="1:58" ht="41.45" customHeight="1">
      <c r="A2337"/>
      <c r="J2337"/>
      <c r="AA2337"/>
      <c r="AB2337"/>
      <c r="AC2337"/>
      <c r="AD2337"/>
      <c r="AE2337"/>
      <c r="AF2337"/>
      <c r="AG2337"/>
      <c r="AH2337"/>
      <c r="BB2337" s="2"/>
      <c r="BC2337" s="3"/>
      <c r="BD2337" s="3"/>
      <c r="BE2337" s="3"/>
      <c r="BF2337" s="3"/>
    </row>
    <row r="2338" spans="1:58" ht="41.45" customHeight="1">
      <c r="A2338"/>
      <c r="J2338"/>
      <c r="AA2338"/>
      <c r="AB2338"/>
      <c r="AC2338"/>
      <c r="AD2338"/>
      <c r="AE2338"/>
      <c r="AF2338"/>
      <c r="AG2338"/>
      <c r="AH2338"/>
      <c r="BB2338" s="2"/>
      <c r="BC2338" s="3"/>
      <c r="BD2338" s="3"/>
      <c r="BE2338" s="3"/>
      <c r="BF2338" s="3"/>
    </row>
    <row r="2339" spans="1:58" ht="41.45" customHeight="1">
      <c r="A2339"/>
      <c r="J2339"/>
      <c r="AA2339"/>
      <c r="AB2339"/>
      <c r="AC2339"/>
      <c r="AD2339"/>
      <c r="AE2339"/>
      <c r="AF2339"/>
      <c r="AG2339"/>
      <c r="AH2339"/>
      <c r="BB2339" s="2"/>
      <c r="BC2339" s="3"/>
      <c r="BD2339" s="3"/>
      <c r="BE2339" s="3"/>
      <c r="BF2339" s="3"/>
    </row>
    <row r="2340" spans="1:58" ht="41.45" customHeight="1">
      <c r="A2340"/>
      <c r="J2340"/>
      <c r="AA2340"/>
      <c r="AB2340"/>
      <c r="AC2340"/>
      <c r="AD2340"/>
      <c r="AE2340"/>
      <c r="AF2340"/>
      <c r="AG2340"/>
      <c r="AH2340"/>
      <c r="BB2340" s="2"/>
      <c r="BC2340" s="3"/>
      <c r="BD2340" s="3"/>
      <c r="BE2340" s="3"/>
      <c r="BF2340" s="3"/>
    </row>
    <row r="2341" spans="1:58" ht="41.45" customHeight="1">
      <c r="A2341"/>
      <c r="J2341"/>
      <c r="AA2341"/>
      <c r="AB2341"/>
      <c r="AC2341"/>
      <c r="AD2341"/>
      <c r="AE2341"/>
      <c r="AF2341"/>
      <c r="AG2341"/>
      <c r="AH2341"/>
      <c r="BB2341" s="2"/>
      <c r="BC2341" s="3"/>
      <c r="BD2341" s="3"/>
      <c r="BE2341" s="3"/>
      <c r="BF2341" s="3"/>
    </row>
    <row r="2342" spans="1:58" ht="41.45" customHeight="1">
      <c r="A2342"/>
      <c r="J2342"/>
      <c r="AA2342"/>
      <c r="AB2342"/>
      <c r="AC2342"/>
      <c r="AD2342"/>
      <c r="AE2342"/>
      <c r="AF2342"/>
      <c r="AG2342"/>
      <c r="AH2342"/>
      <c r="BB2342" s="2"/>
      <c r="BC2342" s="3"/>
      <c r="BD2342" s="3"/>
      <c r="BE2342" s="3"/>
      <c r="BF2342" s="3"/>
    </row>
    <row r="2343" spans="1:58" ht="41.45" customHeight="1">
      <c r="A2343"/>
      <c r="J2343"/>
      <c r="AA2343"/>
      <c r="AB2343"/>
      <c r="AC2343"/>
      <c r="AD2343"/>
      <c r="AE2343"/>
      <c r="AF2343"/>
      <c r="AG2343"/>
      <c r="AH2343"/>
      <c r="BB2343" s="2"/>
      <c r="BC2343" s="3"/>
      <c r="BD2343" s="3"/>
      <c r="BE2343" s="3"/>
      <c r="BF2343" s="3"/>
    </row>
    <row r="2344" spans="1:58" ht="41.45" customHeight="1">
      <c r="A2344"/>
      <c r="J2344"/>
      <c r="AA2344"/>
      <c r="AB2344"/>
      <c r="AC2344"/>
      <c r="AD2344"/>
      <c r="AE2344"/>
      <c r="AF2344"/>
      <c r="AG2344"/>
      <c r="AH2344"/>
      <c r="BB2344" s="2"/>
      <c r="BC2344" s="3"/>
      <c r="BD2344" s="3"/>
      <c r="BE2344" s="3"/>
      <c r="BF2344" s="3"/>
    </row>
    <row r="2345" spans="1:58" ht="41.45" customHeight="1">
      <c r="A2345"/>
      <c r="J2345"/>
      <c r="AA2345"/>
      <c r="AB2345"/>
      <c r="AC2345"/>
      <c r="AD2345"/>
      <c r="AE2345"/>
      <c r="AF2345"/>
      <c r="AG2345"/>
      <c r="AH2345"/>
      <c r="BB2345" s="2"/>
      <c r="BC2345" s="3"/>
      <c r="BD2345" s="3"/>
      <c r="BE2345" s="3"/>
      <c r="BF2345" s="3"/>
    </row>
    <row r="2346" spans="1:58" ht="41.45" customHeight="1">
      <c r="A2346"/>
      <c r="J2346"/>
      <c r="AA2346"/>
      <c r="AB2346"/>
      <c r="AC2346"/>
      <c r="AD2346"/>
      <c r="AE2346"/>
      <c r="AF2346"/>
      <c r="AG2346"/>
      <c r="AH2346"/>
      <c r="BB2346" s="2"/>
      <c r="BC2346" s="3"/>
      <c r="BD2346" s="3"/>
      <c r="BE2346" s="3"/>
      <c r="BF2346" s="3"/>
    </row>
    <row r="2347" spans="1:58" ht="41.45" customHeight="1">
      <c r="A2347"/>
      <c r="J2347"/>
      <c r="AA2347"/>
      <c r="AB2347"/>
      <c r="AC2347"/>
      <c r="AD2347"/>
      <c r="AE2347"/>
      <c r="AF2347"/>
      <c r="AG2347"/>
      <c r="AH2347"/>
      <c r="BB2347" s="2"/>
      <c r="BC2347" s="3"/>
      <c r="BD2347" s="3"/>
      <c r="BE2347" s="3"/>
      <c r="BF2347" s="3"/>
    </row>
    <row r="2348" spans="1:58" ht="41.45" customHeight="1">
      <c r="A2348"/>
      <c r="J2348"/>
      <c r="AA2348"/>
      <c r="AB2348"/>
      <c r="AC2348"/>
      <c r="AD2348"/>
      <c r="AE2348"/>
      <c r="AF2348"/>
      <c r="AG2348"/>
      <c r="AH2348"/>
      <c r="BB2348" s="2"/>
      <c r="BC2348" s="3"/>
      <c r="BD2348" s="3"/>
      <c r="BE2348" s="3"/>
      <c r="BF2348" s="3"/>
    </row>
    <row r="2349" spans="1:58" ht="41.45" customHeight="1">
      <c r="A2349"/>
      <c r="J2349"/>
      <c r="AA2349"/>
      <c r="AB2349"/>
      <c r="AC2349"/>
      <c r="AD2349"/>
      <c r="AE2349"/>
      <c r="AF2349"/>
      <c r="AG2349"/>
      <c r="AH2349"/>
      <c r="BB2349" s="2"/>
      <c r="BC2349" s="3"/>
      <c r="BD2349" s="3"/>
      <c r="BE2349" s="3"/>
      <c r="BF2349" s="3"/>
    </row>
    <row r="2350" spans="1:58" ht="41.45" customHeight="1">
      <c r="A2350"/>
      <c r="J2350"/>
      <c r="AA2350"/>
      <c r="AB2350"/>
      <c r="AC2350"/>
      <c r="AD2350"/>
      <c r="AE2350"/>
      <c r="AF2350"/>
      <c r="AG2350"/>
      <c r="AH2350"/>
      <c r="BB2350" s="2"/>
      <c r="BC2350" s="3"/>
      <c r="BD2350" s="3"/>
      <c r="BE2350" s="3"/>
      <c r="BF2350" s="3"/>
    </row>
    <row r="2351" spans="1:58" ht="41.45" customHeight="1">
      <c r="A2351"/>
      <c r="J2351"/>
      <c r="AA2351"/>
      <c r="AB2351"/>
      <c r="AC2351"/>
      <c r="AD2351"/>
      <c r="AE2351"/>
      <c r="AF2351"/>
      <c r="AG2351"/>
      <c r="AH2351"/>
      <c r="BB2351" s="2"/>
      <c r="BC2351" s="3"/>
      <c r="BD2351" s="3"/>
      <c r="BE2351" s="3"/>
      <c r="BF2351" s="3"/>
    </row>
    <row r="2352" spans="1:58" ht="41.45" customHeight="1">
      <c r="A2352"/>
      <c r="J2352"/>
      <c r="AA2352"/>
      <c r="AB2352"/>
      <c r="AC2352"/>
      <c r="AD2352"/>
      <c r="AE2352"/>
      <c r="AF2352"/>
      <c r="AG2352"/>
      <c r="AH2352"/>
      <c r="BB2352" s="2"/>
      <c r="BC2352" s="3"/>
      <c r="BD2352" s="3"/>
      <c r="BE2352" s="3"/>
      <c r="BF2352" s="3"/>
    </row>
    <row r="2353" spans="1:58" ht="41.45" customHeight="1">
      <c r="A2353"/>
      <c r="J2353"/>
      <c r="AA2353"/>
      <c r="AB2353"/>
      <c r="AC2353"/>
      <c r="AD2353"/>
      <c r="AE2353"/>
      <c r="AF2353"/>
      <c r="AG2353"/>
      <c r="AH2353"/>
      <c r="BB2353" s="2"/>
      <c r="BC2353" s="3"/>
      <c r="BD2353" s="3"/>
      <c r="BE2353" s="3"/>
      <c r="BF2353" s="3"/>
    </row>
    <row r="2354" spans="1:58" ht="41.45" customHeight="1">
      <c r="A2354"/>
      <c r="J2354"/>
      <c r="AA2354"/>
      <c r="AB2354"/>
      <c r="AC2354"/>
      <c r="AD2354"/>
      <c r="AE2354"/>
      <c r="AF2354"/>
      <c r="AG2354"/>
      <c r="AH2354"/>
      <c r="BB2354" s="2"/>
      <c r="BC2354" s="3"/>
      <c r="BD2354" s="3"/>
      <c r="BE2354" s="3"/>
      <c r="BF2354" s="3"/>
    </row>
    <row r="2355" spans="1:58" ht="41.45" customHeight="1">
      <c r="A2355"/>
      <c r="J2355"/>
      <c r="AA2355"/>
      <c r="AB2355"/>
      <c r="AC2355"/>
      <c r="AD2355"/>
      <c r="AE2355"/>
      <c r="AF2355"/>
      <c r="AG2355"/>
      <c r="AH2355"/>
      <c r="BB2355" s="2"/>
      <c r="BC2355" s="3"/>
      <c r="BD2355" s="3"/>
      <c r="BE2355" s="3"/>
      <c r="BF2355" s="3"/>
    </row>
    <row r="2356" spans="1:58" ht="41.45" customHeight="1">
      <c r="A2356"/>
      <c r="J2356"/>
      <c r="AA2356"/>
      <c r="AB2356"/>
      <c r="AC2356"/>
      <c r="AD2356"/>
      <c r="AE2356"/>
      <c r="AF2356"/>
      <c r="AG2356"/>
      <c r="AH2356"/>
      <c r="BB2356" s="2"/>
      <c r="BC2356" s="3"/>
      <c r="BD2356" s="3"/>
      <c r="BE2356" s="3"/>
      <c r="BF2356" s="3"/>
    </row>
    <row r="2357" spans="1:58" ht="41.45" customHeight="1">
      <c r="A2357"/>
      <c r="J2357"/>
      <c r="AA2357"/>
      <c r="AB2357"/>
      <c r="AC2357"/>
      <c r="AD2357"/>
      <c r="AE2357"/>
      <c r="AF2357"/>
      <c r="AG2357"/>
      <c r="AH2357"/>
      <c r="BB2357" s="2"/>
      <c r="BC2357" s="3"/>
      <c r="BD2357" s="3"/>
      <c r="BE2357" s="3"/>
      <c r="BF2357" s="3"/>
    </row>
    <row r="2358" spans="1:58" ht="41.45" customHeight="1">
      <c r="A2358"/>
      <c r="J2358"/>
      <c r="AA2358"/>
      <c r="AB2358"/>
      <c r="AC2358"/>
      <c r="AD2358"/>
      <c r="AE2358"/>
      <c r="AF2358"/>
      <c r="AG2358"/>
      <c r="AH2358"/>
      <c r="BB2358" s="2"/>
      <c r="BC2358" s="3"/>
      <c r="BD2358" s="3"/>
      <c r="BE2358" s="3"/>
      <c r="BF2358" s="3"/>
    </row>
    <row r="2359" spans="1:58" ht="41.45" customHeight="1">
      <c r="A2359"/>
      <c r="J2359"/>
      <c r="AA2359"/>
      <c r="AB2359"/>
      <c r="AC2359"/>
      <c r="AD2359"/>
      <c r="AE2359"/>
      <c r="AF2359"/>
      <c r="AG2359"/>
      <c r="AH2359"/>
      <c r="BB2359" s="2"/>
      <c r="BC2359" s="3"/>
      <c r="BD2359" s="3"/>
      <c r="BE2359" s="3"/>
      <c r="BF2359" s="3"/>
    </row>
    <row r="2360" spans="1:58" ht="41.45" customHeight="1">
      <c r="A2360"/>
      <c r="J2360"/>
      <c r="AA2360"/>
      <c r="AB2360"/>
      <c r="AC2360"/>
      <c r="AD2360"/>
      <c r="AE2360"/>
      <c r="AF2360"/>
      <c r="AG2360"/>
      <c r="AH2360"/>
      <c r="BB2360" s="2"/>
      <c r="BC2360" s="3"/>
      <c r="BD2360" s="3"/>
      <c r="BE2360" s="3"/>
      <c r="BF2360" s="3"/>
    </row>
    <row r="2361" spans="1:58" ht="41.45" customHeight="1">
      <c r="A2361"/>
      <c r="J2361"/>
      <c r="AA2361"/>
      <c r="AB2361"/>
      <c r="AC2361"/>
      <c r="AD2361"/>
      <c r="AE2361"/>
      <c r="AF2361"/>
      <c r="AG2361"/>
      <c r="AH2361"/>
      <c r="BB2361" s="2"/>
      <c r="BC2361" s="3"/>
      <c r="BD2361" s="3"/>
      <c r="BE2361" s="3"/>
      <c r="BF2361" s="3"/>
    </row>
    <row r="2362" spans="1:58" ht="41.45" customHeight="1">
      <c r="A2362"/>
      <c r="J2362"/>
      <c r="AA2362"/>
      <c r="AB2362"/>
      <c r="AC2362"/>
      <c r="AD2362"/>
      <c r="AE2362"/>
      <c r="AF2362"/>
      <c r="AG2362"/>
      <c r="AH2362"/>
      <c r="BB2362" s="2"/>
      <c r="BC2362" s="3"/>
      <c r="BD2362" s="3"/>
      <c r="BE2362" s="3"/>
      <c r="BF2362" s="3"/>
    </row>
    <row r="2363" spans="1:58" ht="41.45" customHeight="1">
      <c r="A2363"/>
      <c r="J2363"/>
      <c r="AA2363"/>
      <c r="AB2363"/>
      <c r="AC2363"/>
      <c r="AD2363"/>
      <c r="AE2363"/>
      <c r="AF2363"/>
      <c r="AG2363"/>
      <c r="AH2363"/>
      <c r="BB2363" s="2"/>
      <c r="BC2363" s="3"/>
      <c r="BD2363" s="3"/>
      <c r="BE2363" s="3"/>
      <c r="BF2363" s="3"/>
    </row>
    <row r="2364" spans="1:58" ht="41.45" customHeight="1">
      <c r="A2364"/>
      <c r="J2364"/>
      <c r="AA2364"/>
      <c r="AB2364"/>
      <c r="AC2364"/>
      <c r="AD2364"/>
      <c r="AE2364"/>
      <c r="AF2364"/>
      <c r="AG2364"/>
      <c r="AH2364"/>
      <c r="BB2364" s="2"/>
      <c r="BC2364" s="3"/>
      <c r="BD2364" s="3"/>
      <c r="BE2364" s="3"/>
      <c r="BF2364" s="3"/>
    </row>
    <row r="2365" spans="1:58" ht="41.45" customHeight="1">
      <c r="A2365"/>
      <c r="J2365"/>
      <c r="AA2365"/>
      <c r="AB2365"/>
      <c r="AC2365"/>
      <c r="AD2365"/>
      <c r="AE2365"/>
      <c r="AF2365"/>
      <c r="AG2365"/>
      <c r="AH2365"/>
      <c r="BB2365" s="2"/>
      <c r="BC2365" s="3"/>
      <c r="BD2365" s="3"/>
      <c r="BE2365" s="3"/>
      <c r="BF2365" s="3"/>
    </row>
    <row r="2366" spans="1:58" ht="41.45" customHeight="1">
      <c r="A2366"/>
      <c r="J2366"/>
      <c r="AA2366"/>
      <c r="AB2366"/>
      <c r="AC2366"/>
      <c r="AD2366"/>
      <c r="AE2366"/>
      <c r="AF2366"/>
      <c r="AG2366"/>
      <c r="AH2366"/>
      <c r="BB2366" s="2"/>
      <c r="BC2366" s="3"/>
      <c r="BD2366" s="3"/>
      <c r="BE2366" s="3"/>
      <c r="BF2366" s="3"/>
    </row>
    <row r="2367" spans="1:58" ht="41.45" customHeight="1">
      <c r="A2367"/>
      <c r="J2367"/>
      <c r="AA2367"/>
      <c r="AB2367"/>
      <c r="AC2367"/>
      <c r="AD2367"/>
      <c r="AE2367"/>
      <c r="AF2367"/>
      <c r="AG2367"/>
      <c r="AH2367"/>
      <c r="BB2367" s="2"/>
      <c r="BC2367" s="3"/>
      <c r="BD2367" s="3"/>
      <c r="BE2367" s="3"/>
      <c r="BF2367" s="3"/>
    </row>
    <row r="2368" spans="1:58" ht="41.45" customHeight="1">
      <c r="A2368"/>
      <c r="J2368"/>
      <c r="AA2368"/>
      <c r="AB2368"/>
      <c r="AC2368"/>
      <c r="AD2368"/>
      <c r="AE2368"/>
      <c r="AF2368"/>
      <c r="AG2368"/>
      <c r="AH2368"/>
      <c r="BB2368" s="2"/>
      <c r="BC2368" s="3"/>
      <c r="BD2368" s="3"/>
      <c r="BE2368" s="3"/>
      <c r="BF2368" s="3"/>
    </row>
    <row r="2369" spans="1:58" ht="41.45" customHeight="1">
      <c r="A2369"/>
      <c r="J2369"/>
      <c r="AA2369"/>
      <c r="AB2369"/>
      <c r="AC2369"/>
      <c r="AD2369"/>
      <c r="AE2369"/>
      <c r="AF2369"/>
      <c r="AG2369"/>
      <c r="AH2369"/>
      <c r="BB2369" s="2"/>
      <c r="BC2369" s="3"/>
      <c r="BD2369" s="3"/>
      <c r="BE2369" s="3"/>
      <c r="BF2369" s="3"/>
    </row>
    <row r="2370" spans="1:58" ht="41.45" customHeight="1">
      <c r="A2370"/>
      <c r="J2370"/>
      <c r="AA2370"/>
      <c r="AB2370"/>
      <c r="AC2370"/>
      <c r="AD2370"/>
      <c r="AE2370"/>
      <c r="AF2370"/>
      <c r="AG2370"/>
      <c r="AH2370"/>
      <c r="BB2370" s="2"/>
      <c r="BC2370" s="3"/>
      <c r="BD2370" s="3"/>
      <c r="BE2370" s="3"/>
      <c r="BF2370" s="3"/>
    </row>
    <row r="2371" spans="1:58" ht="41.45" customHeight="1">
      <c r="A2371"/>
      <c r="J2371"/>
      <c r="AA2371"/>
      <c r="AB2371"/>
      <c r="AC2371"/>
      <c r="AD2371"/>
      <c r="AE2371"/>
      <c r="AF2371"/>
      <c r="AG2371"/>
      <c r="AH2371"/>
      <c r="BB2371" s="2"/>
      <c r="BC2371" s="3"/>
      <c r="BD2371" s="3"/>
      <c r="BE2371" s="3"/>
      <c r="BF2371" s="3"/>
    </row>
    <row r="2372" spans="1:58" ht="41.45" customHeight="1">
      <c r="A2372"/>
      <c r="J2372"/>
      <c r="AA2372"/>
      <c r="AB2372"/>
      <c r="AC2372"/>
      <c r="AD2372"/>
      <c r="AE2372"/>
      <c r="AF2372"/>
      <c r="AG2372"/>
      <c r="AH2372"/>
      <c r="BB2372" s="2"/>
      <c r="BC2372" s="3"/>
      <c r="BD2372" s="3"/>
      <c r="BE2372" s="3"/>
      <c r="BF2372" s="3"/>
    </row>
    <row r="2373" spans="1:58" ht="41.45" customHeight="1">
      <c r="A2373"/>
      <c r="J2373"/>
      <c r="AA2373"/>
      <c r="AB2373"/>
      <c r="AC2373"/>
      <c r="AD2373"/>
      <c r="AE2373"/>
      <c r="AF2373"/>
      <c r="AG2373"/>
      <c r="AH2373"/>
      <c r="BB2373" s="2"/>
      <c r="BC2373" s="3"/>
      <c r="BD2373" s="3"/>
      <c r="BE2373" s="3"/>
      <c r="BF2373" s="3"/>
    </row>
    <row r="2374" spans="1:58" ht="41.45" customHeight="1">
      <c r="A2374"/>
      <c r="J2374"/>
      <c r="AA2374"/>
      <c r="AB2374"/>
      <c r="AC2374"/>
      <c r="AD2374"/>
      <c r="AE2374"/>
      <c r="AF2374"/>
      <c r="AG2374"/>
      <c r="AH2374"/>
      <c r="BB2374" s="2"/>
      <c r="BC2374" s="3"/>
      <c r="BD2374" s="3"/>
      <c r="BE2374" s="3"/>
      <c r="BF2374" s="3"/>
    </row>
    <row r="2375" spans="1:58" ht="41.45" customHeight="1">
      <c r="A2375"/>
      <c r="J2375"/>
      <c r="AA2375"/>
      <c r="AB2375"/>
      <c r="AC2375"/>
      <c r="AD2375"/>
      <c r="AE2375"/>
      <c r="AF2375"/>
      <c r="AG2375"/>
      <c r="AH2375"/>
      <c r="BB2375" s="2"/>
      <c r="BC2375" s="3"/>
      <c r="BD2375" s="3"/>
      <c r="BE2375" s="3"/>
      <c r="BF2375" s="3"/>
    </row>
    <row r="2376" spans="1:58" ht="41.45" customHeight="1">
      <c r="A2376"/>
      <c r="J2376"/>
      <c r="AA2376"/>
      <c r="AB2376"/>
      <c r="AC2376"/>
      <c r="AD2376"/>
      <c r="AE2376"/>
      <c r="AF2376"/>
      <c r="AG2376"/>
      <c r="AH2376"/>
      <c r="BB2376" s="2"/>
      <c r="BC2376" s="3"/>
      <c r="BD2376" s="3"/>
      <c r="BE2376" s="3"/>
      <c r="BF2376" s="3"/>
    </row>
    <row r="2377" spans="1:58" ht="41.45" customHeight="1">
      <c r="A2377"/>
      <c r="J2377"/>
      <c r="AA2377"/>
      <c r="AB2377"/>
      <c r="AC2377"/>
      <c r="AD2377"/>
      <c r="AE2377"/>
      <c r="AF2377"/>
      <c r="AG2377"/>
      <c r="AH2377"/>
      <c r="BB2377" s="2"/>
      <c r="BC2377" s="3"/>
      <c r="BD2377" s="3"/>
      <c r="BE2377" s="3"/>
      <c r="BF2377" s="3"/>
    </row>
    <row r="2378" spans="1:58" ht="41.45" customHeight="1">
      <c r="A2378"/>
      <c r="J2378"/>
      <c r="AA2378"/>
      <c r="AB2378"/>
      <c r="AC2378"/>
      <c r="AD2378"/>
      <c r="AE2378"/>
      <c r="AF2378"/>
      <c r="AG2378"/>
      <c r="AH2378"/>
      <c r="BB2378" s="2"/>
      <c r="BC2378" s="3"/>
      <c r="BD2378" s="3"/>
      <c r="BE2378" s="3"/>
      <c r="BF2378" s="3"/>
    </row>
    <row r="2379" spans="1:58" ht="41.45" customHeight="1">
      <c r="A2379"/>
      <c r="J2379"/>
      <c r="AA2379"/>
      <c r="AB2379"/>
      <c r="AC2379"/>
      <c r="AD2379"/>
      <c r="AE2379"/>
      <c r="AF2379"/>
      <c r="AG2379"/>
      <c r="AH2379"/>
      <c r="BB2379" s="2"/>
      <c r="BC2379" s="3"/>
      <c r="BD2379" s="3"/>
      <c r="BE2379" s="3"/>
      <c r="BF2379" s="3"/>
    </row>
    <row r="2380" spans="1:58" ht="41.45" customHeight="1">
      <c r="A2380"/>
      <c r="J2380"/>
      <c r="AA2380"/>
      <c r="AB2380"/>
      <c r="AC2380"/>
      <c r="AD2380"/>
      <c r="AE2380"/>
      <c r="AF2380"/>
      <c r="AG2380"/>
      <c r="AH2380"/>
      <c r="BB2380" s="2"/>
      <c r="BC2380" s="3"/>
      <c r="BD2380" s="3"/>
      <c r="BE2380" s="3"/>
      <c r="BF2380" s="3"/>
    </row>
    <row r="2381" spans="1:58" ht="41.45" customHeight="1">
      <c r="A2381"/>
      <c r="J2381"/>
      <c r="AA2381"/>
      <c r="AB2381"/>
      <c r="AC2381"/>
      <c r="AD2381"/>
      <c r="AE2381"/>
      <c r="AF2381"/>
      <c r="AG2381"/>
      <c r="AH2381"/>
      <c r="BB2381" s="2"/>
      <c r="BC2381" s="3"/>
      <c r="BD2381" s="3"/>
      <c r="BE2381" s="3"/>
      <c r="BF2381" s="3"/>
    </row>
    <row r="2382" spans="1:58" ht="41.45" customHeight="1">
      <c r="A2382"/>
      <c r="J2382"/>
      <c r="AA2382"/>
      <c r="AB2382"/>
      <c r="AC2382"/>
      <c r="AD2382"/>
      <c r="AE2382"/>
      <c r="AF2382"/>
      <c r="AG2382"/>
      <c r="AH2382"/>
      <c r="BB2382" s="2"/>
      <c r="BC2382" s="3"/>
      <c r="BD2382" s="3"/>
      <c r="BE2382" s="3"/>
      <c r="BF2382" s="3"/>
    </row>
    <row r="2383" spans="1:58" ht="41.45" customHeight="1">
      <c r="A2383"/>
      <c r="J2383"/>
      <c r="AA2383"/>
      <c r="AB2383"/>
      <c r="AC2383"/>
      <c r="AD2383"/>
      <c r="AE2383"/>
      <c r="AF2383"/>
      <c r="AG2383"/>
      <c r="AH2383"/>
      <c r="BB2383" s="2"/>
      <c r="BC2383" s="3"/>
      <c r="BD2383" s="3"/>
      <c r="BE2383" s="3"/>
      <c r="BF2383" s="3"/>
    </row>
    <row r="2384" spans="1:58" ht="41.45" customHeight="1">
      <c r="A2384"/>
      <c r="J2384"/>
      <c r="AA2384"/>
      <c r="AB2384"/>
      <c r="AC2384"/>
      <c r="AD2384"/>
      <c r="AE2384"/>
      <c r="AF2384"/>
      <c r="AG2384"/>
      <c r="AH2384"/>
      <c r="BB2384" s="2"/>
      <c r="BC2384" s="3"/>
      <c r="BD2384" s="3"/>
      <c r="BE2384" s="3"/>
      <c r="BF2384" s="3"/>
    </row>
    <row r="2385" spans="1:58" ht="41.45" customHeight="1">
      <c r="A2385"/>
      <c r="J2385"/>
      <c r="AA2385"/>
      <c r="AB2385"/>
      <c r="AC2385"/>
      <c r="AD2385"/>
      <c r="AE2385"/>
      <c r="AF2385"/>
      <c r="AG2385"/>
      <c r="AH2385"/>
      <c r="BB2385" s="2"/>
      <c r="BC2385" s="3"/>
      <c r="BD2385" s="3"/>
      <c r="BE2385" s="3"/>
      <c r="BF2385" s="3"/>
    </row>
    <row r="2386" spans="1:58" ht="41.45" customHeight="1">
      <c r="A2386"/>
      <c r="J2386"/>
      <c r="AA2386"/>
      <c r="AB2386"/>
      <c r="AC2386"/>
      <c r="AD2386"/>
      <c r="AE2386"/>
      <c r="AF2386"/>
      <c r="AG2386"/>
      <c r="AH2386"/>
      <c r="BB2386" s="2"/>
      <c r="BC2386" s="3"/>
      <c r="BD2386" s="3"/>
      <c r="BE2386" s="3"/>
      <c r="BF2386" s="3"/>
    </row>
    <row r="2387" spans="1:58" ht="41.45" customHeight="1">
      <c r="A2387"/>
      <c r="J2387"/>
      <c r="AA2387"/>
      <c r="AB2387"/>
      <c r="AC2387"/>
      <c r="AD2387"/>
      <c r="AE2387"/>
      <c r="AF2387"/>
      <c r="AG2387"/>
      <c r="AH2387"/>
      <c r="BB2387" s="2"/>
      <c r="BC2387" s="3"/>
      <c r="BD2387" s="3"/>
      <c r="BE2387" s="3"/>
      <c r="BF2387" s="3"/>
    </row>
    <row r="2388" spans="1:58" ht="41.45" customHeight="1">
      <c r="A2388"/>
      <c r="J2388"/>
      <c r="AA2388"/>
      <c r="AB2388"/>
      <c r="AC2388"/>
      <c r="AD2388"/>
      <c r="AE2388"/>
      <c r="AF2388"/>
      <c r="AG2388"/>
      <c r="AH2388"/>
      <c r="BB2388" s="2"/>
      <c r="BC2388" s="3"/>
      <c r="BD2388" s="3"/>
      <c r="BE2388" s="3"/>
      <c r="BF2388" s="3"/>
    </row>
    <row r="2389" spans="1:58" ht="41.45" customHeight="1">
      <c r="A2389"/>
      <c r="J2389"/>
      <c r="AA2389"/>
      <c r="AB2389"/>
      <c r="AC2389"/>
      <c r="AD2389"/>
      <c r="AE2389"/>
      <c r="AF2389"/>
      <c r="AG2389"/>
      <c r="AH2389"/>
      <c r="BB2389" s="2"/>
      <c r="BC2389" s="3"/>
      <c r="BD2389" s="3"/>
      <c r="BE2389" s="3"/>
      <c r="BF2389" s="3"/>
    </row>
    <row r="2390" spans="1:58" ht="41.45" customHeight="1">
      <c r="A2390"/>
      <c r="J2390"/>
      <c r="AA2390"/>
      <c r="AB2390"/>
      <c r="AC2390"/>
      <c r="AD2390"/>
      <c r="AE2390"/>
      <c r="AF2390"/>
      <c r="AG2390"/>
      <c r="AH2390"/>
      <c r="BB2390" s="2"/>
      <c r="BC2390" s="3"/>
      <c r="BD2390" s="3"/>
      <c r="BE2390" s="3"/>
      <c r="BF2390" s="3"/>
    </row>
    <row r="2391" spans="1:58" ht="41.45" customHeight="1">
      <c r="A2391"/>
      <c r="J2391"/>
      <c r="AA2391"/>
      <c r="AB2391"/>
      <c r="AC2391"/>
      <c r="AD2391"/>
      <c r="AE2391"/>
      <c r="AF2391"/>
      <c r="AG2391"/>
      <c r="AH2391"/>
      <c r="BB2391" s="2"/>
      <c r="BC2391" s="3"/>
      <c r="BD2391" s="3"/>
      <c r="BE2391" s="3"/>
      <c r="BF2391" s="3"/>
    </row>
    <row r="2392" spans="1:58" ht="41.45" customHeight="1">
      <c r="A2392"/>
      <c r="J2392"/>
      <c r="AA2392"/>
      <c r="AB2392"/>
      <c r="AC2392"/>
      <c r="AD2392"/>
      <c r="AE2392"/>
      <c r="AF2392"/>
      <c r="AG2392"/>
      <c r="AH2392"/>
      <c r="BB2392" s="2"/>
      <c r="BC2392" s="3"/>
      <c r="BD2392" s="3"/>
      <c r="BE2392" s="3"/>
      <c r="BF2392" s="3"/>
    </row>
    <row r="2393" spans="1:58" ht="41.45" customHeight="1">
      <c r="A2393"/>
      <c r="J2393"/>
      <c r="AA2393"/>
      <c r="AB2393"/>
      <c r="AC2393"/>
      <c r="AD2393"/>
      <c r="AE2393"/>
      <c r="AF2393"/>
      <c r="AG2393"/>
      <c r="AH2393"/>
      <c r="BB2393" s="2"/>
      <c r="BC2393" s="3"/>
      <c r="BD2393" s="3"/>
      <c r="BE2393" s="3"/>
      <c r="BF2393" s="3"/>
    </row>
    <row r="2394" spans="1:58" ht="41.45" customHeight="1">
      <c r="A2394"/>
      <c r="J2394"/>
      <c r="AA2394"/>
      <c r="AB2394"/>
      <c r="AC2394"/>
      <c r="AD2394"/>
      <c r="AE2394"/>
      <c r="AF2394"/>
      <c r="AG2394"/>
      <c r="AH2394"/>
      <c r="BB2394" s="2"/>
      <c r="BC2394" s="3"/>
      <c r="BD2394" s="3"/>
      <c r="BE2394" s="3"/>
      <c r="BF2394" s="3"/>
    </row>
    <row r="2395" spans="1:58" ht="41.45" customHeight="1">
      <c r="A2395"/>
      <c r="J2395"/>
      <c r="AA2395"/>
      <c r="AB2395"/>
      <c r="AC2395"/>
      <c r="AD2395"/>
      <c r="AE2395"/>
      <c r="AF2395"/>
      <c r="AG2395"/>
      <c r="AH2395"/>
      <c r="BB2395" s="2"/>
      <c r="BC2395" s="3"/>
      <c r="BD2395" s="3"/>
      <c r="BE2395" s="3"/>
      <c r="BF2395" s="3"/>
    </row>
    <row r="2396" spans="1:58" ht="41.45" customHeight="1">
      <c r="A2396"/>
      <c r="J2396"/>
      <c r="AA2396"/>
      <c r="AB2396"/>
      <c r="AC2396"/>
      <c r="AD2396"/>
      <c r="AE2396"/>
      <c r="AF2396"/>
      <c r="AG2396"/>
      <c r="AH2396"/>
      <c r="BB2396" s="2"/>
      <c r="BC2396" s="3"/>
      <c r="BD2396" s="3"/>
      <c r="BE2396" s="3"/>
      <c r="BF2396" s="3"/>
    </row>
    <row r="2397" spans="1:58" ht="41.45" customHeight="1">
      <c r="A2397"/>
      <c r="J2397"/>
      <c r="AA2397"/>
      <c r="AB2397"/>
      <c r="AC2397"/>
      <c r="AD2397"/>
      <c r="AE2397"/>
      <c r="AF2397"/>
      <c r="AG2397"/>
      <c r="AH2397"/>
      <c r="BB2397" s="2"/>
      <c r="BC2397" s="3"/>
      <c r="BD2397" s="3"/>
      <c r="BE2397" s="3"/>
      <c r="BF2397" s="3"/>
    </row>
    <row r="2398" spans="1:58" ht="41.45" customHeight="1">
      <c r="A2398"/>
      <c r="J2398"/>
      <c r="AA2398"/>
      <c r="AB2398"/>
      <c r="AC2398"/>
      <c r="AD2398"/>
      <c r="AE2398"/>
      <c r="AF2398"/>
      <c r="AG2398"/>
      <c r="AH2398"/>
      <c r="BB2398" s="2"/>
      <c r="BC2398" s="3"/>
      <c r="BD2398" s="3"/>
      <c r="BE2398" s="3"/>
      <c r="BF2398" s="3"/>
    </row>
    <row r="2399" spans="1:58" ht="41.45" customHeight="1">
      <c r="A2399"/>
      <c r="J2399"/>
      <c r="AA2399"/>
      <c r="AB2399"/>
      <c r="AC2399"/>
      <c r="AD2399"/>
      <c r="AE2399"/>
      <c r="AF2399"/>
      <c r="AG2399"/>
      <c r="AH2399"/>
      <c r="BB2399" s="2"/>
      <c r="BC2399" s="3"/>
      <c r="BD2399" s="3"/>
      <c r="BE2399" s="3"/>
      <c r="BF2399" s="3"/>
    </row>
    <row r="2400" spans="1:58" ht="41.45" customHeight="1">
      <c r="A2400"/>
      <c r="J2400"/>
      <c r="AA2400"/>
      <c r="AB2400"/>
      <c r="AC2400"/>
      <c r="AD2400"/>
      <c r="AE2400"/>
      <c r="AF2400"/>
      <c r="AG2400"/>
      <c r="AH2400"/>
      <c r="BB2400" s="2"/>
      <c r="BC2400" s="3"/>
      <c r="BD2400" s="3"/>
      <c r="BE2400" s="3"/>
      <c r="BF2400" s="3"/>
    </row>
    <row r="2401" spans="1:58" ht="41.45" customHeight="1">
      <c r="A2401"/>
      <c r="J2401"/>
      <c r="AA2401"/>
      <c r="AB2401"/>
      <c r="AC2401"/>
      <c r="AD2401"/>
      <c r="AE2401"/>
      <c r="AF2401"/>
      <c r="AG2401"/>
      <c r="AH2401"/>
      <c r="BB2401" s="2"/>
      <c r="BC2401" s="3"/>
      <c r="BD2401" s="3"/>
      <c r="BE2401" s="3"/>
      <c r="BF2401" s="3"/>
    </row>
    <row r="2402" spans="1:58" ht="41.45" customHeight="1">
      <c r="A2402"/>
      <c r="J2402"/>
      <c r="AA2402"/>
      <c r="AB2402"/>
      <c r="AC2402"/>
      <c r="AD2402"/>
      <c r="AE2402"/>
      <c r="AF2402"/>
      <c r="AG2402"/>
      <c r="AH2402"/>
      <c r="BB2402" s="2"/>
      <c r="BC2402" s="3"/>
      <c r="BD2402" s="3"/>
      <c r="BE2402" s="3"/>
      <c r="BF2402" s="3"/>
    </row>
    <row r="2403" spans="1:58" ht="41.45" customHeight="1">
      <c r="A2403"/>
      <c r="J2403"/>
      <c r="AA2403"/>
      <c r="AB2403"/>
      <c r="AC2403"/>
      <c r="AD2403"/>
      <c r="AE2403"/>
      <c r="AF2403"/>
      <c r="AG2403"/>
      <c r="AH2403"/>
      <c r="BB2403" s="2"/>
      <c r="BC2403" s="3"/>
      <c r="BD2403" s="3"/>
      <c r="BE2403" s="3"/>
      <c r="BF2403" s="3"/>
    </row>
    <row r="2404" spans="1:58" ht="41.45" customHeight="1">
      <c r="A2404"/>
      <c r="J2404"/>
      <c r="AA2404"/>
      <c r="AB2404"/>
      <c r="AC2404"/>
      <c r="AD2404"/>
      <c r="AE2404"/>
      <c r="AF2404"/>
      <c r="AG2404"/>
      <c r="AH2404"/>
      <c r="BB2404" s="2"/>
      <c r="BC2404" s="3"/>
      <c r="BD2404" s="3"/>
      <c r="BE2404" s="3"/>
      <c r="BF2404" s="3"/>
    </row>
    <row r="2405" spans="1:58" ht="41.45" customHeight="1">
      <c r="A2405"/>
      <c r="J2405"/>
      <c r="AA2405"/>
      <c r="AB2405"/>
      <c r="AC2405"/>
      <c r="AD2405"/>
      <c r="AE2405"/>
      <c r="AF2405"/>
      <c r="AG2405"/>
      <c r="AH2405"/>
      <c r="BB2405" s="2"/>
      <c r="BC2405" s="3"/>
      <c r="BD2405" s="3"/>
      <c r="BE2405" s="3"/>
      <c r="BF2405" s="3"/>
    </row>
    <row r="2406" spans="1:58" ht="41.45" customHeight="1">
      <c r="A2406"/>
      <c r="J2406"/>
      <c r="AA2406"/>
      <c r="AB2406"/>
      <c r="AC2406"/>
      <c r="AD2406"/>
      <c r="AE2406"/>
      <c r="AF2406"/>
      <c r="AG2406"/>
      <c r="AH2406"/>
      <c r="BB2406" s="2"/>
      <c r="BC2406" s="3"/>
      <c r="BD2406" s="3"/>
      <c r="BE2406" s="3"/>
      <c r="BF2406" s="3"/>
    </row>
    <row r="2407" spans="1:58" ht="41.45" customHeight="1">
      <c r="A2407"/>
      <c r="J2407"/>
      <c r="AA2407"/>
      <c r="AB2407"/>
      <c r="AC2407"/>
      <c r="AD2407"/>
      <c r="AE2407"/>
      <c r="AF2407"/>
      <c r="AG2407"/>
      <c r="AH2407"/>
      <c r="BB2407" s="2"/>
      <c r="BC2407" s="3"/>
      <c r="BD2407" s="3"/>
      <c r="BE2407" s="3"/>
      <c r="BF2407" s="3"/>
    </row>
    <row r="2408" spans="1:58" ht="41.45" customHeight="1">
      <c r="A2408"/>
      <c r="J2408"/>
      <c r="AA2408"/>
      <c r="AB2408"/>
      <c r="AC2408"/>
      <c r="AD2408"/>
      <c r="AE2408"/>
      <c r="AF2408"/>
      <c r="AG2408"/>
      <c r="AH2408"/>
      <c r="BB2408" s="2"/>
      <c r="BC2408" s="3"/>
      <c r="BD2408" s="3"/>
      <c r="BE2408" s="3"/>
      <c r="BF2408" s="3"/>
    </row>
    <row r="2409" spans="1:58" ht="41.45" customHeight="1">
      <c r="A2409"/>
      <c r="J2409"/>
      <c r="AA2409"/>
      <c r="AB2409"/>
      <c r="AC2409"/>
      <c r="AD2409"/>
      <c r="AE2409"/>
      <c r="AF2409"/>
      <c r="AG2409"/>
      <c r="AH2409"/>
      <c r="BB2409" s="2"/>
      <c r="BC2409" s="3"/>
      <c r="BD2409" s="3"/>
      <c r="BE2409" s="3"/>
      <c r="BF2409" s="3"/>
    </row>
    <row r="2410" spans="1:58" ht="41.45" customHeight="1">
      <c r="A2410"/>
      <c r="J2410"/>
      <c r="AA2410"/>
      <c r="AB2410"/>
      <c r="AC2410"/>
      <c r="AD2410"/>
      <c r="AE2410"/>
      <c r="AF2410"/>
      <c r="AG2410"/>
      <c r="AH2410"/>
      <c r="BB2410" s="2"/>
      <c r="BC2410" s="3"/>
      <c r="BD2410" s="3"/>
      <c r="BE2410" s="3"/>
      <c r="BF2410" s="3"/>
    </row>
    <row r="2411" spans="1:58" ht="41.45" customHeight="1">
      <c r="A2411"/>
      <c r="J2411"/>
      <c r="AA2411"/>
      <c r="AB2411"/>
      <c r="AC2411"/>
      <c r="AD2411"/>
      <c r="AE2411"/>
      <c r="AF2411"/>
      <c r="AG2411"/>
      <c r="AH2411"/>
      <c r="BB2411" s="2"/>
      <c r="BC2411" s="3"/>
      <c r="BD2411" s="3"/>
      <c r="BE2411" s="3"/>
      <c r="BF2411" s="3"/>
    </row>
    <row r="2412" spans="1:58" ht="41.45" customHeight="1">
      <c r="A2412"/>
      <c r="J2412"/>
      <c r="AA2412"/>
      <c r="AB2412"/>
      <c r="AC2412"/>
      <c r="AD2412"/>
      <c r="AE2412"/>
      <c r="AF2412"/>
      <c r="AG2412"/>
      <c r="AH2412"/>
      <c r="BB2412" s="2"/>
      <c r="BC2412" s="3"/>
      <c r="BD2412" s="3"/>
      <c r="BE2412" s="3"/>
      <c r="BF2412" s="3"/>
    </row>
    <row r="2413" spans="1:58" ht="41.45" customHeight="1">
      <c r="A2413"/>
      <c r="J2413"/>
      <c r="AA2413"/>
      <c r="AB2413"/>
      <c r="AC2413"/>
      <c r="AD2413"/>
      <c r="AE2413"/>
      <c r="AF2413"/>
      <c r="AG2413"/>
      <c r="AH2413"/>
      <c r="BB2413" s="2"/>
      <c r="BC2413" s="3"/>
      <c r="BD2413" s="3"/>
      <c r="BE2413" s="3"/>
      <c r="BF2413" s="3"/>
    </row>
    <row r="2414" spans="1:58" ht="41.45" customHeight="1">
      <c r="A2414"/>
      <c r="J2414"/>
      <c r="AA2414"/>
      <c r="AB2414"/>
      <c r="AC2414"/>
      <c r="AD2414"/>
      <c r="AE2414"/>
      <c r="AF2414"/>
      <c r="AG2414"/>
      <c r="AH2414"/>
      <c r="BB2414" s="2"/>
      <c r="BC2414" s="3"/>
      <c r="BD2414" s="3"/>
      <c r="BE2414" s="3"/>
      <c r="BF2414" s="3"/>
    </row>
    <row r="2415" spans="1:58" ht="41.45" customHeight="1">
      <c r="A2415"/>
      <c r="J2415"/>
      <c r="AA2415"/>
      <c r="AB2415"/>
      <c r="AC2415"/>
      <c r="AD2415"/>
      <c r="AE2415"/>
      <c r="AF2415"/>
      <c r="AG2415"/>
      <c r="AH2415"/>
      <c r="BB2415" s="2"/>
      <c r="BC2415" s="3"/>
      <c r="BD2415" s="3"/>
      <c r="BE2415" s="3"/>
      <c r="BF2415" s="3"/>
    </row>
    <row r="2416" spans="1:58" ht="41.45" customHeight="1">
      <c r="A2416"/>
      <c r="J2416"/>
      <c r="AA2416"/>
      <c r="AB2416"/>
      <c r="AC2416"/>
      <c r="AD2416"/>
      <c r="AE2416"/>
      <c r="AF2416"/>
      <c r="AG2416"/>
      <c r="AH2416"/>
      <c r="BB2416" s="2"/>
      <c r="BC2416" s="3"/>
      <c r="BD2416" s="3"/>
      <c r="BE2416" s="3"/>
      <c r="BF2416" s="3"/>
    </row>
    <row r="2417" spans="1:58" ht="41.45" customHeight="1">
      <c r="A2417"/>
      <c r="J2417"/>
      <c r="AA2417"/>
      <c r="AB2417"/>
      <c r="AC2417"/>
      <c r="AD2417"/>
      <c r="AE2417"/>
      <c r="AF2417"/>
      <c r="AG2417"/>
      <c r="AH2417"/>
      <c r="BB2417" s="2"/>
      <c r="BC2417" s="3"/>
      <c r="BD2417" s="3"/>
      <c r="BE2417" s="3"/>
      <c r="BF2417" s="3"/>
    </row>
    <row r="2418" spans="1:58" ht="41.45" customHeight="1">
      <c r="A2418"/>
      <c r="J2418"/>
      <c r="AA2418"/>
      <c r="AB2418"/>
      <c r="AC2418"/>
      <c r="AD2418"/>
      <c r="AE2418"/>
      <c r="AF2418"/>
      <c r="AG2418"/>
      <c r="AH2418"/>
      <c r="BB2418" s="2"/>
      <c r="BC2418" s="3"/>
      <c r="BD2418" s="3"/>
      <c r="BE2418" s="3"/>
      <c r="BF2418" s="3"/>
    </row>
    <row r="2419" spans="1:58" ht="41.45" customHeight="1">
      <c r="A2419"/>
      <c r="J2419"/>
      <c r="AA2419"/>
      <c r="AB2419"/>
      <c r="AC2419"/>
      <c r="AD2419"/>
      <c r="AE2419"/>
      <c r="AF2419"/>
      <c r="AG2419"/>
      <c r="AH2419"/>
      <c r="BB2419" s="2"/>
      <c r="BC2419" s="3"/>
      <c r="BD2419" s="3"/>
      <c r="BE2419" s="3"/>
      <c r="BF2419" s="3"/>
    </row>
    <row r="2420" spans="1:58" ht="41.45" customHeight="1">
      <c r="A2420"/>
      <c r="J2420"/>
      <c r="AA2420"/>
      <c r="AB2420"/>
      <c r="AC2420"/>
      <c r="AD2420"/>
      <c r="AE2420"/>
      <c r="AF2420"/>
      <c r="AG2420"/>
      <c r="AH2420"/>
      <c r="BB2420" s="2"/>
      <c r="BC2420" s="3"/>
      <c r="BD2420" s="3"/>
      <c r="BE2420" s="3"/>
      <c r="BF2420" s="3"/>
    </row>
    <row r="2421" spans="1:58" ht="41.45" customHeight="1">
      <c r="A2421"/>
      <c r="J2421"/>
      <c r="AA2421"/>
      <c r="AB2421"/>
      <c r="AC2421"/>
      <c r="AD2421"/>
      <c r="AE2421"/>
      <c r="AF2421"/>
      <c r="AG2421"/>
      <c r="AH2421"/>
      <c r="BB2421" s="2"/>
      <c r="BC2421" s="3"/>
      <c r="BD2421" s="3"/>
      <c r="BE2421" s="3"/>
      <c r="BF2421" s="3"/>
    </row>
    <row r="2422" spans="1:58" ht="41.45" customHeight="1">
      <c r="A2422"/>
      <c r="J2422"/>
      <c r="AA2422"/>
      <c r="AB2422"/>
      <c r="AC2422"/>
      <c r="AD2422"/>
      <c r="AE2422"/>
      <c r="AF2422"/>
      <c r="AG2422"/>
      <c r="AH2422"/>
      <c r="BB2422" s="2"/>
      <c r="BC2422" s="3"/>
      <c r="BD2422" s="3"/>
      <c r="BE2422" s="3"/>
      <c r="BF2422" s="3"/>
    </row>
    <row r="2423" spans="1:58" ht="41.45" customHeight="1">
      <c r="A2423"/>
      <c r="J2423"/>
      <c r="AA2423"/>
      <c r="AB2423"/>
      <c r="AC2423"/>
      <c r="AD2423"/>
      <c r="AE2423"/>
      <c r="AF2423"/>
      <c r="AG2423"/>
      <c r="AH2423"/>
      <c r="BB2423" s="2"/>
      <c r="BC2423" s="3"/>
      <c r="BD2423" s="3"/>
      <c r="BE2423" s="3"/>
      <c r="BF2423" s="3"/>
    </row>
    <row r="2424" spans="1:58" ht="41.45" customHeight="1">
      <c r="A2424"/>
      <c r="J2424"/>
      <c r="AA2424"/>
      <c r="AB2424"/>
      <c r="AC2424"/>
      <c r="AD2424"/>
      <c r="AE2424"/>
      <c r="AF2424"/>
      <c r="AG2424"/>
      <c r="AH2424"/>
      <c r="BB2424" s="2"/>
      <c r="BC2424" s="3"/>
      <c r="BD2424" s="3"/>
      <c r="BE2424" s="3"/>
      <c r="BF2424" s="3"/>
    </row>
    <row r="2425" spans="1:58" ht="41.45" customHeight="1">
      <c r="A2425"/>
      <c r="J2425"/>
      <c r="AA2425"/>
      <c r="AB2425"/>
      <c r="AC2425"/>
      <c r="AD2425"/>
      <c r="AE2425"/>
      <c r="AF2425"/>
      <c r="AG2425"/>
      <c r="AH2425"/>
      <c r="BB2425" s="2"/>
      <c r="BC2425" s="3"/>
      <c r="BD2425" s="3"/>
      <c r="BE2425" s="3"/>
      <c r="BF2425" s="3"/>
    </row>
    <row r="2426" spans="1:58" ht="41.45" customHeight="1">
      <c r="A2426"/>
      <c r="J2426"/>
      <c r="AA2426"/>
      <c r="AB2426"/>
      <c r="AC2426"/>
      <c r="AD2426"/>
      <c r="AE2426"/>
      <c r="AF2426"/>
      <c r="AG2426"/>
      <c r="AH2426"/>
      <c r="BB2426" s="2"/>
      <c r="BC2426" s="3"/>
      <c r="BD2426" s="3"/>
      <c r="BE2426" s="3"/>
      <c r="BF2426" s="3"/>
    </row>
    <row r="2427" spans="1:58" ht="41.45" customHeight="1">
      <c r="A2427"/>
      <c r="J2427"/>
      <c r="AA2427"/>
      <c r="AB2427"/>
      <c r="AC2427"/>
      <c r="AD2427"/>
      <c r="AE2427"/>
      <c r="AF2427"/>
      <c r="AG2427"/>
      <c r="AH2427"/>
      <c r="BB2427" s="2"/>
      <c r="BC2427" s="3"/>
      <c r="BD2427" s="3"/>
      <c r="BE2427" s="3"/>
      <c r="BF2427" s="3"/>
    </row>
    <row r="2428" spans="1:58" ht="41.45" customHeight="1">
      <c r="A2428"/>
      <c r="J2428"/>
      <c r="AA2428"/>
      <c r="AB2428"/>
      <c r="AC2428"/>
      <c r="AD2428"/>
      <c r="AE2428"/>
      <c r="AF2428"/>
      <c r="AG2428"/>
      <c r="AH2428"/>
      <c r="BB2428" s="2"/>
      <c r="BC2428" s="3"/>
      <c r="BD2428" s="3"/>
      <c r="BE2428" s="3"/>
      <c r="BF2428" s="3"/>
    </row>
    <row r="2429" spans="1:58" ht="41.45" customHeight="1">
      <c r="A2429"/>
      <c r="J2429"/>
      <c r="AA2429"/>
      <c r="AB2429"/>
      <c r="AC2429"/>
      <c r="AD2429"/>
      <c r="AE2429"/>
      <c r="AF2429"/>
      <c r="AG2429"/>
      <c r="AH2429"/>
      <c r="BB2429" s="2"/>
      <c r="BC2429" s="3"/>
      <c r="BD2429" s="3"/>
      <c r="BE2429" s="3"/>
      <c r="BF2429" s="3"/>
    </row>
    <row r="2430" spans="1:58" ht="41.45" customHeight="1">
      <c r="A2430"/>
      <c r="J2430"/>
      <c r="AA2430"/>
      <c r="AB2430"/>
      <c r="AC2430"/>
      <c r="AD2430"/>
      <c r="AE2430"/>
      <c r="AF2430"/>
      <c r="AG2430"/>
      <c r="AH2430"/>
      <c r="BB2430" s="2"/>
      <c r="BC2430" s="3"/>
      <c r="BD2430" s="3"/>
      <c r="BE2430" s="3"/>
      <c r="BF2430" s="3"/>
    </row>
    <row r="2431" spans="1:58" ht="41.45" customHeight="1">
      <c r="A2431"/>
      <c r="J2431"/>
      <c r="AA2431"/>
      <c r="AB2431"/>
      <c r="AC2431"/>
      <c r="AD2431"/>
      <c r="AE2431"/>
      <c r="AF2431"/>
      <c r="AG2431"/>
      <c r="AH2431"/>
      <c r="BB2431" s="2"/>
      <c r="BC2431" s="3"/>
      <c r="BD2431" s="3"/>
      <c r="BE2431" s="3"/>
      <c r="BF2431" s="3"/>
    </row>
    <row r="2432" spans="1:58" ht="41.45" customHeight="1">
      <c r="A2432"/>
      <c r="J2432"/>
      <c r="AA2432"/>
      <c r="AB2432"/>
      <c r="AC2432"/>
      <c r="AD2432"/>
      <c r="AE2432"/>
      <c r="AF2432"/>
      <c r="AG2432"/>
      <c r="AH2432"/>
      <c r="BB2432" s="2"/>
      <c r="BC2432" s="3"/>
      <c r="BD2432" s="3"/>
      <c r="BE2432" s="3"/>
      <c r="BF2432" s="3"/>
    </row>
    <row r="2433" spans="1:58" ht="41.45" customHeight="1">
      <c r="A2433"/>
      <c r="J2433"/>
      <c r="AA2433"/>
      <c r="AB2433"/>
      <c r="AC2433"/>
      <c r="AD2433"/>
      <c r="AE2433"/>
      <c r="AF2433"/>
      <c r="AG2433"/>
      <c r="AH2433"/>
      <c r="BB2433" s="2"/>
      <c r="BC2433" s="3"/>
      <c r="BD2433" s="3"/>
      <c r="BE2433" s="3"/>
      <c r="BF2433" s="3"/>
    </row>
    <row r="2434" spans="1:58" ht="41.45" customHeight="1">
      <c r="A2434"/>
      <c r="J2434"/>
      <c r="AA2434"/>
      <c r="AB2434"/>
      <c r="AC2434"/>
      <c r="AD2434"/>
      <c r="AE2434"/>
      <c r="AF2434"/>
      <c r="AG2434"/>
      <c r="AH2434"/>
      <c r="BB2434" s="2"/>
      <c r="BC2434" s="3"/>
      <c r="BD2434" s="3"/>
      <c r="BE2434" s="3"/>
      <c r="BF2434" s="3"/>
    </row>
    <row r="2435" spans="1:58" ht="41.45" customHeight="1">
      <c r="A2435"/>
      <c r="J2435"/>
      <c r="AA2435"/>
      <c r="AB2435"/>
      <c r="AC2435"/>
      <c r="AD2435"/>
      <c r="AE2435"/>
      <c r="AF2435"/>
      <c r="AG2435"/>
      <c r="AH2435"/>
      <c r="BB2435" s="2"/>
      <c r="BC2435" s="3"/>
      <c r="BD2435" s="3"/>
      <c r="BE2435" s="3"/>
      <c r="BF2435" s="3"/>
    </row>
    <row r="2436" spans="1:58" ht="41.45" customHeight="1">
      <c r="A2436"/>
      <c r="J2436"/>
      <c r="AA2436"/>
      <c r="AB2436"/>
      <c r="AC2436"/>
      <c r="AD2436"/>
      <c r="AE2436"/>
      <c r="AF2436"/>
      <c r="AG2436"/>
      <c r="AH2436"/>
      <c r="BB2436" s="2"/>
      <c r="BC2436" s="3"/>
      <c r="BD2436" s="3"/>
      <c r="BE2436" s="3"/>
      <c r="BF2436" s="3"/>
    </row>
    <row r="2437" spans="1:58" ht="41.45" customHeight="1">
      <c r="A2437"/>
      <c r="J2437"/>
      <c r="AA2437"/>
      <c r="AB2437"/>
      <c r="AC2437"/>
      <c r="AD2437"/>
      <c r="AE2437"/>
      <c r="AF2437"/>
      <c r="AG2437"/>
      <c r="AH2437"/>
      <c r="BB2437" s="2"/>
      <c r="BC2437" s="3"/>
      <c r="BD2437" s="3"/>
      <c r="BE2437" s="3"/>
      <c r="BF2437" s="3"/>
    </row>
    <row r="2438" spans="1:58" ht="41.45" customHeight="1">
      <c r="A2438"/>
      <c r="J2438"/>
      <c r="AA2438"/>
      <c r="AB2438"/>
      <c r="AC2438"/>
      <c r="AD2438"/>
      <c r="AE2438"/>
      <c r="AF2438"/>
      <c r="AG2438"/>
      <c r="AH2438"/>
      <c r="BB2438" s="2"/>
      <c r="BC2438" s="3"/>
      <c r="BD2438" s="3"/>
      <c r="BE2438" s="3"/>
      <c r="BF2438" s="3"/>
    </row>
    <row r="2439" spans="1:58" ht="41.45" customHeight="1">
      <c r="A2439"/>
      <c r="J2439"/>
      <c r="AA2439"/>
      <c r="AB2439"/>
      <c r="AC2439"/>
      <c r="AD2439"/>
      <c r="AE2439"/>
      <c r="AF2439"/>
      <c r="AG2439"/>
      <c r="AH2439"/>
      <c r="BB2439" s="2"/>
      <c r="BC2439" s="3"/>
      <c r="BD2439" s="3"/>
      <c r="BE2439" s="3"/>
      <c r="BF2439" s="3"/>
    </row>
    <row r="2440" spans="1:58" ht="41.45" customHeight="1">
      <c r="A2440"/>
      <c r="J2440"/>
      <c r="AA2440"/>
      <c r="AB2440"/>
      <c r="AC2440"/>
      <c r="AD2440"/>
      <c r="AE2440"/>
      <c r="AF2440"/>
      <c r="AG2440"/>
      <c r="AH2440"/>
      <c r="BB2440" s="2"/>
      <c r="BC2440" s="3"/>
      <c r="BD2440" s="3"/>
      <c r="BE2440" s="3"/>
      <c r="BF2440" s="3"/>
    </row>
    <row r="2441" spans="1:58" ht="41.45" customHeight="1">
      <c r="A2441"/>
      <c r="J2441"/>
      <c r="AA2441"/>
      <c r="AB2441"/>
      <c r="AC2441"/>
      <c r="AD2441"/>
      <c r="AE2441"/>
      <c r="AF2441"/>
      <c r="AG2441"/>
      <c r="AH2441"/>
      <c r="BB2441" s="2"/>
      <c r="BC2441" s="3"/>
      <c r="BD2441" s="3"/>
      <c r="BE2441" s="3"/>
      <c r="BF2441" s="3"/>
    </row>
    <row r="2442" spans="1:58" ht="41.45" customHeight="1">
      <c r="A2442"/>
      <c r="J2442"/>
      <c r="AA2442"/>
      <c r="AB2442"/>
      <c r="AC2442"/>
      <c r="AD2442"/>
      <c r="AE2442"/>
      <c r="AF2442"/>
      <c r="AG2442"/>
      <c r="AH2442"/>
      <c r="BB2442" s="2"/>
      <c r="BC2442" s="3"/>
      <c r="BD2442" s="3"/>
      <c r="BE2442" s="3"/>
      <c r="BF2442" s="3"/>
    </row>
    <row r="2443" spans="1:58" ht="41.45" customHeight="1">
      <c r="A2443"/>
      <c r="J2443"/>
      <c r="AA2443"/>
      <c r="AB2443"/>
      <c r="AC2443"/>
      <c r="AD2443"/>
      <c r="AE2443"/>
      <c r="AF2443"/>
      <c r="AG2443"/>
      <c r="AH2443"/>
      <c r="BB2443" s="2"/>
      <c r="BC2443" s="3"/>
      <c r="BD2443" s="3"/>
      <c r="BE2443" s="3"/>
      <c r="BF2443" s="3"/>
    </row>
    <row r="2444" spans="1:58" ht="41.45" customHeight="1">
      <c r="A2444"/>
      <c r="J2444"/>
      <c r="AA2444"/>
      <c r="AB2444"/>
      <c r="AC2444"/>
      <c r="AD2444"/>
      <c r="AE2444"/>
      <c r="AF2444"/>
      <c r="AG2444"/>
      <c r="AH2444"/>
      <c r="BB2444" s="2"/>
      <c r="BC2444" s="3"/>
      <c r="BD2444" s="3"/>
      <c r="BE2444" s="3"/>
      <c r="BF2444" s="3"/>
    </row>
    <row r="2445" spans="1:58" ht="41.45" customHeight="1">
      <c r="A2445"/>
      <c r="J2445"/>
      <c r="AA2445"/>
      <c r="AB2445"/>
      <c r="AC2445"/>
      <c r="AD2445"/>
      <c r="AE2445"/>
      <c r="AF2445"/>
      <c r="AG2445"/>
      <c r="AH2445"/>
      <c r="BB2445" s="2"/>
      <c r="BC2445" s="3"/>
      <c r="BD2445" s="3"/>
      <c r="BE2445" s="3"/>
      <c r="BF2445" s="3"/>
    </row>
    <row r="2446" spans="1:58" ht="41.45" customHeight="1">
      <c r="A2446"/>
      <c r="J2446"/>
      <c r="AA2446"/>
      <c r="AB2446"/>
      <c r="AC2446"/>
      <c r="AD2446"/>
      <c r="AE2446"/>
      <c r="AF2446"/>
      <c r="AG2446"/>
      <c r="AH2446"/>
      <c r="BB2446" s="2"/>
      <c r="BC2446" s="3"/>
      <c r="BD2446" s="3"/>
      <c r="BE2446" s="3"/>
      <c r="BF2446" s="3"/>
    </row>
    <row r="2447" spans="1:58" ht="41.45" customHeight="1">
      <c r="A2447"/>
      <c r="J2447"/>
      <c r="AA2447"/>
      <c r="AB2447"/>
      <c r="AC2447"/>
      <c r="AD2447"/>
      <c r="AE2447"/>
      <c r="AF2447"/>
      <c r="AG2447"/>
      <c r="AH2447"/>
      <c r="BB2447" s="2"/>
      <c r="BC2447" s="3"/>
      <c r="BD2447" s="3"/>
      <c r="BE2447" s="3"/>
      <c r="BF2447" s="3"/>
    </row>
    <row r="2448" spans="1:58" ht="41.45" customHeight="1">
      <c r="A2448"/>
      <c r="J2448"/>
      <c r="AA2448"/>
      <c r="AB2448"/>
      <c r="AC2448"/>
      <c r="AD2448"/>
      <c r="AE2448"/>
      <c r="AF2448"/>
      <c r="AG2448"/>
      <c r="AH2448"/>
      <c r="BB2448" s="2"/>
      <c r="BC2448" s="3"/>
      <c r="BD2448" s="3"/>
      <c r="BE2448" s="3"/>
      <c r="BF2448" s="3"/>
    </row>
    <row r="2449" spans="1:58" ht="41.45" customHeight="1">
      <c r="A2449"/>
      <c r="J2449"/>
      <c r="AA2449"/>
      <c r="AB2449"/>
      <c r="AC2449"/>
      <c r="AD2449"/>
      <c r="AE2449"/>
      <c r="AF2449"/>
      <c r="AG2449"/>
      <c r="AH2449"/>
      <c r="BB2449" s="2"/>
      <c r="BC2449" s="3"/>
      <c r="BD2449" s="3"/>
      <c r="BE2449" s="3"/>
      <c r="BF2449" s="3"/>
    </row>
    <row r="2450" spans="1:58" ht="41.45" customHeight="1">
      <c r="A2450"/>
      <c r="J2450"/>
      <c r="AA2450"/>
      <c r="AB2450"/>
      <c r="AC2450"/>
      <c r="AD2450"/>
      <c r="AE2450"/>
      <c r="AF2450"/>
      <c r="AG2450"/>
      <c r="AH2450"/>
      <c r="BB2450" s="2"/>
      <c r="BC2450" s="3"/>
      <c r="BD2450" s="3"/>
      <c r="BE2450" s="3"/>
      <c r="BF2450" s="3"/>
    </row>
    <row r="2451" spans="1:58" ht="41.45" customHeight="1">
      <c r="A2451"/>
      <c r="J2451"/>
      <c r="AA2451"/>
      <c r="AB2451"/>
      <c r="AC2451"/>
      <c r="AD2451"/>
      <c r="AE2451"/>
      <c r="AF2451"/>
      <c r="AG2451"/>
      <c r="AH2451"/>
      <c r="BB2451" s="2"/>
      <c r="BC2451" s="3"/>
      <c r="BD2451" s="3"/>
      <c r="BE2451" s="3"/>
      <c r="BF2451" s="3"/>
    </row>
    <row r="2452" spans="1:58" ht="41.45" customHeight="1">
      <c r="A2452"/>
      <c r="J2452"/>
      <c r="AA2452"/>
      <c r="AB2452"/>
      <c r="AC2452"/>
      <c r="AD2452"/>
      <c r="AE2452"/>
      <c r="AF2452"/>
      <c r="AG2452"/>
      <c r="AH2452"/>
      <c r="BB2452" s="2"/>
      <c r="BC2452" s="3"/>
      <c r="BD2452" s="3"/>
      <c r="BE2452" s="3"/>
      <c r="BF2452" s="3"/>
    </row>
    <row r="2453" spans="1:58" ht="41.45" customHeight="1">
      <c r="A2453"/>
      <c r="J2453"/>
      <c r="AA2453"/>
      <c r="AB2453"/>
      <c r="AC2453"/>
      <c r="AD2453"/>
      <c r="AE2453"/>
      <c r="AF2453"/>
      <c r="AG2453"/>
      <c r="AH2453"/>
      <c r="BB2453" s="2"/>
      <c r="BC2453" s="3"/>
      <c r="BD2453" s="3"/>
      <c r="BE2453" s="3"/>
      <c r="BF2453" s="3"/>
    </row>
    <row r="2454" spans="1:58" ht="41.45" customHeight="1">
      <c r="A2454"/>
      <c r="J2454"/>
      <c r="AA2454"/>
      <c r="AB2454"/>
      <c r="AC2454"/>
      <c r="AD2454"/>
      <c r="AE2454"/>
      <c r="AF2454"/>
      <c r="AG2454"/>
      <c r="AH2454"/>
      <c r="BB2454" s="2"/>
      <c r="BC2454" s="3"/>
      <c r="BD2454" s="3"/>
      <c r="BE2454" s="3"/>
      <c r="BF2454" s="3"/>
    </row>
    <row r="2455" spans="1:58" ht="41.45" customHeight="1">
      <c r="A2455"/>
      <c r="J2455"/>
      <c r="AA2455"/>
      <c r="AB2455"/>
      <c r="AC2455"/>
      <c r="AD2455"/>
      <c r="AE2455"/>
      <c r="AF2455"/>
      <c r="AG2455"/>
      <c r="AH2455"/>
      <c r="BB2455" s="2"/>
      <c r="BC2455" s="3"/>
      <c r="BD2455" s="3"/>
      <c r="BE2455" s="3"/>
      <c r="BF2455" s="3"/>
    </row>
    <row r="2456" spans="1:58" ht="41.45" customHeight="1">
      <c r="A2456"/>
      <c r="J2456"/>
      <c r="AA2456"/>
      <c r="AB2456"/>
      <c r="AC2456"/>
      <c r="AD2456"/>
      <c r="AE2456"/>
      <c r="AF2456"/>
      <c r="AG2456"/>
      <c r="AH2456"/>
      <c r="BB2456" s="2"/>
      <c r="BC2456" s="3"/>
      <c r="BD2456" s="3"/>
      <c r="BE2456" s="3"/>
      <c r="BF2456" s="3"/>
    </row>
    <row r="2457" spans="1:58" ht="41.45" customHeight="1">
      <c r="A2457"/>
      <c r="J2457"/>
      <c r="AA2457"/>
      <c r="AB2457"/>
      <c r="AC2457"/>
      <c r="AD2457"/>
      <c r="AE2457"/>
      <c r="AF2457"/>
      <c r="AG2457"/>
      <c r="AH2457"/>
      <c r="BB2457" s="2"/>
      <c r="BC2457" s="3"/>
      <c r="BD2457" s="3"/>
      <c r="BE2457" s="3"/>
      <c r="BF2457" s="3"/>
    </row>
    <row r="2458" spans="1:58" ht="41.45" customHeight="1">
      <c r="A2458"/>
      <c r="J2458"/>
      <c r="AA2458"/>
      <c r="AB2458"/>
      <c r="AC2458"/>
      <c r="AD2458"/>
      <c r="AE2458"/>
      <c r="AF2458"/>
      <c r="AG2458"/>
      <c r="AH2458"/>
      <c r="BB2458" s="2"/>
      <c r="BC2458" s="3"/>
      <c r="BD2458" s="3"/>
      <c r="BE2458" s="3"/>
      <c r="BF2458" s="3"/>
    </row>
    <row r="2459" spans="1:58" ht="41.45" customHeight="1">
      <c r="A2459"/>
      <c r="J2459"/>
      <c r="AA2459"/>
      <c r="AB2459"/>
      <c r="AC2459"/>
      <c r="AD2459"/>
      <c r="AE2459"/>
      <c r="AF2459"/>
      <c r="AG2459"/>
      <c r="AH2459"/>
      <c r="BB2459" s="2"/>
      <c r="BC2459" s="3"/>
      <c r="BD2459" s="3"/>
      <c r="BE2459" s="3"/>
      <c r="BF2459" s="3"/>
    </row>
    <row r="2460" spans="1:58" ht="41.45" customHeight="1">
      <c r="A2460"/>
      <c r="J2460"/>
      <c r="AA2460"/>
      <c r="AB2460"/>
      <c r="AC2460"/>
      <c r="AD2460"/>
      <c r="AE2460"/>
      <c r="AF2460"/>
      <c r="AG2460"/>
      <c r="AH2460"/>
      <c r="BB2460" s="2"/>
      <c r="BC2460" s="3"/>
      <c r="BD2460" s="3"/>
      <c r="BE2460" s="3"/>
      <c r="BF2460" s="3"/>
    </row>
    <row r="2461" spans="1:58" ht="41.45" customHeight="1">
      <c r="A2461"/>
      <c r="J2461"/>
      <c r="AA2461"/>
      <c r="AB2461"/>
      <c r="AC2461"/>
      <c r="AD2461"/>
      <c r="AE2461"/>
      <c r="AF2461"/>
      <c r="AG2461"/>
      <c r="AH2461"/>
      <c r="BB2461" s="2"/>
      <c r="BC2461" s="3"/>
      <c r="BD2461" s="3"/>
      <c r="BE2461" s="3"/>
      <c r="BF2461" s="3"/>
    </row>
    <row r="2462" spans="1:58" ht="41.45" customHeight="1">
      <c r="A2462"/>
      <c r="J2462"/>
      <c r="AA2462"/>
      <c r="AB2462"/>
      <c r="AC2462"/>
      <c r="AD2462"/>
      <c r="AE2462"/>
      <c r="AF2462"/>
      <c r="AG2462"/>
      <c r="AH2462"/>
      <c r="BB2462" s="2"/>
      <c r="BC2462" s="3"/>
      <c r="BD2462" s="3"/>
      <c r="BE2462" s="3"/>
      <c r="BF2462" s="3"/>
    </row>
    <row r="2463" spans="1:58" ht="41.45" customHeight="1">
      <c r="A2463"/>
      <c r="J2463"/>
      <c r="AA2463"/>
      <c r="AB2463"/>
      <c r="AC2463"/>
      <c r="AD2463"/>
      <c r="AE2463"/>
      <c r="AF2463"/>
      <c r="AG2463"/>
      <c r="AH2463"/>
      <c r="BB2463" s="2"/>
      <c r="BC2463" s="3"/>
      <c r="BD2463" s="3"/>
      <c r="BE2463" s="3"/>
      <c r="BF2463" s="3"/>
    </row>
    <row r="2464" spans="1:58" ht="41.45" customHeight="1">
      <c r="A2464"/>
      <c r="J2464"/>
      <c r="AA2464"/>
      <c r="AB2464"/>
      <c r="AC2464"/>
      <c r="AD2464"/>
      <c r="AE2464"/>
      <c r="AF2464"/>
      <c r="AG2464"/>
      <c r="AH2464"/>
      <c r="BB2464" s="2"/>
      <c r="BC2464" s="3"/>
      <c r="BD2464" s="3"/>
      <c r="BE2464" s="3"/>
      <c r="BF2464" s="3"/>
    </row>
    <row r="2465" spans="1:58" ht="41.45" customHeight="1">
      <c r="A2465"/>
      <c r="J2465"/>
      <c r="AA2465"/>
      <c r="AB2465"/>
      <c r="AC2465"/>
      <c r="AD2465"/>
      <c r="AE2465"/>
      <c r="AF2465"/>
      <c r="AG2465"/>
      <c r="AH2465"/>
      <c r="BB2465" s="2"/>
      <c r="BC2465" s="3"/>
      <c r="BD2465" s="3"/>
      <c r="BE2465" s="3"/>
      <c r="BF2465" s="3"/>
    </row>
    <row r="2466" spans="1:58" ht="41.45" customHeight="1">
      <c r="A2466"/>
      <c r="J2466"/>
      <c r="AA2466"/>
      <c r="AB2466"/>
      <c r="AC2466"/>
      <c r="AD2466"/>
      <c r="AE2466"/>
      <c r="AF2466"/>
      <c r="AG2466"/>
      <c r="AH2466"/>
      <c r="BB2466" s="2"/>
      <c r="BC2466" s="3"/>
      <c r="BD2466" s="3"/>
      <c r="BE2466" s="3"/>
      <c r="BF2466" s="3"/>
    </row>
    <row r="2467" spans="1:58" ht="41.45" customHeight="1">
      <c r="A2467"/>
      <c r="J2467"/>
      <c r="AA2467"/>
      <c r="AB2467"/>
      <c r="AC2467"/>
      <c r="AD2467"/>
      <c r="AE2467"/>
      <c r="AF2467"/>
      <c r="AG2467"/>
      <c r="AH2467"/>
      <c r="BB2467" s="2"/>
      <c r="BC2467" s="3"/>
      <c r="BD2467" s="3"/>
      <c r="BE2467" s="3"/>
      <c r="BF2467" s="3"/>
    </row>
    <row r="2468" spans="1:58" ht="41.45" customHeight="1">
      <c r="A2468"/>
      <c r="J2468"/>
      <c r="AA2468"/>
      <c r="AB2468"/>
      <c r="AC2468"/>
      <c r="AD2468"/>
      <c r="AE2468"/>
      <c r="AF2468"/>
      <c r="AG2468"/>
      <c r="AH2468"/>
      <c r="BB2468" s="2"/>
      <c r="BC2468" s="3"/>
      <c r="BD2468" s="3"/>
      <c r="BE2468" s="3"/>
      <c r="BF2468" s="3"/>
    </row>
    <row r="2469" spans="1:58" ht="41.45" customHeight="1">
      <c r="A2469"/>
      <c r="J2469"/>
      <c r="AA2469"/>
      <c r="AB2469"/>
      <c r="AC2469"/>
      <c r="AD2469"/>
      <c r="AE2469"/>
      <c r="AF2469"/>
      <c r="AG2469"/>
      <c r="AH2469"/>
      <c r="BB2469" s="2"/>
      <c r="BC2469" s="3"/>
      <c r="BD2469" s="3"/>
      <c r="BE2469" s="3"/>
      <c r="BF2469" s="3"/>
    </row>
    <row r="2470" spans="1:58" ht="41.45" customHeight="1">
      <c r="A2470"/>
      <c r="J2470"/>
      <c r="AA2470"/>
      <c r="AB2470"/>
      <c r="AC2470"/>
      <c r="AD2470"/>
      <c r="AE2470"/>
      <c r="AF2470"/>
      <c r="AG2470"/>
      <c r="AH2470"/>
      <c r="BB2470" s="2"/>
      <c r="BC2470" s="3"/>
      <c r="BD2470" s="3"/>
      <c r="BE2470" s="3"/>
      <c r="BF2470" s="3"/>
    </row>
    <row r="2471" spans="1:58" ht="41.45" customHeight="1">
      <c r="A2471"/>
      <c r="J2471"/>
      <c r="AA2471"/>
      <c r="AB2471"/>
      <c r="AC2471"/>
      <c r="AD2471"/>
      <c r="AE2471"/>
      <c r="AF2471"/>
      <c r="AG2471"/>
      <c r="AH2471"/>
      <c r="BB2471" s="2"/>
      <c r="BC2471" s="3"/>
      <c r="BD2471" s="3"/>
      <c r="BE2471" s="3"/>
      <c r="BF2471" s="3"/>
    </row>
    <row r="2472" spans="1:58" ht="41.45" customHeight="1">
      <c r="A2472"/>
      <c r="J2472"/>
      <c r="AA2472"/>
      <c r="AB2472"/>
      <c r="AC2472"/>
      <c r="AD2472"/>
      <c r="AE2472"/>
      <c r="AF2472"/>
      <c r="AG2472"/>
      <c r="AH2472"/>
      <c r="BB2472" s="2"/>
      <c r="BC2472" s="3"/>
      <c r="BD2472" s="3"/>
      <c r="BE2472" s="3"/>
      <c r="BF2472" s="3"/>
    </row>
    <row r="2473" spans="1:58" ht="41.45" customHeight="1">
      <c r="A2473"/>
      <c r="J2473"/>
      <c r="AA2473"/>
      <c r="AB2473"/>
      <c r="AC2473"/>
      <c r="AD2473"/>
      <c r="AE2473"/>
      <c r="AF2473"/>
      <c r="AG2473"/>
      <c r="AH2473"/>
      <c r="BB2473" s="2"/>
      <c r="BC2473" s="3"/>
      <c r="BD2473" s="3"/>
      <c r="BE2473" s="3"/>
      <c r="BF2473" s="3"/>
    </row>
    <row r="2474" spans="1:58" ht="41.45" customHeight="1">
      <c r="A2474"/>
      <c r="J2474"/>
      <c r="AA2474"/>
      <c r="AB2474"/>
      <c r="AC2474"/>
      <c r="AD2474"/>
      <c r="AE2474"/>
      <c r="AF2474"/>
      <c r="AG2474"/>
      <c r="AH2474"/>
      <c r="BB2474" s="2"/>
      <c r="BC2474" s="3"/>
      <c r="BD2474" s="3"/>
      <c r="BE2474" s="3"/>
      <c r="BF2474" s="3"/>
    </row>
    <row r="2475" spans="1:58" ht="41.45" customHeight="1">
      <c r="A2475"/>
      <c r="J2475"/>
      <c r="AA2475"/>
      <c r="AB2475"/>
      <c r="AC2475"/>
      <c r="AD2475"/>
      <c r="AE2475"/>
      <c r="AF2475"/>
      <c r="AG2475"/>
      <c r="AH2475"/>
      <c r="BB2475" s="2"/>
      <c r="BC2475" s="3"/>
      <c r="BD2475" s="3"/>
      <c r="BE2475" s="3"/>
      <c r="BF2475" s="3"/>
    </row>
    <row r="2476" spans="1:58" ht="41.45" customHeight="1">
      <c r="A2476"/>
      <c r="J2476"/>
      <c r="AA2476"/>
      <c r="AB2476"/>
      <c r="AC2476"/>
      <c r="AD2476"/>
      <c r="AE2476"/>
      <c r="AF2476"/>
      <c r="AG2476"/>
      <c r="AH2476"/>
      <c r="BB2476" s="2"/>
      <c r="BC2476" s="3"/>
      <c r="BD2476" s="3"/>
      <c r="BE2476" s="3"/>
      <c r="BF2476" s="3"/>
    </row>
    <row r="2477" spans="1:58" ht="41.45" customHeight="1">
      <c r="A2477"/>
      <c r="J2477"/>
      <c r="AA2477"/>
      <c r="AB2477"/>
      <c r="AC2477"/>
      <c r="AD2477"/>
      <c r="AE2477"/>
      <c r="AF2477"/>
      <c r="AG2477"/>
      <c r="AH2477"/>
      <c r="BB2477" s="2"/>
      <c r="BC2477" s="3"/>
      <c r="BD2477" s="3"/>
      <c r="BE2477" s="3"/>
      <c r="BF2477" s="3"/>
    </row>
    <row r="2478" spans="1:58" ht="41.45" customHeight="1">
      <c r="A2478"/>
      <c r="J2478"/>
      <c r="AA2478"/>
      <c r="AB2478"/>
      <c r="AC2478"/>
      <c r="AD2478"/>
      <c r="AE2478"/>
      <c r="AF2478"/>
      <c r="AG2478"/>
      <c r="AH2478"/>
      <c r="BB2478" s="2"/>
      <c r="BC2478" s="3"/>
      <c r="BD2478" s="3"/>
      <c r="BE2478" s="3"/>
      <c r="BF2478" s="3"/>
    </row>
    <row r="2479" spans="1:58" ht="41.45" customHeight="1">
      <c r="A2479"/>
      <c r="J2479"/>
      <c r="AA2479"/>
      <c r="AB2479"/>
      <c r="AC2479"/>
      <c r="AD2479"/>
      <c r="AE2479"/>
      <c r="AF2479"/>
      <c r="AG2479"/>
      <c r="AH2479"/>
      <c r="BB2479" s="2"/>
      <c r="BC2479" s="3"/>
      <c r="BD2479" s="3"/>
      <c r="BE2479" s="3"/>
      <c r="BF2479" s="3"/>
    </row>
    <row r="2480" spans="1:58" ht="41.45" customHeight="1">
      <c r="A2480"/>
      <c r="J2480"/>
      <c r="AA2480"/>
      <c r="AB2480"/>
      <c r="AC2480"/>
      <c r="AD2480"/>
      <c r="AE2480"/>
      <c r="AF2480"/>
      <c r="AG2480"/>
      <c r="AH2480"/>
      <c r="BB2480" s="2"/>
      <c r="BC2480" s="3"/>
      <c r="BD2480" s="3"/>
      <c r="BE2480" s="3"/>
      <c r="BF2480" s="3"/>
    </row>
    <row r="2481" spans="1:58" ht="41.45" customHeight="1">
      <c r="A2481"/>
      <c r="J2481"/>
      <c r="AA2481"/>
      <c r="AB2481"/>
      <c r="AC2481"/>
      <c r="AD2481"/>
      <c r="AE2481"/>
      <c r="AF2481"/>
      <c r="AG2481"/>
      <c r="AH2481"/>
      <c r="BB2481" s="2"/>
      <c r="BC2481" s="3"/>
      <c r="BD2481" s="3"/>
      <c r="BE2481" s="3"/>
      <c r="BF2481" s="3"/>
    </row>
    <row r="2482" spans="1:58" ht="41.45" customHeight="1">
      <c r="A2482"/>
      <c r="J2482"/>
      <c r="AA2482"/>
      <c r="AB2482"/>
      <c r="AC2482"/>
      <c r="AD2482"/>
      <c r="AE2482"/>
      <c r="AF2482"/>
      <c r="AG2482"/>
      <c r="AH2482"/>
      <c r="BB2482" s="2"/>
      <c r="BC2482" s="3"/>
      <c r="BD2482" s="3"/>
      <c r="BE2482" s="3"/>
      <c r="BF2482" s="3"/>
    </row>
    <row r="2483" spans="1:58" ht="41.45" customHeight="1">
      <c r="A2483"/>
      <c r="J2483"/>
      <c r="AA2483"/>
      <c r="AB2483"/>
      <c r="AC2483"/>
      <c r="AD2483"/>
      <c r="AE2483"/>
      <c r="AF2483"/>
      <c r="AG2483"/>
      <c r="AH2483"/>
      <c r="BB2483" s="2"/>
      <c r="BC2483" s="3"/>
      <c r="BD2483" s="3"/>
      <c r="BE2483" s="3"/>
      <c r="BF2483" s="3"/>
    </row>
    <row r="2484" spans="1:58" ht="41.45" customHeight="1">
      <c r="A2484"/>
      <c r="J2484"/>
      <c r="AA2484"/>
      <c r="AB2484"/>
      <c r="AC2484"/>
      <c r="AD2484"/>
      <c r="AE2484"/>
      <c r="AF2484"/>
      <c r="AG2484"/>
      <c r="AH2484"/>
      <c r="BB2484" s="2"/>
      <c r="BC2484" s="3"/>
      <c r="BD2484" s="3"/>
      <c r="BE2484" s="3"/>
      <c r="BF2484" s="3"/>
    </row>
    <row r="2485" spans="1:58" ht="41.45" customHeight="1">
      <c r="A2485"/>
      <c r="J2485"/>
      <c r="AA2485"/>
      <c r="AB2485"/>
      <c r="AC2485"/>
      <c r="AD2485"/>
      <c r="AE2485"/>
      <c r="AF2485"/>
      <c r="AG2485"/>
      <c r="AH2485"/>
      <c r="BB2485" s="2"/>
      <c r="BC2485" s="3"/>
      <c r="BD2485" s="3"/>
      <c r="BE2485" s="3"/>
      <c r="BF2485" s="3"/>
    </row>
    <row r="2486" spans="1:58" ht="41.45" customHeight="1">
      <c r="A2486"/>
      <c r="J2486"/>
      <c r="AA2486"/>
      <c r="AB2486"/>
      <c r="AC2486"/>
      <c r="AD2486"/>
      <c r="AE2486"/>
      <c r="AF2486"/>
      <c r="AG2486"/>
      <c r="AH2486"/>
      <c r="BB2486" s="2"/>
      <c r="BC2486" s="3"/>
      <c r="BD2486" s="3"/>
      <c r="BE2486" s="3"/>
      <c r="BF2486" s="3"/>
    </row>
    <row r="2487" spans="1:58" ht="41.45" customHeight="1">
      <c r="A2487"/>
      <c r="J2487"/>
      <c r="AA2487"/>
      <c r="AB2487"/>
      <c r="AC2487"/>
      <c r="AD2487"/>
      <c r="AE2487"/>
      <c r="AF2487"/>
      <c r="AG2487"/>
      <c r="AH2487"/>
      <c r="BB2487" s="2"/>
      <c r="BC2487" s="3"/>
      <c r="BD2487" s="3"/>
      <c r="BE2487" s="3"/>
      <c r="BF2487" s="3"/>
    </row>
    <row r="2488" spans="1:58" ht="41.45" customHeight="1">
      <c r="A2488"/>
      <c r="J2488"/>
      <c r="AA2488"/>
      <c r="AB2488"/>
      <c r="AC2488"/>
      <c r="AD2488"/>
      <c r="AE2488"/>
      <c r="AF2488"/>
      <c r="AG2488"/>
      <c r="AH2488"/>
      <c r="BB2488" s="2"/>
      <c r="BC2488" s="3"/>
      <c r="BD2488" s="3"/>
      <c r="BE2488" s="3"/>
      <c r="BF2488" s="3"/>
    </row>
    <row r="2489" spans="1:58" ht="41.45" customHeight="1">
      <c r="A2489"/>
      <c r="J2489"/>
      <c r="AA2489"/>
      <c r="AB2489"/>
      <c r="AC2489"/>
      <c r="AD2489"/>
      <c r="AE2489"/>
      <c r="AF2489"/>
      <c r="AG2489"/>
      <c r="AH2489"/>
      <c r="BB2489" s="2"/>
      <c r="BC2489" s="3"/>
      <c r="BD2489" s="3"/>
      <c r="BE2489" s="3"/>
      <c r="BF2489" s="3"/>
    </row>
    <row r="2490" spans="1:58" ht="41.45" customHeight="1">
      <c r="A2490"/>
      <c r="J2490"/>
      <c r="AA2490"/>
      <c r="AB2490"/>
      <c r="AC2490"/>
      <c r="AD2490"/>
      <c r="AE2490"/>
      <c r="AF2490"/>
      <c r="AG2490"/>
      <c r="AH2490"/>
      <c r="BB2490" s="2"/>
      <c r="BC2490" s="3"/>
      <c r="BD2490" s="3"/>
      <c r="BE2490" s="3"/>
      <c r="BF2490" s="3"/>
    </row>
    <row r="2491" spans="1:58" ht="41.45" customHeight="1">
      <c r="A2491"/>
      <c r="J2491"/>
      <c r="AA2491"/>
      <c r="AB2491"/>
      <c r="AC2491"/>
      <c r="AD2491"/>
      <c r="AE2491"/>
      <c r="AF2491"/>
      <c r="AG2491"/>
      <c r="AH2491"/>
      <c r="BB2491" s="2"/>
      <c r="BC2491" s="3"/>
      <c r="BD2491" s="3"/>
      <c r="BE2491" s="3"/>
      <c r="BF2491" s="3"/>
    </row>
    <row r="2492" spans="1:58" ht="41.45" customHeight="1">
      <c r="A2492"/>
      <c r="J2492"/>
      <c r="AA2492"/>
      <c r="AB2492"/>
      <c r="AC2492"/>
      <c r="AD2492"/>
      <c r="AE2492"/>
      <c r="AF2492"/>
      <c r="AG2492"/>
      <c r="AH2492"/>
      <c r="BB2492" s="2"/>
      <c r="BC2492" s="3"/>
      <c r="BD2492" s="3"/>
      <c r="BE2492" s="3"/>
      <c r="BF2492" s="3"/>
    </row>
    <row r="2493" spans="1:58" ht="41.45" customHeight="1">
      <c r="A2493"/>
      <c r="J2493"/>
      <c r="AA2493"/>
      <c r="AB2493"/>
      <c r="AC2493"/>
      <c r="AD2493"/>
      <c r="AE2493"/>
      <c r="AF2493"/>
      <c r="AG2493"/>
      <c r="AH2493"/>
      <c r="BB2493" s="2"/>
      <c r="BC2493" s="3"/>
      <c r="BD2493" s="3"/>
      <c r="BE2493" s="3"/>
      <c r="BF2493" s="3"/>
    </row>
    <row r="2494" spans="1:58" ht="41.45" customHeight="1">
      <c r="A2494"/>
      <c r="J2494"/>
      <c r="AA2494"/>
      <c r="AB2494"/>
      <c r="AC2494"/>
      <c r="AD2494"/>
      <c r="AE2494"/>
      <c r="AF2494"/>
      <c r="AG2494"/>
      <c r="AH2494"/>
      <c r="BB2494" s="2"/>
      <c r="BC2494" s="3"/>
      <c r="BD2494" s="3"/>
      <c r="BE2494" s="3"/>
      <c r="BF2494" s="3"/>
    </row>
    <row r="2495" spans="1:58" ht="41.45" customHeight="1">
      <c r="A2495"/>
      <c r="J2495"/>
      <c r="AA2495"/>
      <c r="AB2495"/>
      <c r="AC2495"/>
      <c r="AD2495"/>
      <c r="AE2495"/>
      <c r="AF2495"/>
      <c r="AG2495"/>
      <c r="AH2495"/>
      <c r="BB2495" s="2"/>
      <c r="BC2495" s="3"/>
      <c r="BD2495" s="3"/>
      <c r="BE2495" s="3"/>
      <c r="BF2495" s="3"/>
    </row>
    <row r="2496" spans="1:58" ht="41.45" customHeight="1">
      <c r="A2496"/>
      <c r="J2496"/>
      <c r="AA2496"/>
      <c r="AB2496"/>
      <c r="AC2496"/>
      <c r="AD2496"/>
      <c r="AE2496"/>
      <c r="AF2496"/>
      <c r="AG2496"/>
      <c r="AH2496"/>
      <c r="BB2496" s="2"/>
      <c r="BC2496" s="3"/>
      <c r="BD2496" s="3"/>
      <c r="BE2496" s="3"/>
      <c r="BF2496" s="3"/>
    </row>
    <row r="2497" spans="1:58" ht="41.45" customHeight="1">
      <c r="A2497"/>
      <c r="J2497"/>
      <c r="AA2497"/>
      <c r="AB2497"/>
      <c r="AC2497"/>
      <c r="AD2497"/>
      <c r="AE2497"/>
      <c r="AF2497"/>
      <c r="AG2497"/>
      <c r="AH2497"/>
      <c r="BB2497" s="2"/>
      <c r="BC2497" s="3"/>
      <c r="BD2497" s="3"/>
      <c r="BE2497" s="3"/>
      <c r="BF2497" s="3"/>
    </row>
    <row r="2498" spans="1:58" ht="41.45" customHeight="1">
      <c r="A2498"/>
      <c r="J2498"/>
      <c r="AA2498"/>
      <c r="AB2498"/>
      <c r="AC2498"/>
      <c r="AD2498"/>
      <c r="AE2498"/>
      <c r="AF2498"/>
      <c r="AG2498"/>
      <c r="AH2498"/>
      <c r="BB2498" s="2"/>
      <c r="BC2498" s="3"/>
      <c r="BD2498" s="3"/>
      <c r="BE2498" s="3"/>
      <c r="BF2498" s="3"/>
    </row>
    <row r="2499" spans="1:58" ht="41.45" customHeight="1">
      <c r="A2499"/>
      <c r="J2499"/>
      <c r="AA2499"/>
      <c r="AB2499"/>
      <c r="AC2499"/>
      <c r="AD2499"/>
      <c r="AE2499"/>
      <c r="AF2499"/>
      <c r="AG2499"/>
      <c r="AH2499"/>
      <c r="BB2499" s="2"/>
      <c r="BC2499" s="3"/>
      <c r="BD2499" s="3"/>
      <c r="BE2499" s="3"/>
      <c r="BF2499" s="3"/>
    </row>
    <row r="2500" spans="1:58" ht="41.45" customHeight="1">
      <c r="A2500"/>
      <c r="J2500"/>
      <c r="AA2500"/>
      <c r="AB2500"/>
      <c r="AC2500"/>
      <c r="AD2500"/>
      <c r="AE2500"/>
      <c r="AF2500"/>
      <c r="AG2500"/>
      <c r="AH2500"/>
      <c r="BB2500" s="2"/>
      <c r="BC2500" s="3"/>
      <c r="BD2500" s="3"/>
      <c r="BE2500" s="3"/>
      <c r="BF2500" s="3"/>
    </row>
    <row r="2501" spans="1:58" ht="41.45" customHeight="1">
      <c r="A2501"/>
      <c r="J2501"/>
      <c r="AA2501"/>
      <c r="AB2501"/>
      <c r="AC2501"/>
      <c r="AD2501"/>
      <c r="AE2501"/>
      <c r="AF2501"/>
      <c r="AG2501"/>
      <c r="AH2501"/>
      <c r="BB2501" s="2"/>
      <c r="BC2501" s="3"/>
      <c r="BD2501" s="3"/>
      <c r="BE2501" s="3"/>
      <c r="BF2501" s="3"/>
    </row>
    <row r="2502" spans="1:58" ht="41.45" customHeight="1">
      <c r="A2502"/>
      <c r="J2502"/>
      <c r="AA2502"/>
      <c r="AB2502"/>
      <c r="AC2502"/>
      <c r="AD2502"/>
      <c r="AE2502"/>
      <c r="AF2502"/>
      <c r="AG2502"/>
      <c r="AH2502"/>
      <c r="BB2502" s="2"/>
      <c r="BC2502" s="3"/>
      <c r="BD2502" s="3"/>
      <c r="BE2502" s="3"/>
      <c r="BF2502" s="3"/>
    </row>
    <row r="2503" spans="1:58" ht="41.45" customHeight="1">
      <c r="A2503"/>
      <c r="J2503"/>
      <c r="AA2503"/>
      <c r="AB2503"/>
      <c r="AC2503"/>
      <c r="AD2503"/>
      <c r="AE2503"/>
      <c r="AF2503"/>
      <c r="AG2503"/>
      <c r="AH2503"/>
      <c r="BB2503" s="2"/>
      <c r="BC2503" s="3"/>
      <c r="BD2503" s="3"/>
      <c r="BE2503" s="3"/>
      <c r="BF2503" s="3"/>
    </row>
    <row r="2504" spans="1:58" ht="41.45" customHeight="1">
      <c r="A2504"/>
      <c r="J2504"/>
      <c r="AA2504"/>
      <c r="AB2504"/>
      <c r="AC2504"/>
      <c r="AD2504"/>
      <c r="AE2504"/>
      <c r="AF2504"/>
      <c r="AG2504"/>
      <c r="AH2504"/>
      <c r="BB2504" s="2"/>
      <c r="BC2504" s="3"/>
      <c r="BD2504" s="3"/>
      <c r="BE2504" s="3"/>
      <c r="BF2504" s="3"/>
    </row>
    <row r="2505" spans="1:58" ht="41.45" customHeight="1">
      <c r="A2505"/>
      <c r="J2505"/>
      <c r="AA2505"/>
      <c r="AB2505"/>
      <c r="AC2505"/>
      <c r="AD2505"/>
      <c r="AE2505"/>
      <c r="AF2505"/>
      <c r="AG2505"/>
      <c r="AH2505"/>
      <c r="BB2505" s="2"/>
      <c r="BC2505" s="3"/>
      <c r="BD2505" s="3"/>
      <c r="BE2505" s="3"/>
      <c r="BF2505" s="3"/>
    </row>
    <row r="2506" spans="1:58" ht="41.45" customHeight="1">
      <c r="A2506"/>
      <c r="J2506"/>
      <c r="AA2506"/>
      <c r="AB2506"/>
      <c r="AC2506"/>
      <c r="AD2506"/>
      <c r="AE2506"/>
      <c r="AF2506"/>
      <c r="AG2506"/>
      <c r="AH2506"/>
      <c r="BB2506" s="2"/>
      <c r="BC2506" s="3"/>
      <c r="BD2506" s="3"/>
      <c r="BE2506" s="3"/>
      <c r="BF2506" s="3"/>
    </row>
    <row r="2507" spans="1:58" ht="41.45" customHeight="1">
      <c r="A2507"/>
      <c r="J2507"/>
      <c r="AA2507"/>
      <c r="AB2507"/>
      <c r="AC2507"/>
      <c r="AD2507"/>
      <c r="AE2507"/>
      <c r="AF2507"/>
      <c r="AG2507"/>
      <c r="AH2507"/>
      <c r="BB2507" s="2"/>
      <c r="BC2507" s="3"/>
      <c r="BD2507" s="3"/>
      <c r="BE2507" s="3"/>
      <c r="BF2507" s="3"/>
    </row>
    <row r="2508" spans="1:58" ht="41.45" customHeight="1">
      <c r="A2508"/>
      <c r="J2508"/>
      <c r="AA2508"/>
      <c r="AB2508"/>
      <c r="AC2508"/>
      <c r="AD2508"/>
      <c r="AE2508"/>
      <c r="AF2508"/>
      <c r="AG2508"/>
      <c r="AH2508"/>
      <c r="BB2508" s="2"/>
      <c r="BC2508" s="3"/>
      <c r="BD2508" s="3"/>
      <c r="BE2508" s="3"/>
      <c r="BF2508" s="3"/>
    </row>
    <row r="2509" spans="1:58" ht="41.45" customHeight="1">
      <c r="A2509"/>
      <c r="J2509"/>
      <c r="AA2509"/>
      <c r="AB2509"/>
      <c r="AC2509"/>
      <c r="AD2509"/>
      <c r="AE2509"/>
      <c r="AF2509"/>
      <c r="AG2509"/>
      <c r="AH2509"/>
      <c r="BB2509" s="2"/>
      <c r="BC2509" s="3"/>
      <c r="BD2509" s="3"/>
      <c r="BE2509" s="3"/>
      <c r="BF2509" s="3"/>
    </row>
    <row r="2510" spans="1:58" ht="41.45" customHeight="1">
      <c r="A2510"/>
      <c r="J2510"/>
      <c r="AA2510"/>
      <c r="AB2510"/>
      <c r="AC2510"/>
      <c r="AD2510"/>
      <c r="AE2510"/>
      <c r="AF2510"/>
      <c r="AG2510"/>
      <c r="AH2510"/>
      <c r="BB2510" s="2"/>
      <c r="BC2510" s="3"/>
      <c r="BD2510" s="3"/>
      <c r="BE2510" s="3"/>
      <c r="BF2510" s="3"/>
    </row>
    <row r="2511" spans="1:58" ht="41.45" customHeight="1">
      <c r="A2511"/>
      <c r="J2511"/>
      <c r="AA2511"/>
      <c r="AB2511"/>
      <c r="AC2511"/>
      <c r="AD2511"/>
      <c r="AE2511"/>
      <c r="AF2511"/>
      <c r="AG2511"/>
      <c r="AH2511"/>
      <c r="BB2511" s="2"/>
      <c r="BC2511" s="3"/>
      <c r="BD2511" s="3"/>
      <c r="BE2511" s="3"/>
      <c r="BF2511" s="3"/>
    </row>
    <row r="2512" spans="1:58" ht="41.45" customHeight="1">
      <c r="A2512"/>
      <c r="J2512"/>
      <c r="AA2512"/>
      <c r="AB2512"/>
      <c r="AC2512"/>
      <c r="AD2512"/>
      <c r="AE2512"/>
      <c r="AF2512"/>
      <c r="AG2512"/>
      <c r="AH2512"/>
      <c r="BB2512" s="2"/>
      <c r="BC2512" s="3"/>
      <c r="BD2512" s="3"/>
      <c r="BE2512" s="3"/>
      <c r="BF2512" s="3"/>
    </row>
    <row r="2513" spans="1:58" ht="41.45" customHeight="1">
      <c r="A2513"/>
      <c r="J2513"/>
      <c r="AA2513"/>
      <c r="AB2513"/>
      <c r="AC2513"/>
      <c r="AD2513"/>
      <c r="AE2513"/>
      <c r="AF2513"/>
      <c r="AG2513"/>
      <c r="AH2513"/>
      <c r="BB2513" s="2"/>
      <c r="BC2513" s="3"/>
      <c r="BD2513" s="3"/>
      <c r="BE2513" s="3"/>
      <c r="BF2513" s="3"/>
    </row>
    <row r="2514" spans="1:58" ht="41.45" customHeight="1">
      <c r="A2514"/>
      <c r="J2514"/>
      <c r="AA2514"/>
      <c r="AB2514"/>
      <c r="AC2514"/>
      <c r="AD2514"/>
      <c r="AE2514"/>
      <c r="AF2514"/>
      <c r="AG2514"/>
      <c r="AH2514"/>
      <c r="BB2514" s="2"/>
      <c r="BC2514" s="3"/>
      <c r="BD2514" s="3"/>
      <c r="BE2514" s="3"/>
      <c r="BF2514" s="3"/>
    </row>
    <row r="2515" spans="1:58" ht="41.45" customHeight="1">
      <c r="A2515"/>
      <c r="J2515"/>
      <c r="AA2515"/>
      <c r="AB2515"/>
      <c r="AC2515"/>
      <c r="AD2515"/>
      <c r="AE2515"/>
      <c r="AF2515"/>
      <c r="AG2515"/>
      <c r="AH2515"/>
      <c r="BB2515" s="2"/>
      <c r="BC2515" s="3"/>
      <c r="BD2515" s="3"/>
      <c r="BE2515" s="3"/>
      <c r="BF2515" s="3"/>
    </row>
    <row r="2516" spans="1:58" ht="41.45" customHeight="1">
      <c r="A2516"/>
      <c r="J2516"/>
      <c r="AA2516"/>
      <c r="AB2516"/>
      <c r="AC2516"/>
      <c r="AD2516"/>
      <c r="AE2516"/>
      <c r="AF2516"/>
      <c r="AG2516"/>
      <c r="AH2516"/>
      <c r="BB2516" s="2"/>
      <c r="BC2516" s="3"/>
      <c r="BD2516" s="3"/>
      <c r="BE2516" s="3"/>
      <c r="BF2516" s="3"/>
    </row>
    <row r="2517" spans="1:58" ht="41.45" customHeight="1">
      <c r="A2517"/>
      <c r="J2517"/>
      <c r="AA2517"/>
      <c r="AB2517"/>
      <c r="AC2517"/>
      <c r="AD2517"/>
      <c r="AE2517"/>
      <c r="AF2517"/>
      <c r="AG2517"/>
      <c r="AH2517"/>
      <c r="BB2517" s="2"/>
      <c r="BC2517" s="3"/>
      <c r="BD2517" s="3"/>
      <c r="BE2517" s="3"/>
      <c r="BF2517" s="3"/>
    </row>
    <row r="2518" spans="1:58" ht="41.45" customHeight="1">
      <c r="A2518"/>
      <c r="J2518"/>
      <c r="AA2518"/>
      <c r="AB2518"/>
      <c r="AC2518"/>
      <c r="AD2518"/>
      <c r="AE2518"/>
      <c r="AF2518"/>
      <c r="AG2518"/>
      <c r="AH2518"/>
      <c r="BB2518" s="2"/>
      <c r="BC2518" s="3"/>
      <c r="BD2518" s="3"/>
      <c r="BE2518" s="3"/>
      <c r="BF2518" s="3"/>
    </row>
    <row r="2519" spans="1:58" ht="41.45" customHeight="1">
      <c r="A2519"/>
      <c r="J2519"/>
      <c r="AA2519"/>
      <c r="AB2519"/>
      <c r="AC2519"/>
      <c r="AD2519"/>
      <c r="AE2519"/>
      <c r="AF2519"/>
      <c r="AG2519"/>
      <c r="AH2519"/>
      <c r="BB2519" s="2"/>
      <c r="BC2519" s="3"/>
      <c r="BD2519" s="3"/>
      <c r="BE2519" s="3"/>
      <c r="BF2519" s="3"/>
    </row>
    <row r="2520" spans="1:58" ht="41.45" customHeight="1">
      <c r="A2520"/>
      <c r="J2520"/>
      <c r="AA2520"/>
      <c r="AB2520"/>
      <c r="AC2520"/>
      <c r="AD2520"/>
      <c r="AE2520"/>
      <c r="AF2520"/>
      <c r="AG2520"/>
      <c r="AH2520"/>
      <c r="BB2520" s="2"/>
      <c r="BC2520" s="3"/>
      <c r="BD2520" s="3"/>
      <c r="BE2520" s="3"/>
      <c r="BF2520" s="3"/>
    </row>
    <row r="2521" spans="1:58" ht="41.45" customHeight="1">
      <c r="A2521"/>
      <c r="J2521"/>
      <c r="AA2521"/>
      <c r="AB2521"/>
      <c r="AC2521"/>
      <c r="AD2521"/>
      <c r="AE2521"/>
      <c r="AF2521"/>
      <c r="AG2521"/>
      <c r="AH2521"/>
      <c r="BB2521" s="2"/>
      <c r="BC2521" s="3"/>
      <c r="BD2521" s="3"/>
      <c r="BE2521" s="3"/>
      <c r="BF2521" s="3"/>
    </row>
    <row r="2522" spans="1:58" ht="41.45" customHeight="1">
      <c r="A2522"/>
      <c r="J2522"/>
      <c r="AA2522"/>
      <c r="AB2522"/>
      <c r="AC2522"/>
      <c r="AD2522"/>
      <c r="AE2522"/>
      <c r="AF2522"/>
      <c r="AG2522"/>
      <c r="AH2522"/>
      <c r="BB2522" s="2"/>
      <c r="BC2522" s="3"/>
      <c r="BD2522" s="3"/>
      <c r="BE2522" s="3"/>
      <c r="BF2522" s="3"/>
    </row>
    <row r="2523" spans="1:58" ht="41.45" customHeight="1">
      <c r="A2523"/>
      <c r="J2523"/>
      <c r="AA2523"/>
      <c r="AB2523"/>
      <c r="AC2523"/>
      <c r="AD2523"/>
      <c r="AE2523"/>
      <c r="AF2523"/>
      <c r="AG2523"/>
      <c r="AH2523"/>
      <c r="BB2523" s="2"/>
      <c r="BC2523" s="3"/>
      <c r="BD2523" s="3"/>
      <c r="BE2523" s="3"/>
      <c r="BF2523" s="3"/>
    </row>
    <row r="2524" spans="1:58" ht="41.45" customHeight="1">
      <c r="A2524"/>
      <c r="J2524"/>
      <c r="AA2524"/>
      <c r="AB2524"/>
      <c r="AC2524"/>
      <c r="AD2524"/>
      <c r="AE2524"/>
      <c r="AF2524"/>
      <c r="AG2524"/>
      <c r="AH2524"/>
      <c r="BB2524" s="2"/>
      <c r="BC2524" s="3"/>
      <c r="BD2524" s="3"/>
      <c r="BE2524" s="3"/>
      <c r="BF2524" s="3"/>
    </row>
    <row r="2525" spans="1:58" ht="41.45" customHeight="1">
      <c r="A2525"/>
      <c r="J2525"/>
      <c r="AA2525"/>
      <c r="AB2525"/>
      <c r="AC2525"/>
      <c r="AD2525"/>
      <c r="AE2525"/>
      <c r="AF2525"/>
      <c r="AG2525"/>
      <c r="AH2525"/>
      <c r="BB2525" s="2"/>
      <c r="BC2525" s="3"/>
      <c r="BD2525" s="3"/>
      <c r="BE2525" s="3"/>
      <c r="BF2525" s="3"/>
    </row>
    <row r="2526" spans="1:58" ht="41.45" customHeight="1">
      <c r="A2526"/>
      <c r="J2526"/>
      <c r="AA2526"/>
      <c r="AB2526"/>
      <c r="AC2526"/>
      <c r="AD2526"/>
      <c r="AE2526"/>
      <c r="AF2526"/>
      <c r="AG2526"/>
      <c r="AH2526"/>
      <c r="BB2526" s="2"/>
      <c r="BC2526" s="3"/>
      <c r="BD2526" s="3"/>
      <c r="BE2526" s="3"/>
      <c r="BF2526" s="3"/>
    </row>
    <row r="2527" spans="1:58" ht="41.45" customHeight="1">
      <c r="A2527"/>
      <c r="J2527"/>
      <c r="AA2527"/>
      <c r="AB2527"/>
      <c r="AC2527"/>
      <c r="AD2527"/>
      <c r="AE2527"/>
      <c r="AF2527"/>
      <c r="AG2527"/>
      <c r="AH2527"/>
      <c r="BB2527" s="2"/>
      <c r="BC2527" s="3"/>
      <c r="BD2527" s="3"/>
      <c r="BE2527" s="3"/>
      <c r="BF2527" s="3"/>
    </row>
    <row r="2528" spans="1:58" ht="41.45" customHeight="1">
      <c r="A2528"/>
      <c r="J2528"/>
      <c r="AA2528"/>
      <c r="AB2528"/>
      <c r="AC2528"/>
      <c r="AD2528"/>
      <c r="AE2528"/>
      <c r="AF2528"/>
      <c r="AG2528"/>
      <c r="AH2528"/>
      <c r="BB2528" s="2"/>
      <c r="BC2528" s="3"/>
      <c r="BD2528" s="3"/>
      <c r="BE2528" s="3"/>
      <c r="BF2528" s="3"/>
    </row>
    <row r="2529" spans="1:58" ht="41.45" customHeight="1">
      <c r="A2529"/>
      <c r="J2529"/>
      <c r="AA2529"/>
      <c r="AB2529"/>
      <c r="AC2529"/>
      <c r="AD2529"/>
      <c r="AE2529"/>
      <c r="AF2529"/>
      <c r="AG2529"/>
      <c r="AH2529"/>
      <c r="BB2529" s="2"/>
      <c r="BC2529" s="3"/>
      <c r="BD2529" s="3"/>
      <c r="BE2529" s="3"/>
      <c r="BF2529" s="3"/>
    </row>
    <row r="2530" spans="1:58" ht="41.45" customHeight="1">
      <c r="A2530"/>
      <c r="J2530"/>
      <c r="AA2530"/>
      <c r="AB2530"/>
      <c r="AC2530"/>
      <c r="AD2530"/>
      <c r="AE2530"/>
      <c r="AF2530"/>
      <c r="AG2530"/>
      <c r="AH2530"/>
      <c r="BB2530" s="2"/>
      <c r="BC2530" s="3"/>
      <c r="BD2530" s="3"/>
      <c r="BE2530" s="3"/>
      <c r="BF2530" s="3"/>
    </row>
    <row r="2531" spans="1:58" ht="41.45" customHeight="1">
      <c r="A2531"/>
      <c r="J2531"/>
      <c r="AA2531"/>
      <c r="AB2531"/>
      <c r="AC2531"/>
      <c r="AD2531"/>
      <c r="AE2531"/>
      <c r="AF2531"/>
      <c r="AG2531"/>
      <c r="AH2531"/>
      <c r="BB2531" s="2"/>
      <c r="BC2531" s="3"/>
      <c r="BD2531" s="3"/>
      <c r="BE2531" s="3"/>
      <c r="BF2531" s="3"/>
    </row>
    <row r="2532" spans="1:58" ht="41.45" customHeight="1">
      <c r="A2532"/>
      <c r="J2532"/>
      <c r="AA2532"/>
      <c r="AB2532"/>
      <c r="AC2532"/>
      <c r="AD2532"/>
      <c r="AE2532"/>
      <c r="AF2532"/>
      <c r="AG2532"/>
      <c r="AH2532"/>
      <c r="BB2532" s="2"/>
      <c r="BC2532" s="3"/>
      <c r="BD2532" s="3"/>
      <c r="BE2532" s="3"/>
      <c r="BF2532" s="3"/>
    </row>
    <row r="2533" spans="1:58" ht="41.45" customHeight="1">
      <c r="A2533"/>
      <c r="J2533"/>
      <c r="AA2533"/>
      <c r="AB2533"/>
      <c r="AC2533"/>
      <c r="AD2533"/>
      <c r="AE2533"/>
      <c r="AF2533"/>
      <c r="AG2533"/>
      <c r="AH2533"/>
      <c r="BB2533" s="2"/>
      <c r="BC2533" s="3"/>
      <c r="BD2533" s="3"/>
      <c r="BE2533" s="3"/>
      <c r="BF2533" s="3"/>
    </row>
    <row r="2534" spans="1:58" ht="41.45" customHeight="1">
      <c r="A2534"/>
      <c r="J2534"/>
      <c r="AA2534"/>
      <c r="AB2534"/>
      <c r="AC2534"/>
      <c r="AD2534"/>
      <c r="AE2534"/>
      <c r="AF2534"/>
      <c r="AG2534"/>
      <c r="AH2534"/>
      <c r="BB2534" s="2"/>
      <c r="BC2534" s="3"/>
      <c r="BD2534" s="3"/>
      <c r="BE2534" s="3"/>
      <c r="BF2534" s="3"/>
    </row>
    <row r="2535" spans="1:58" ht="41.45" customHeight="1">
      <c r="A2535"/>
      <c r="J2535"/>
      <c r="AA2535"/>
      <c r="AB2535"/>
      <c r="AC2535"/>
      <c r="AD2535"/>
      <c r="AE2535"/>
      <c r="AF2535"/>
      <c r="AG2535"/>
      <c r="AH2535"/>
      <c r="BB2535" s="2"/>
      <c r="BC2535" s="3"/>
      <c r="BD2535" s="3"/>
      <c r="BE2535" s="3"/>
      <c r="BF2535" s="3"/>
    </row>
    <row r="2536" spans="1:58" ht="41.45" customHeight="1">
      <c r="A2536"/>
      <c r="J2536"/>
      <c r="AA2536"/>
      <c r="AB2536"/>
      <c r="AC2536"/>
      <c r="AD2536"/>
      <c r="AE2536"/>
      <c r="AF2536"/>
      <c r="AG2536"/>
      <c r="AH2536"/>
      <c r="BB2536" s="2"/>
      <c r="BC2536" s="3"/>
      <c r="BD2536" s="3"/>
      <c r="BE2536" s="3"/>
      <c r="BF2536" s="3"/>
    </row>
    <row r="2537" spans="1:58" ht="41.45" customHeight="1">
      <c r="A2537"/>
      <c r="J2537"/>
      <c r="AA2537"/>
      <c r="AB2537"/>
      <c r="AC2537"/>
      <c r="AD2537"/>
      <c r="AE2537"/>
      <c r="AF2537"/>
      <c r="AG2537"/>
      <c r="AH2537"/>
      <c r="BB2537" s="2"/>
      <c r="BC2537" s="3"/>
      <c r="BD2537" s="3"/>
      <c r="BE2537" s="3"/>
      <c r="BF2537" s="3"/>
    </row>
    <row r="2538" spans="1:58" ht="41.45" customHeight="1">
      <c r="A2538"/>
      <c r="J2538"/>
      <c r="AA2538"/>
      <c r="AB2538"/>
      <c r="AC2538"/>
      <c r="AD2538"/>
      <c r="AE2538"/>
      <c r="AF2538"/>
      <c r="AG2538"/>
      <c r="AH2538"/>
      <c r="BB2538" s="2"/>
      <c r="BC2538" s="3"/>
      <c r="BD2538" s="3"/>
      <c r="BE2538" s="3"/>
      <c r="BF2538" s="3"/>
    </row>
    <row r="2539" spans="1:58" ht="41.45" customHeight="1">
      <c r="A2539"/>
      <c r="J2539"/>
      <c r="AA2539"/>
      <c r="AB2539"/>
      <c r="AC2539"/>
      <c r="AD2539"/>
      <c r="AE2539"/>
      <c r="AF2539"/>
      <c r="AG2539"/>
      <c r="AH2539"/>
      <c r="BB2539" s="2"/>
      <c r="BC2539" s="3"/>
      <c r="BD2539" s="3"/>
      <c r="BE2539" s="3"/>
      <c r="BF2539" s="3"/>
    </row>
    <row r="2540" spans="1:58" ht="41.45" customHeight="1">
      <c r="A2540"/>
      <c r="J2540"/>
      <c r="AA2540"/>
      <c r="AB2540"/>
      <c r="AC2540"/>
      <c r="AD2540"/>
      <c r="AE2540"/>
      <c r="AF2540"/>
      <c r="AG2540"/>
      <c r="AH2540"/>
      <c r="BB2540" s="2"/>
      <c r="BC2540" s="3"/>
      <c r="BD2540" s="3"/>
      <c r="BE2540" s="3"/>
      <c r="BF2540" s="3"/>
    </row>
    <row r="2541" spans="1:58" ht="41.45" customHeight="1">
      <c r="A2541"/>
      <c r="J2541"/>
      <c r="AA2541"/>
      <c r="AB2541"/>
      <c r="AC2541"/>
      <c r="AD2541"/>
      <c r="AE2541"/>
      <c r="AF2541"/>
      <c r="AG2541"/>
      <c r="AH2541"/>
      <c r="BB2541" s="2"/>
      <c r="BC2541" s="3"/>
      <c r="BD2541" s="3"/>
      <c r="BE2541" s="3"/>
      <c r="BF2541" s="3"/>
    </row>
    <row r="2542" spans="1:58" ht="41.45" customHeight="1">
      <c r="A2542"/>
      <c r="J2542"/>
      <c r="AA2542"/>
      <c r="AB2542"/>
      <c r="AC2542"/>
      <c r="AD2542"/>
      <c r="AE2542"/>
      <c r="AF2542"/>
      <c r="AG2542"/>
      <c r="AH2542"/>
      <c r="BB2542" s="2"/>
      <c r="BC2542" s="3"/>
      <c r="BD2542" s="3"/>
      <c r="BE2542" s="3"/>
      <c r="BF2542" s="3"/>
    </row>
    <row r="2543" spans="1:58" ht="41.45" customHeight="1">
      <c r="A2543"/>
      <c r="J2543"/>
      <c r="AA2543"/>
      <c r="AB2543"/>
      <c r="AC2543"/>
      <c r="AD2543"/>
      <c r="AE2543"/>
      <c r="AF2543"/>
      <c r="AG2543"/>
      <c r="AH2543"/>
      <c r="BB2543" s="2"/>
      <c r="BC2543" s="3"/>
      <c r="BD2543" s="3"/>
      <c r="BE2543" s="3"/>
      <c r="BF2543" s="3"/>
    </row>
    <row r="2544" spans="1:58" ht="41.45" customHeight="1">
      <c r="A2544"/>
      <c r="J2544"/>
      <c r="AA2544"/>
      <c r="AB2544"/>
      <c r="AC2544"/>
      <c r="AD2544"/>
      <c r="AE2544"/>
      <c r="AF2544"/>
      <c r="AG2544"/>
      <c r="AH2544"/>
      <c r="BB2544" s="2"/>
      <c r="BC2544" s="3"/>
      <c r="BD2544" s="3"/>
      <c r="BE2544" s="3"/>
      <c r="BF2544" s="3"/>
    </row>
    <row r="2545" spans="1:58" ht="41.45" customHeight="1">
      <c r="A2545"/>
      <c r="J2545"/>
      <c r="AA2545"/>
      <c r="AB2545"/>
      <c r="AC2545"/>
      <c r="AD2545"/>
      <c r="AE2545"/>
      <c r="AF2545"/>
      <c r="AG2545"/>
      <c r="AH2545"/>
      <c r="BB2545" s="2"/>
      <c r="BC2545" s="3"/>
      <c r="BD2545" s="3"/>
      <c r="BE2545" s="3"/>
      <c r="BF2545" s="3"/>
    </row>
    <row r="2546" spans="1:58" ht="41.45" customHeight="1">
      <c r="A2546"/>
      <c r="J2546"/>
      <c r="AA2546"/>
      <c r="AB2546"/>
      <c r="AC2546"/>
      <c r="AD2546"/>
      <c r="AE2546"/>
      <c r="AF2546"/>
      <c r="AG2546"/>
      <c r="AH2546"/>
      <c r="BB2546" s="2"/>
      <c r="BC2546" s="3"/>
      <c r="BD2546" s="3"/>
      <c r="BE2546" s="3"/>
      <c r="BF2546" s="3"/>
    </row>
    <row r="2547" spans="1:58" ht="41.45" customHeight="1">
      <c r="A2547"/>
      <c r="J2547"/>
      <c r="AA2547"/>
      <c r="AB2547"/>
      <c r="AC2547"/>
      <c r="AD2547"/>
      <c r="AE2547"/>
      <c r="AF2547"/>
      <c r="AG2547"/>
      <c r="AH2547"/>
      <c r="BB2547" s="2"/>
      <c r="BC2547" s="3"/>
      <c r="BD2547" s="3"/>
      <c r="BE2547" s="3"/>
      <c r="BF2547" s="3"/>
    </row>
    <row r="2548" spans="1:58" ht="41.45" customHeight="1">
      <c r="A2548"/>
      <c r="J2548"/>
      <c r="AA2548"/>
      <c r="AB2548"/>
      <c r="AC2548"/>
      <c r="AD2548"/>
      <c r="AE2548"/>
      <c r="AF2548"/>
      <c r="AG2548"/>
      <c r="AH2548"/>
      <c r="BB2548" s="2"/>
      <c r="BC2548" s="3"/>
      <c r="BD2548" s="3"/>
      <c r="BE2548" s="3"/>
      <c r="BF2548" s="3"/>
    </row>
    <row r="2549" spans="1:58" ht="41.45" customHeight="1">
      <c r="A2549"/>
      <c r="J2549"/>
      <c r="AA2549"/>
      <c r="AB2549"/>
      <c r="AC2549"/>
      <c r="AD2549"/>
      <c r="AE2549"/>
      <c r="AF2549"/>
      <c r="AG2549"/>
      <c r="AH2549"/>
      <c r="BB2549" s="2"/>
      <c r="BC2549" s="3"/>
      <c r="BD2549" s="3"/>
      <c r="BE2549" s="3"/>
      <c r="BF2549" s="3"/>
    </row>
    <row r="2550" spans="1:58" ht="41.45" customHeight="1">
      <c r="A2550"/>
      <c r="J2550"/>
      <c r="AA2550"/>
      <c r="AB2550"/>
      <c r="AC2550"/>
      <c r="AD2550"/>
      <c r="AE2550"/>
      <c r="AF2550"/>
      <c r="AG2550"/>
      <c r="AH2550"/>
      <c r="BB2550" s="2"/>
      <c r="BC2550" s="3"/>
      <c r="BD2550" s="3"/>
      <c r="BE2550" s="3"/>
      <c r="BF2550" s="3"/>
    </row>
    <row r="2551" spans="1:58" ht="41.45" customHeight="1">
      <c r="A2551"/>
      <c r="J2551"/>
      <c r="AA2551"/>
      <c r="AB2551"/>
      <c r="AC2551"/>
      <c r="AD2551"/>
      <c r="AE2551"/>
      <c r="AF2551"/>
      <c r="AG2551"/>
      <c r="AH2551"/>
      <c r="BB2551" s="2"/>
      <c r="BC2551" s="3"/>
      <c r="BD2551" s="3"/>
      <c r="BE2551" s="3"/>
      <c r="BF2551" s="3"/>
    </row>
    <row r="2552" spans="1:58" ht="41.45" customHeight="1">
      <c r="A2552"/>
      <c r="J2552"/>
      <c r="AA2552"/>
      <c r="AB2552"/>
      <c r="AC2552"/>
      <c r="AD2552"/>
      <c r="AE2552"/>
      <c r="AF2552"/>
      <c r="AG2552"/>
      <c r="AH2552"/>
      <c r="BB2552" s="2"/>
      <c r="BC2552" s="3"/>
      <c r="BD2552" s="3"/>
      <c r="BE2552" s="3"/>
      <c r="BF2552" s="3"/>
    </row>
    <row r="2553" spans="1:58" ht="41.45" customHeight="1">
      <c r="A2553"/>
      <c r="J2553"/>
      <c r="AA2553"/>
      <c r="AB2553"/>
      <c r="AC2553"/>
      <c r="AD2553"/>
      <c r="AE2553"/>
      <c r="AF2553"/>
      <c r="AG2553"/>
      <c r="AH2553"/>
      <c r="BB2553" s="2"/>
      <c r="BC2553" s="3"/>
      <c r="BD2553" s="3"/>
      <c r="BE2553" s="3"/>
      <c r="BF2553" s="3"/>
    </row>
    <row r="2554" spans="1:58" ht="41.45" customHeight="1">
      <c r="A2554"/>
      <c r="J2554"/>
      <c r="AA2554"/>
      <c r="AB2554"/>
      <c r="AC2554"/>
      <c r="AD2554"/>
      <c r="AE2554"/>
      <c r="AF2554"/>
      <c r="AG2554"/>
      <c r="AH2554"/>
      <c r="BB2554" s="2"/>
      <c r="BC2554" s="3"/>
      <c r="BD2554" s="3"/>
      <c r="BE2554" s="3"/>
      <c r="BF2554" s="3"/>
    </row>
    <row r="2555" spans="1:58" ht="41.45" customHeight="1">
      <c r="A2555"/>
      <c r="J2555"/>
      <c r="AA2555"/>
      <c r="AB2555"/>
      <c r="AC2555"/>
      <c r="AD2555"/>
      <c r="AE2555"/>
      <c r="AF2555"/>
      <c r="AG2555"/>
      <c r="AH2555"/>
      <c r="BB2555" s="2"/>
      <c r="BC2555" s="3"/>
      <c r="BD2555" s="3"/>
      <c r="BE2555" s="3"/>
      <c r="BF2555" s="3"/>
    </row>
    <row r="2556" spans="1:58" ht="41.45" customHeight="1">
      <c r="A2556"/>
      <c r="J2556"/>
      <c r="AA2556"/>
      <c r="AB2556"/>
      <c r="AC2556"/>
      <c r="AD2556"/>
      <c r="AE2556"/>
      <c r="AF2556"/>
      <c r="AG2556"/>
      <c r="AH2556"/>
      <c r="BB2556" s="2"/>
      <c r="BC2556" s="3"/>
      <c r="BD2556" s="3"/>
      <c r="BE2556" s="3"/>
      <c r="BF2556" s="3"/>
    </row>
    <row r="2557" spans="1:58" ht="41.45" customHeight="1">
      <c r="A2557"/>
      <c r="J2557"/>
      <c r="AA2557"/>
      <c r="AB2557"/>
      <c r="AC2557"/>
      <c r="AD2557"/>
      <c r="AE2557"/>
      <c r="AF2557"/>
      <c r="AG2557"/>
      <c r="AH2557"/>
      <c r="BB2557" s="2"/>
      <c r="BC2557" s="3"/>
      <c r="BD2557" s="3"/>
      <c r="BE2557" s="3"/>
      <c r="BF2557" s="3"/>
    </row>
    <row r="2558" spans="1:58" ht="41.45" customHeight="1">
      <c r="A2558"/>
      <c r="J2558"/>
      <c r="AA2558"/>
      <c r="AB2558"/>
      <c r="AC2558"/>
      <c r="AD2558"/>
      <c r="AE2558"/>
      <c r="AF2558"/>
      <c r="AG2558"/>
      <c r="AH2558"/>
      <c r="BB2558" s="2"/>
      <c r="BC2558" s="3"/>
      <c r="BD2558" s="3"/>
      <c r="BE2558" s="3"/>
      <c r="BF2558" s="3"/>
    </row>
    <row r="2559" spans="1:58" ht="41.45" customHeight="1">
      <c r="A2559"/>
      <c r="J2559"/>
      <c r="AA2559"/>
      <c r="AB2559"/>
      <c r="AC2559"/>
      <c r="AD2559"/>
      <c r="AE2559"/>
      <c r="AF2559"/>
      <c r="AG2559"/>
      <c r="AH2559"/>
      <c r="BB2559" s="2"/>
      <c r="BC2559" s="3"/>
      <c r="BD2559" s="3"/>
      <c r="BE2559" s="3"/>
      <c r="BF2559" s="3"/>
    </row>
    <row r="2560" spans="1:58" ht="41.45" customHeight="1">
      <c r="A2560"/>
      <c r="J2560"/>
      <c r="AA2560"/>
      <c r="AB2560"/>
      <c r="AC2560"/>
      <c r="AD2560"/>
      <c r="AE2560"/>
      <c r="AF2560"/>
      <c r="AG2560"/>
      <c r="AH2560"/>
      <c r="BB2560" s="2"/>
      <c r="BC2560" s="3"/>
      <c r="BD2560" s="3"/>
      <c r="BE2560" s="3"/>
      <c r="BF2560" s="3"/>
    </row>
    <row r="2561" spans="1:58" ht="41.45" customHeight="1">
      <c r="A2561"/>
      <c r="J2561"/>
      <c r="AA2561"/>
      <c r="AB2561"/>
      <c r="AC2561"/>
      <c r="AD2561"/>
      <c r="AE2561"/>
      <c r="AF2561"/>
      <c r="AG2561"/>
      <c r="AH2561"/>
      <c r="BB2561" s="2"/>
      <c r="BC2561" s="3"/>
      <c r="BD2561" s="3"/>
      <c r="BE2561" s="3"/>
      <c r="BF2561" s="3"/>
    </row>
    <row r="2562" spans="1:58" ht="41.45" customHeight="1">
      <c r="A2562"/>
      <c r="J2562"/>
      <c r="AA2562"/>
      <c r="AB2562"/>
      <c r="AC2562"/>
      <c r="AD2562"/>
      <c r="AE2562"/>
      <c r="AF2562"/>
      <c r="AG2562"/>
      <c r="AH2562"/>
      <c r="BB2562" s="2"/>
      <c r="BC2562" s="3"/>
      <c r="BD2562" s="3"/>
      <c r="BE2562" s="3"/>
      <c r="BF2562" s="3"/>
    </row>
    <row r="2563" spans="1:58" ht="41.45" customHeight="1">
      <c r="A2563"/>
      <c r="J2563"/>
      <c r="AA2563"/>
      <c r="AB2563"/>
      <c r="AC2563"/>
      <c r="AD2563"/>
      <c r="AE2563"/>
      <c r="AF2563"/>
      <c r="AG2563"/>
      <c r="AH2563"/>
      <c r="BB2563" s="2"/>
      <c r="BC2563" s="3"/>
      <c r="BD2563" s="3"/>
      <c r="BE2563" s="3"/>
      <c r="BF2563" s="3"/>
    </row>
    <row r="2564" spans="1:58" ht="41.45" customHeight="1">
      <c r="A2564"/>
      <c r="J2564"/>
      <c r="AA2564"/>
      <c r="AB2564"/>
      <c r="AC2564"/>
      <c r="AD2564"/>
      <c r="AE2564"/>
      <c r="AF2564"/>
      <c r="AG2564"/>
      <c r="AH2564"/>
      <c r="BB2564" s="2"/>
      <c r="BC2564" s="3"/>
      <c r="BD2564" s="3"/>
      <c r="BE2564" s="3"/>
      <c r="BF2564" s="3"/>
    </row>
    <row r="2565" spans="1:58" ht="41.45" customHeight="1">
      <c r="A2565"/>
      <c r="J2565"/>
      <c r="AA2565"/>
      <c r="AB2565"/>
      <c r="AC2565"/>
      <c r="AD2565"/>
      <c r="AE2565"/>
      <c r="AF2565"/>
      <c r="AG2565"/>
      <c r="AH2565"/>
      <c r="BB2565" s="2"/>
      <c r="BC2565" s="3"/>
      <c r="BD2565" s="3"/>
      <c r="BE2565" s="3"/>
      <c r="BF2565" s="3"/>
    </row>
    <row r="2566" spans="1:58" ht="41.45" customHeight="1">
      <c r="A2566"/>
      <c r="J2566"/>
      <c r="AA2566"/>
      <c r="AB2566"/>
      <c r="AC2566"/>
      <c r="AD2566"/>
      <c r="AE2566"/>
      <c r="AF2566"/>
      <c r="AG2566"/>
      <c r="AH2566"/>
      <c r="BB2566" s="2"/>
      <c r="BC2566" s="3"/>
      <c r="BD2566" s="3"/>
      <c r="BE2566" s="3"/>
      <c r="BF2566" s="3"/>
    </row>
    <row r="2567" spans="1:58" ht="41.45" customHeight="1">
      <c r="A2567"/>
      <c r="J2567"/>
      <c r="AA2567"/>
      <c r="AB2567"/>
      <c r="AC2567"/>
      <c r="AD2567"/>
      <c r="AE2567"/>
      <c r="AF2567"/>
      <c r="AG2567"/>
      <c r="AH2567"/>
      <c r="BB2567" s="2"/>
      <c r="BC2567" s="3"/>
      <c r="BD2567" s="3"/>
      <c r="BE2567" s="3"/>
      <c r="BF2567" s="3"/>
    </row>
    <row r="2568" spans="1:58" ht="41.45" customHeight="1">
      <c r="A2568"/>
      <c r="J2568"/>
      <c r="AA2568"/>
      <c r="AB2568"/>
      <c r="AC2568"/>
      <c r="AD2568"/>
      <c r="AE2568"/>
      <c r="AF2568"/>
      <c r="AG2568"/>
      <c r="AH2568"/>
      <c r="BB2568" s="2"/>
      <c r="BC2568" s="3"/>
      <c r="BD2568" s="3"/>
      <c r="BE2568" s="3"/>
      <c r="BF2568" s="3"/>
    </row>
    <row r="2569" spans="1:58" ht="41.45" customHeight="1">
      <c r="A2569"/>
      <c r="J2569"/>
      <c r="AA2569"/>
      <c r="AB2569"/>
      <c r="AC2569"/>
      <c r="AD2569"/>
      <c r="AE2569"/>
      <c r="AF2569"/>
      <c r="AG2569"/>
      <c r="AH2569"/>
      <c r="BB2569" s="2"/>
      <c r="BC2569" s="3"/>
      <c r="BD2569" s="3"/>
      <c r="BE2569" s="3"/>
      <c r="BF2569" s="3"/>
    </row>
    <row r="2570" spans="1:58" ht="41.45" customHeight="1">
      <c r="A2570"/>
      <c r="J2570"/>
      <c r="AA2570"/>
      <c r="AB2570"/>
      <c r="AC2570"/>
      <c r="AD2570"/>
      <c r="AE2570"/>
      <c r="AF2570"/>
      <c r="AG2570"/>
      <c r="AH2570"/>
      <c r="BB2570" s="2"/>
      <c r="BC2570" s="3"/>
      <c r="BD2570" s="3"/>
      <c r="BE2570" s="3"/>
      <c r="BF2570" s="3"/>
    </row>
    <row r="2571" spans="1:58" ht="41.45" customHeight="1">
      <c r="A2571"/>
      <c r="J2571"/>
      <c r="AA2571"/>
      <c r="AB2571"/>
      <c r="AC2571"/>
      <c r="AD2571"/>
      <c r="AE2571"/>
      <c r="AF2571"/>
      <c r="AG2571"/>
      <c r="AH2571"/>
      <c r="BB2571" s="2"/>
      <c r="BC2571" s="3"/>
      <c r="BD2571" s="3"/>
      <c r="BE2571" s="3"/>
      <c r="BF2571" s="3"/>
    </row>
    <row r="2572" spans="1:58" ht="41.45" customHeight="1">
      <c r="A2572"/>
      <c r="J2572"/>
      <c r="AA2572"/>
      <c r="AB2572"/>
      <c r="AC2572"/>
      <c r="AD2572"/>
      <c r="AE2572"/>
      <c r="AF2572"/>
      <c r="AG2572"/>
      <c r="AH2572"/>
      <c r="BB2572" s="2"/>
      <c r="BC2572" s="3"/>
      <c r="BD2572" s="3"/>
      <c r="BE2572" s="3"/>
      <c r="BF2572" s="3"/>
    </row>
    <row r="2573" spans="1:58" ht="41.45" customHeight="1">
      <c r="A2573"/>
      <c r="J2573"/>
      <c r="AA2573"/>
      <c r="AB2573"/>
      <c r="AC2573"/>
      <c r="AD2573"/>
      <c r="AE2573"/>
      <c r="AF2573"/>
      <c r="AG2573"/>
      <c r="AH2573"/>
      <c r="BB2573" s="2"/>
      <c r="BC2573" s="3"/>
      <c r="BD2573" s="3"/>
      <c r="BE2573" s="3"/>
      <c r="BF2573" s="3"/>
    </row>
    <row r="2574" spans="1:58" ht="41.45" customHeight="1">
      <c r="A2574"/>
      <c r="J2574"/>
      <c r="AA2574"/>
      <c r="AB2574"/>
      <c r="AC2574"/>
      <c r="AD2574"/>
      <c r="AE2574"/>
      <c r="AF2574"/>
      <c r="AG2574"/>
      <c r="AH2574"/>
      <c r="BB2574" s="2"/>
      <c r="BC2574" s="3"/>
      <c r="BD2574" s="3"/>
      <c r="BE2574" s="3"/>
      <c r="BF2574" s="3"/>
    </row>
    <row r="2575" spans="1:58" ht="41.45" customHeight="1">
      <c r="A2575"/>
      <c r="J2575"/>
      <c r="AA2575"/>
      <c r="AB2575"/>
      <c r="AC2575"/>
      <c r="AD2575"/>
      <c r="AE2575"/>
      <c r="AF2575"/>
      <c r="AG2575"/>
      <c r="AH2575"/>
      <c r="BB2575" s="2"/>
      <c r="BC2575" s="3"/>
      <c r="BD2575" s="3"/>
      <c r="BE2575" s="3"/>
      <c r="BF2575" s="3"/>
    </row>
    <row r="2576" spans="1:58" ht="41.45" customHeight="1">
      <c r="A2576"/>
      <c r="J2576"/>
      <c r="AA2576"/>
      <c r="AB2576"/>
      <c r="AC2576"/>
      <c r="AD2576"/>
      <c r="AE2576"/>
      <c r="AF2576"/>
      <c r="AG2576"/>
      <c r="AH2576"/>
      <c r="BB2576" s="2"/>
      <c r="BC2576" s="3"/>
      <c r="BD2576" s="3"/>
      <c r="BE2576" s="3"/>
      <c r="BF2576" s="3"/>
    </row>
    <row r="2577" spans="1:58" ht="41.45" customHeight="1">
      <c r="A2577"/>
      <c r="J2577"/>
      <c r="AA2577"/>
      <c r="AB2577"/>
      <c r="AC2577"/>
      <c r="AD2577"/>
      <c r="AE2577"/>
      <c r="AF2577"/>
      <c r="AG2577"/>
      <c r="AH2577"/>
      <c r="BB2577" s="2"/>
      <c r="BC2577" s="3"/>
      <c r="BD2577" s="3"/>
      <c r="BE2577" s="3"/>
      <c r="BF2577" s="3"/>
    </row>
    <row r="2578" spans="1:58" ht="41.45" customHeight="1">
      <c r="A2578"/>
      <c r="J2578"/>
      <c r="AA2578"/>
      <c r="AB2578"/>
      <c r="AC2578"/>
      <c r="AD2578"/>
      <c r="AE2578"/>
      <c r="AF2578"/>
      <c r="AG2578"/>
      <c r="AH2578"/>
      <c r="BB2578" s="2"/>
      <c r="BC2578" s="3"/>
      <c r="BD2578" s="3"/>
      <c r="BE2578" s="3"/>
      <c r="BF2578" s="3"/>
    </row>
    <row r="2579" spans="1:58" ht="41.45" customHeight="1">
      <c r="A2579"/>
      <c r="J2579"/>
      <c r="AA2579"/>
      <c r="AB2579"/>
      <c r="AC2579"/>
      <c r="AD2579"/>
      <c r="AE2579"/>
      <c r="AF2579"/>
      <c r="AG2579"/>
      <c r="AH2579"/>
      <c r="BB2579" s="2"/>
      <c r="BC2579" s="3"/>
      <c r="BD2579" s="3"/>
      <c r="BE2579" s="3"/>
      <c r="BF2579" s="3"/>
    </row>
    <row r="2580" spans="1:58" ht="41.45" customHeight="1">
      <c r="A2580"/>
      <c r="J2580"/>
      <c r="AA2580"/>
      <c r="AB2580"/>
      <c r="AC2580"/>
      <c r="AD2580"/>
      <c r="AE2580"/>
      <c r="AF2580"/>
      <c r="AG2580"/>
      <c r="AH2580"/>
      <c r="BB2580" s="2"/>
      <c r="BC2580" s="3"/>
      <c r="BD2580" s="3"/>
      <c r="BE2580" s="3"/>
      <c r="BF2580" s="3"/>
    </row>
    <row r="2581" spans="1:58" ht="41.45" customHeight="1">
      <c r="A2581"/>
      <c r="J2581"/>
      <c r="AA2581"/>
      <c r="AB2581"/>
      <c r="AC2581"/>
      <c r="AD2581"/>
      <c r="AE2581"/>
      <c r="AF2581"/>
      <c r="AG2581"/>
      <c r="AH2581"/>
      <c r="BB2581" s="2"/>
      <c r="BC2581" s="3"/>
      <c r="BD2581" s="3"/>
      <c r="BE2581" s="3"/>
      <c r="BF2581" s="3"/>
    </row>
    <row r="2582" spans="1:58" ht="41.45" customHeight="1">
      <c r="A2582"/>
      <c r="J2582"/>
      <c r="AA2582"/>
      <c r="AB2582"/>
      <c r="AC2582"/>
      <c r="AD2582"/>
      <c r="AE2582"/>
      <c r="AF2582"/>
      <c r="AG2582"/>
      <c r="AH2582"/>
      <c r="BB2582" s="2"/>
      <c r="BC2582" s="3"/>
      <c r="BD2582" s="3"/>
      <c r="BE2582" s="3"/>
      <c r="BF2582" s="3"/>
    </row>
    <row r="2583" spans="1:58" ht="41.45" customHeight="1">
      <c r="A2583"/>
      <c r="J2583"/>
      <c r="AA2583"/>
      <c r="AB2583"/>
      <c r="AC2583"/>
      <c r="AD2583"/>
      <c r="AE2583"/>
      <c r="AF2583"/>
      <c r="AG2583"/>
      <c r="AH2583"/>
      <c r="BB2583" s="2"/>
      <c r="BC2583" s="3"/>
      <c r="BD2583" s="3"/>
      <c r="BE2583" s="3"/>
      <c r="BF2583" s="3"/>
    </row>
    <row r="2584" spans="1:58" ht="41.45" customHeight="1">
      <c r="A2584"/>
      <c r="J2584"/>
      <c r="AA2584"/>
      <c r="AB2584"/>
      <c r="AC2584"/>
      <c r="AD2584"/>
      <c r="AE2584"/>
      <c r="AF2584"/>
      <c r="AG2584"/>
      <c r="AH2584"/>
      <c r="BB2584" s="2"/>
      <c r="BC2584" s="3"/>
      <c r="BD2584" s="3"/>
      <c r="BE2584" s="3"/>
      <c r="BF2584" s="3"/>
    </row>
    <row r="2585" spans="1:58" ht="41.45" customHeight="1">
      <c r="A2585"/>
      <c r="J2585"/>
      <c r="AA2585"/>
      <c r="AB2585"/>
      <c r="AC2585"/>
      <c r="AD2585"/>
      <c r="AE2585"/>
      <c r="AF2585"/>
      <c r="AG2585"/>
      <c r="AH2585"/>
      <c r="BB2585" s="2"/>
      <c r="BC2585" s="3"/>
      <c r="BD2585" s="3"/>
      <c r="BE2585" s="3"/>
      <c r="BF2585" s="3"/>
    </row>
    <row r="2586" spans="1:58" ht="41.45" customHeight="1">
      <c r="A2586"/>
      <c r="J2586"/>
      <c r="AA2586"/>
      <c r="AB2586"/>
      <c r="AC2586"/>
      <c r="AD2586"/>
      <c r="AE2586"/>
      <c r="AF2586"/>
      <c r="AG2586"/>
      <c r="AH2586"/>
      <c r="BB2586" s="2"/>
      <c r="BC2586" s="3"/>
      <c r="BD2586" s="3"/>
      <c r="BE2586" s="3"/>
      <c r="BF2586" s="3"/>
    </row>
    <row r="2587" spans="1:58" ht="41.45" customHeight="1">
      <c r="A2587"/>
      <c r="J2587"/>
      <c r="AA2587"/>
      <c r="AB2587"/>
      <c r="AC2587"/>
      <c r="AD2587"/>
      <c r="AE2587"/>
      <c r="AF2587"/>
      <c r="AG2587"/>
      <c r="AH2587"/>
      <c r="BB2587" s="2"/>
      <c r="BC2587" s="3"/>
      <c r="BD2587" s="3"/>
      <c r="BE2587" s="3"/>
      <c r="BF2587" s="3"/>
    </row>
    <row r="2588" spans="1:58" ht="41.45" customHeight="1">
      <c r="A2588"/>
      <c r="J2588"/>
      <c r="AA2588"/>
      <c r="AB2588"/>
      <c r="AC2588"/>
      <c r="AD2588"/>
      <c r="AE2588"/>
      <c r="AF2588"/>
      <c r="AG2588"/>
      <c r="AH2588"/>
      <c r="BB2588" s="2"/>
      <c r="BC2588" s="3"/>
      <c r="BD2588" s="3"/>
      <c r="BE2588" s="3"/>
      <c r="BF2588" s="3"/>
    </row>
    <row r="2589" spans="1:58" ht="41.45" customHeight="1">
      <c r="A2589"/>
      <c r="J2589"/>
      <c r="AA2589"/>
      <c r="AB2589"/>
      <c r="AC2589"/>
      <c r="AD2589"/>
      <c r="AE2589"/>
      <c r="AF2589"/>
      <c r="AG2589"/>
      <c r="AH2589"/>
      <c r="BB2589" s="2"/>
      <c r="BC2589" s="3"/>
      <c r="BD2589" s="3"/>
      <c r="BE2589" s="3"/>
      <c r="BF2589" s="3"/>
    </row>
    <row r="2590" spans="1:58" ht="41.45" customHeight="1">
      <c r="A2590"/>
      <c r="J2590"/>
      <c r="AA2590"/>
      <c r="AB2590"/>
      <c r="AC2590"/>
      <c r="AD2590"/>
      <c r="AE2590"/>
      <c r="AF2590"/>
      <c r="AG2590"/>
      <c r="AH2590"/>
      <c r="BB2590" s="2"/>
      <c r="BC2590" s="3"/>
      <c r="BD2590" s="3"/>
      <c r="BE2590" s="3"/>
      <c r="BF2590" s="3"/>
    </row>
    <row r="2591" spans="1:58" ht="41.45" customHeight="1">
      <c r="A2591"/>
      <c r="J2591"/>
      <c r="AA2591"/>
      <c r="AB2591"/>
      <c r="AC2591"/>
      <c r="AD2591"/>
      <c r="AE2591"/>
      <c r="AF2591"/>
      <c r="AG2591"/>
      <c r="AH2591"/>
      <c r="BB2591" s="2"/>
      <c r="BC2591" s="3"/>
      <c r="BD2591" s="3"/>
      <c r="BE2591" s="3"/>
      <c r="BF2591" s="3"/>
    </row>
    <row r="2592" spans="1:58" ht="41.45" customHeight="1">
      <c r="A2592"/>
      <c r="J2592"/>
      <c r="AA2592"/>
      <c r="AB2592"/>
      <c r="AC2592"/>
      <c r="AD2592"/>
      <c r="AE2592"/>
      <c r="AF2592"/>
      <c r="AG2592"/>
      <c r="AH2592"/>
      <c r="BB2592" s="2"/>
      <c r="BC2592" s="3"/>
      <c r="BD2592" s="3"/>
      <c r="BE2592" s="3"/>
      <c r="BF2592" s="3"/>
    </row>
    <row r="2593" spans="1:58" ht="41.45" customHeight="1">
      <c r="A2593"/>
      <c r="J2593"/>
      <c r="AA2593"/>
      <c r="AB2593"/>
      <c r="AC2593"/>
      <c r="AD2593"/>
      <c r="AE2593"/>
      <c r="AF2593"/>
      <c r="AG2593"/>
      <c r="AH2593"/>
      <c r="BB2593" s="2"/>
      <c r="BC2593" s="3"/>
      <c r="BD2593" s="3"/>
      <c r="BE2593" s="3"/>
      <c r="BF2593" s="3"/>
    </row>
    <row r="2594" spans="1:58" ht="41.45" customHeight="1">
      <c r="A2594"/>
      <c r="J2594"/>
      <c r="AA2594"/>
      <c r="AB2594"/>
      <c r="AC2594"/>
      <c r="AD2594"/>
      <c r="AE2594"/>
      <c r="AF2594"/>
      <c r="AG2594"/>
      <c r="AH2594"/>
      <c r="BB2594" s="2"/>
      <c r="BC2594" s="3"/>
      <c r="BD2594" s="3"/>
      <c r="BE2594" s="3"/>
      <c r="BF2594" s="3"/>
    </row>
    <row r="2595" spans="1:58" ht="41.45" customHeight="1">
      <c r="A2595"/>
      <c r="J2595"/>
      <c r="AA2595"/>
      <c r="AB2595"/>
      <c r="AC2595"/>
      <c r="AD2595"/>
      <c r="AE2595"/>
      <c r="AF2595"/>
      <c r="AG2595"/>
      <c r="AH2595"/>
      <c r="BB2595" s="2"/>
      <c r="BC2595" s="3"/>
      <c r="BD2595" s="3"/>
      <c r="BE2595" s="3"/>
      <c r="BF2595" s="3"/>
    </row>
    <row r="2596" spans="1:58" ht="41.45" customHeight="1">
      <c r="A2596"/>
      <c r="J2596"/>
      <c r="AA2596"/>
      <c r="AB2596"/>
      <c r="AC2596"/>
      <c r="AD2596"/>
      <c r="AE2596"/>
      <c r="AF2596"/>
      <c r="AG2596"/>
      <c r="AH2596"/>
      <c r="BB2596" s="2"/>
      <c r="BC2596" s="3"/>
      <c r="BD2596" s="3"/>
      <c r="BE2596" s="3"/>
      <c r="BF2596" s="3"/>
    </row>
    <row r="2597" spans="1:58" ht="41.45" customHeight="1">
      <c r="A2597"/>
      <c r="J2597"/>
      <c r="AA2597"/>
      <c r="AB2597"/>
      <c r="AC2597"/>
      <c r="AD2597"/>
      <c r="AE2597"/>
      <c r="AF2597"/>
      <c r="AG2597"/>
      <c r="AH2597"/>
      <c r="BB2597" s="2"/>
      <c r="BC2597" s="3"/>
      <c r="BD2597" s="3"/>
      <c r="BE2597" s="3"/>
      <c r="BF2597" s="3"/>
    </row>
    <row r="2598" spans="1:58" ht="41.45" customHeight="1">
      <c r="A2598"/>
      <c r="J2598"/>
      <c r="AA2598"/>
      <c r="AB2598"/>
      <c r="AC2598"/>
      <c r="AD2598"/>
      <c r="AE2598"/>
      <c r="AF2598"/>
      <c r="AG2598"/>
      <c r="AH2598"/>
      <c r="BB2598" s="2"/>
      <c r="BC2598" s="3"/>
      <c r="BD2598" s="3"/>
      <c r="BE2598" s="3"/>
      <c r="BF2598" s="3"/>
    </row>
    <row r="2599" spans="1:58" ht="41.45" customHeight="1">
      <c r="A2599"/>
      <c r="J2599"/>
      <c r="AA2599"/>
      <c r="AB2599"/>
      <c r="AC2599"/>
      <c r="AD2599"/>
      <c r="AE2599"/>
      <c r="AF2599"/>
      <c r="AG2599"/>
      <c r="AH2599"/>
      <c r="BB2599" s="2"/>
      <c r="BC2599" s="3"/>
      <c r="BD2599" s="3"/>
      <c r="BE2599" s="3"/>
      <c r="BF2599" s="3"/>
    </row>
    <row r="2600" spans="1:58" ht="41.45" customHeight="1">
      <c r="A2600"/>
      <c r="J2600"/>
      <c r="AA2600"/>
      <c r="AB2600"/>
      <c r="AC2600"/>
      <c r="AD2600"/>
      <c r="AE2600"/>
      <c r="AF2600"/>
      <c r="AG2600"/>
      <c r="AH2600"/>
      <c r="BB2600" s="2"/>
      <c r="BC2600" s="3"/>
      <c r="BD2600" s="3"/>
      <c r="BE2600" s="3"/>
      <c r="BF2600" s="3"/>
    </row>
    <row r="2601" spans="1:58" ht="41.45" customHeight="1">
      <c r="A2601"/>
      <c r="J2601"/>
      <c r="AA2601"/>
      <c r="AB2601"/>
      <c r="AC2601"/>
      <c r="AD2601"/>
      <c r="AE2601"/>
      <c r="AF2601"/>
      <c r="AG2601"/>
      <c r="AH2601"/>
      <c r="BB2601" s="2"/>
      <c r="BC2601" s="3"/>
      <c r="BD2601" s="3"/>
      <c r="BE2601" s="3"/>
      <c r="BF2601" s="3"/>
    </row>
    <row r="2602" spans="1:58" ht="41.45" customHeight="1">
      <c r="A2602"/>
      <c r="J2602"/>
      <c r="AA2602"/>
      <c r="AB2602"/>
      <c r="AC2602"/>
      <c r="AD2602"/>
      <c r="AE2602"/>
      <c r="AF2602"/>
      <c r="AG2602"/>
      <c r="AH2602"/>
      <c r="BB2602" s="2"/>
      <c r="BC2602" s="3"/>
      <c r="BD2602" s="3"/>
      <c r="BE2602" s="3"/>
      <c r="BF2602" s="3"/>
    </row>
    <row r="2603" spans="1:58" ht="41.45" customHeight="1">
      <c r="A2603"/>
      <c r="J2603"/>
      <c r="AA2603"/>
      <c r="AB2603"/>
      <c r="AC2603"/>
      <c r="AD2603"/>
      <c r="AE2603"/>
      <c r="AF2603"/>
      <c r="AG2603"/>
      <c r="AH2603"/>
      <c r="BB2603" s="2"/>
      <c r="BC2603" s="3"/>
      <c r="BD2603" s="3"/>
      <c r="BE2603" s="3"/>
      <c r="BF2603" s="3"/>
    </row>
    <row r="2604" spans="1:58" ht="41.45" customHeight="1">
      <c r="A2604"/>
      <c r="J2604"/>
      <c r="AA2604"/>
      <c r="AB2604"/>
      <c r="AC2604"/>
      <c r="AD2604"/>
      <c r="AE2604"/>
      <c r="AF2604"/>
      <c r="AG2604"/>
      <c r="AH2604"/>
      <c r="BB2604" s="2"/>
      <c r="BC2604" s="3"/>
      <c r="BD2604" s="3"/>
      <c r="BE2604" s="3"/>
      <c r="BF2604" s="3"/>
    </row>
    <row r="2605" spans="1:58" ht="41.45" customHeight="1">
      <c r="A2605"/>
      <c r="J2605"/>
      <c r="AA2605"/>
      <c r="AB2605"/>
      <c r="AC2605"/>
      <c r="AD2605"/>
      <c r="AE2605"/>
      <c r="AF2605"/>
      <c r="AG2605"/>
      <c r="AH2605"/>
      <c r="BB2605" s="2"/>
      <c r="BC2605" s="3"/>
      <c r="BD2605" s="3"/>
      <c r="BE2605" s="3"/>
      <c r="BF2605" s="3"/>
    </row>
    <row r="2606" spans="1:58" ht="41.45" customHeight="1">
      <c r="A2606"/>
      <c r="J2606"/>
      <c r="AA2606"/>
      <c r="AB2606"/>
      <c r="AC2606"/>
      <c r="AD2606"/>
      <c r="AE2606"/>
      <c r="AF2606"/>
      <c r="AG2606"/>
      <c r="AH2606"/>
      <c r="BB2606" s="2"/>
      <c r="BC2606" s="3"/>
      <c r="BD2606" s="3"/>
      <c r="BE2606" s="3"/>
      <c r="BF2606" s="3"/>
    </row>
    <row r="2607" spans="1:58" ht="41.45" customHeight="1">
      <c r="A2607"/>
      <c r="J2607"/>
      <c r="AA2607"/>
      <c r="AB2607"/>
      <c r="AC2607"/>
      <c r="AD2607"/>
      <c r="AE2607"/>
      <c r="AF2607"/>
      <c r="AG2607"/>
      <c r="AH2607"/>
      <c r="BB2607" s="2"/>
      <c r="BC2607" s="3"/>
      <c r="BD2607" s="3"/>
      <c r="BE2607" s="3"/>
      <c r="BF2607" s="3"/>
    </row>
    <row r="2608" spans="1:58" ht="41.45" customHeight="1">
      <c r="A2608"/>
      <c r="J2608"/>
      <c r="AA2608"/>
      <c r="AB2608"/>
      <c r="AC2608"/>
      <c r="AD2608"/>
      <c r="AE2608"/>
      <c r="AF2608"/>
      <c r="AG2608"/>
      <c r="AH2608"/>
      <c r="BB2608" s="2"/>
      <c r="BC2608" s="3"/>
      <c r="BD2608" s="3"/>
      <c r="BE2608" s="3"/>
      <c r="BF2608" s="3"/>
    </row>
    <row r="2609" spans="1:58" ht="41.45" customHeight="1">
      <c r="A2609"/>
      <c r="J2609"/>
      <c r="AA2609"/>
      <c r="AB2609"/>
      <c r="AC2609"/>
      <c r="AD2609"/>
      <c r="AE2609"/>
      <c r="AF2609"/>
      <c r="AG2609"/>
      <c r="AH2609"/>
      <c r="BB2609" s="2"/>
      <c r="BC2609" s="3"/>
      <c r="BD2609" s="3"/>
      <c r="BE2609" s="3"/>
      <c r="BF2609" s="3"/>
    </row>
    <row r="2610" spans="1:58" ht="41.45" customHeight="1">
      <c r="A2610"/>
      <c r="J2610"/>
      <c r="AA2610"/>
      <c r="AB2610"/>
      <c r="AC2610"/>
      <c r="AD2610"/>
      <c r="AE2610"/>
      <c r="AF2610"/>
      <c r="AG2610"/>
      <c r="AH2610"/>
      <c r="BB2610" s="2"/>
      <c r="BC2610" s="3"/>
      <c r="BD2610" s="3"/>
      <c r="BE2610" s="3"/>
      <c r="BF2610" s="3"/>
    </row>
    <row r="2611" spans="1:58" ht="41.45" customHeight="1">
      <c r="A2611"/>
      <c r="J2611"/>
      <c r="AA2611"/>
      <c r="AB2611"/>
      <c r="AC2611"/>
      <c r="AD2611"/>
      <c r="AE2611"/>
      <c r="AF2611"/>
      <c r="AG2611"/>
      <c r="AH2611"/>
      <c r="BB2611" s="2"/>
      <c r="BC2611" s="3"/>
      <c r="BD2611" s="3"/>
      <c r="BE2611" s="3"/>
      <c r="BF2611" s="3"/>
    </row>
    <row r="2612" spans="1:58" ht="41.45" customHeight="1">
      <c r="A2612"/>
      <c r="J2612"/>
      <c r="AA2612"/>
      <c r="AB2612"/>
      <c r="AC2612"/>
      <c r="AD2612"/>
      <c r="AE2612"/>
      <c r="AF2612"/>
      <c r="AG2612"/>
      <c r="AH2612"/>
      <c r="BB2612" s="2"/>
      <c r="BC2612" s="3"/>
      <c r="BD2612" s="3"/>
      <c r="BE2612" s="3"/>
      <c r="BF2612" s="3"/>
    </row>
    <row r="2613" spans="1:58" ht="41.45" customHeight="1">
      <c r="A2613"/>
      <c r="J2613"/>
      <c r="AA2613"/>
      <c r="AB2613"/>
      <c r="AC2613"/>
      <c r="AD2613"/>
      <c r="AE2613"/>
      <c r="AF2613"/>
      <c r="AG2613"/>
      <c r="AH2613"/>
      <c r="BB2613" s="2"/>
      <c r="BC2613" s="3"/>
      <c r="BD2613" s="3"/>
      <c r="BE2613" s="3"/>
      <c r="BF2613" s="3"/>
    </row>
    <row r="2614" spans="1:58" ht="41.45" customHeight="1">
      <c r="A2614"/>
      <c r="J2614"/>
      <c r="AA2614"/>
      <c r="AB2614"/>
      <c r="AC2614"/>
      <c r="AD2614"/>
      <c r="AE2614"/>
      <c r="AF2614"/>
      <c r="AG2614"/>
      <c r="AH2614"/>
      <c r="BB2614" s="2"/>
      <c r="BC2614" s="3"/>
      <c r="BD2614" s="3"/>
      <c r="BE2614" s="3"/>
      <c r="BF2614" s="3"/>
    </row>
    <row r="2615" spans="1:58" ht="41.45" customHeight="1">
      <c r="A2615"/>
      <c r="J2615"/>
      <c r="AA2615"/>
      <c r="AB2615"/>
      <c r="AC2615"/>
      <c r="AD2615"/>
      <c r="AE2615"/>
      <c r="AF2615"/>
      <c r="AG2615"/>
      <c r="AH2615"/>
      <c r="BB2615" s="2"/>
      <c r="BC2615" s="3"/>
      <c r="BD2615" s="3"/>
      <c r="BE2615" s="3"/>
      <c r="BF2615" s="3"/>
    </row>
    <row r="2616" spans="1:58" ht="41.45" customHeight="1">
      <c r="A2616"/>
      <c r="J2616"/>
      <c r="AA2616"/>
      <c r="AB2616"/>
      <c r="AC2616"/>
      <c r="AD2616"/>
      <c r="AE2616"/>
      <c r="AF2616"/>
      <c r="AG2616"/>
      <c r="AH2616"/>
      <c r="BB2616" s="2"/>
      <c r="BC2616" s="3"/>
      <c r="BD2616" s="3"/>
      <c r="BE2616" s="3"/>
      <c r="BF2616" s="3"/>
    </row>
    <row r="2617" spans="1:58" ht="41.45" customHeight="1">
      <c r="A2617"/>
      <c r="J2617"/>
      <c r="AA2617"/>
      <c r="AB2617"/>
      <c r="AC2617"/>
      <c r="AD2617"/>
      <c r="AE2617"/>
      <c r="AF2617"/>
      <c r="AG2617"/>
      <c r="AH2617"/>
      <c r="BB2617" s="2"/>
      <c r="BC2617" s="3"/>
      <c r="BD2617" s="3"/>
      <c r="BE2617" s="3"/>
      <c r="BF2617" s="3"/>
    </row>
    <row r="2618" spans="1:58" ht="41.45" customHeight="1">
      <c r="A2618"/>
      <c r="J2618"/>
      <c r="AA2618"/>
      <c r="AB2618"/>
      <c r="AC2618"/>
      <c r="AD2618"/>
      <c r="AE2618"/>
      <c r="AF2618"/>
      <c r="AG2618"/>
      <c r="AH2618"/>
      <c r="BB2618" s="2"/>
      <c r="BC2618" s="3"/>
      <c r="BD2618" s="3"/>
      <c r="BE2618" s="3"/>
      <c r="BF2618" s="3"/>
    </row>
    <row r="2619" spans="1:58" ht="41.45" customHeight="1">
      <c r="A2619"/>
      <c r="J2619"/>
      <c r="AA2619"/>
      <c r="AB2619"/>
      <c r="AC2619"/>
      <c r="AD2619"/>
      <c r="AE2619"/>
      <c r="AF2619"/>
      <c r="AG2619"/>
      <c r="AH2619"/>
      <c r="BB2619" s="2"/>
      <c r="BC2619" s="3"/>
      <c r="BD2619" s="3"/>
      <c r="BE2619" s="3"/>
      <c r="BF2619" s="3"/>
    </row>
    <row r="2620" spans="1:58" ht="41.45" customHeight="1">
      <c r="A2620"/>
      <c r="J2620"/>
      <c r="AA2620"/>
      <c r="AB2620"/>
      <c r="AC2620"/>
      <c r="AD2620"/>
      <c r="AE2620"/>
      <c r="AF2620"/>
      <c r="AG2620"/>
      <c r="AH2620"/>
      <c r="BB2620" s="2"/>
      <c r="BC2620" s="3"/>
      <c r="BD2620" s="3"/>
      <c r="BE2620" s="3"/>
      <c r="BF2620" s="3"/>
    </row>
    <row r="2621" spans="1:58" ht="41.45" customHeight="1">
      <c r="A2621"/>
      <c r="J2621"/>
      <c r="AA2621"/>
      <c r="AB2621"/>
      <c r="AC2621"/>
      <c r="AD2621"/>
      <c r="AE2621"/>
      <c r="AF2621"/>
      <c r="AG2621"/>
      <c r="AH2621"/>
      <c r="BB2621" s="2"/>
      <c r="BC2621" s="3"/>
      <c r="BD2621" s="3"/>
      <c r="BE2621" s="3"/>
      <c r="BF2621" s="3"/>
    </row>
    <row r="2622" spans="1:58" ht="41.45" customHeight="1">
      <c r="A2622"/>
      <c r="J2622"/>
      <c r="AA2622"/>
      <c r="AB2622"/>
      <c r="AC2622"/>
      <c r="AD2622"/>
      <c r="AE2622"/>
      <c r="AF2622"/>
      <c r="AG2622"/>
      <c r="AH2622"/>
      <c r="BB2622" s="2"/>
      <c r="BC2622" s="3"/>
      <c r="BD2622" s="3"/>
      <c r="BE2622" s="3"/>
      <c r="BF2622" s="3"/>
    </row>
    <row r="2623" spans="1:58" ht="41.45" customHeight="1">
      <c r="A2623"/>
      <c r="J2623"/>
      <c r="AA2623"/>
      <c r="AB2623"/>
      <c r="AC2623"/>
      <c r="AD2623"/>
      <c r="AE2623"/>
      <c r="AF2623"/>
      <c r="AG2623"/>
      <c r="AH2623"/>
      <c r="BB2623" s="2"/>
      <c r="BC2623" s="3"/>
      <c r="BD2623" s="3"/>
      <c r="BE2623" s="3"/>
      <c r="BF2623" s="3"/>
    </row>
    <row r="2624" spans="1:58" ht="41.45" customHeight="1">
      <c r="A2624"/>
      <c r="J2624"/>
      <c r="AA2624"/>
      <c r="AB2624"/>
      <c r="AC2624"/>
      <c r="AD2624"/>
      <c r="AE2624"/>
      <c r="AF2624"/>
      <c r="AG2624"/>
      <c r="AH2624"/>
      <c r="BB2624" s="2"/>
      <c r="BC2624" s="3"/>
      <c r="BD2624" s="3"/>
      <c r="BE2624" s="3"/>
      <c r="BF2624" s="3"/>
    </row>
    <row r="2625" spans="1:58" ht="41.45" customHeight="1">
      <c r="A2625"/>
      <c r="J2625"/>
      <c r="AA2625"/>
      <c r="AB2625"/>
      <c r="AC2625"/>
      <c r="AD2625"/>
      <c r="AE2625"/>
      <c r="AF2625"/>
      <c r="AG2625"/>
      <c r="AH2625"/>
      <c r="BB2625" s="2"/>
      <c r="BC2625" s="3"/>
      <c r="BD2625" s="3"/>
      <c r="BE2625" s="3"/>
      <c r="BF2625" s="3"/>
    </row>
    <row r="2626" spans="1:58" ht="41.45" customHeight="1">
      <c r="A2626"/>
      <c r="J2626"/>
      <c r="AA2626"/>
      <c r="AB2626"/>
      <c r="AC2626"/>
      <c r="AD2626"/>
      <c r="AE2626"/>
      <c r="AF2626"/>
      <c r="AG2626"/>
      <c r="AH2626"/>
      <c r="BB2626" s="2"/>
      <c r="BC2626" s="3"/>
      <c r="BD2626" s="3"/>
      <c r="BE2626" s="3"/>
      <c r="BF2626" s="3"/>
    </row>
    <row r="2627" spans="1:58" ht="41.45" customHeight="1">
      <c r="A2627"/>
      <c r="J2627"/>
      <c r="AA2627"/>
      <c r="AB2627"/>
      <c r="AC2627"/>
      <c r="AD2627"/>
      <c r="AE2627"/>
      <c r="AF2627"/>
      <c r="AG2627"/>
      <c r="AH2627"/>
      <c r="BB2627" s="2"/>
      <c r="BC2627" s="3"/>
      <c r="BD2627" s="3"/>
      <c r="BE2627" s="3"/>
      <c r="BF2627" s="3"/>
    </row>
    <row r="2628" spans="1:58" ht="41.45" customHeight="1">
      <c r="A2628"/>
      <c r="J2628"/>
      <c r="AA2628"/>
      <c r="AB2628"/>
      <c r="AC2628"/>
      <c r="AD2628"/>
      <c r="AE2628"/>
      <c r="AF2628"/>
      <c r="AG2628"/>
      <c r="AH2628"/>
      <c r="BB2628" s="2"/>
      <c r="BC2628" s="3"/>
      <c r="BD2628" s="3"/>
      <c r="BE2628" s="3"/>
      <c r="BF2628" s="3"/>
    </row>
    <row r="2629" spans="1:58" ht="41.45" customHeight="1">
      <c r="A2629"/>
      <c r="J2629"/>
      <c r="AA2629"/>
      <c r="AB2629"/>
      <c r="AC2629"/>
      <c r="AD2629"/>
      <c r="AE2629"/>
      <c r="AF2629"/>
      <c r="AG2629"/>
      <c r="AH2629"/>
      <c r="BB2629" s="2"/>
      <c r="BC2629" s="3"/>
      <c r="BD2629" s="3"/>
      <c r="BE2629" s="3"/>
      <c r="BF2629" s="3"/>
    </row>
    <row r="2630" spans="1:58" ht="41.45" customHeight="1">
      <c r="A2630"/>
      <c r="J2630"/>
      <c r="AA2630"/>
      <c r="AB2630"/>
      <c r="AC2630"/>
      <c r="AD2630"/>
      <c r="AE2630"/>
      <c r="AF2630"/>
      <c r="AG2630"/>
      <c r="AH2630"/>
      <c r="BB2630" s="2"/>
      <c r="BC2630" s="3"/>
      <c r="BD2630" s="3"/>
      <c r="BE2630" s="3"/>
      <c r="BF2630" s="3"/>
    </row>
    <row r="2631" spans="1:58" ht="41.45" customHeight="1">
      <c r="A2631"/>
      <c r="J2631"/>
      <c r="AA2631"/>
      <c r="AB2631"/>
      <c r="AC2631"/>
      <c r="AD2631"/>
      <c r="AE2631"/>
      <c r="AF2631"/>
      <c r="AG2631"/>
      <c r="AH2631"/>
      <c r="BB2631" s="2"/>
      <c r="BC2631" s="3"/>
      <c r="BD2631" s="3"/>
      <c r="BE2631" s="3"/>
      <c r="BF2631" s="3"/>
    </row>
    <row r="2632" spans="1:58" ht="41.45" customHeight="1">
      <c r="A2632"/>
      <c r="J2632"/>
      <c r="AA2632"/>
      <c r="AB2632"/>
      <c r="AC2632"/>
      <c r="AD2632"/>
      <c r="AE2632"/>
      <c r="AF2632"/>
      <c r="AG2632"/>
      <c r="AH2632"/>
      <c r="BB2632" s="2"/>
      <c r="BC2632" s="3"/>
      <c r="BD2632" s="3"/>
      <c r="BE2632" s="3"/>
      <c r="BF2632" s="3"/>
    </row>
    <row r="2633" spans="1:58" ht="41.45" customHeight="1">
      <c r="A2633"/>
      <c r="J2633"/>
      <c r="AA2633"/>
      <c r="AB2633"/>
      <c r="AC2633"/>
      <c r="AD2633"/>
      <c r="AE2633"/>
      <c r="AF2633"/>
      <c r="AG2633"/>
      <c r="AH2633"/>
      <c r="BB2633" s="2"/>
      <c r="BC2633" s="3"/>
      <c r="BD2633" s="3"/>
      <c r="BE2633" s="3"/>
      <c r="BF2633" s="3"/>
    </row>
    <row r="2634" spans="1:58" ht="41.45" customHeight="1">
      <c r="A2634"/>
      <c r="J2634"/>
      <c r="AA2634"/>
      <c r="AB2634"/>
      <c r="AC2634"/>
      <c r="AD2634"/>
      <c r="AE2634"/>
      <c r="AF2634"/>
      <c r="AG2634"/>
      <c r="AH2634"/>
      <c r="BB2634" s="2"/>
      <c r="BC2634" s="3"/>
      <c r="BD2634" s="3"/>
      <c r="BE2634" s="3"/>
      <c r="BF2634" s="3"/>
    </row>
    <row r="2635" spans="1:58" ht="41.45" customHeight="1">
      <c r="A2635"/>
      <c r="J2635"/>
      <c r="AA2635"/>
      <c r="AB2635"/>
      <c r="AC2635"/>
      <c r="AD2635"/>
      <c r="AE2635"/>
      <c r="AF2635"/>
      <c r="AG2635"/>
      <c r="AH2635"/>
      <c r="BB2635" s="2"/>
      <c r="BC2635" s="3"/>
      <c r="BD2635" s="3"/>
      <c r="BE2635" s="3"/>
      <c r="BF2635" s="3"/>
    </row>
    <row r="2636" spans="1:58" ht="41.45" customHeight="1">
      <c r="A2636"/>
      <c r="J2636"/>
      <c r="AA2636"/>
      <c r="AB2636"/>
      <c r="AC2636"/>
      <c r="AD2636"/>
      <c r="AE2636"/>
      <c r="AF2636"/>
      <c r="AG2636"/>
      <c r="AH2636"/>
      <c r="BB2636" s="2"/>
      <c r="BC2636" s="3"/>
      <c r="BD2636" s="3"/>
      <c r="BE2636" s="3"/>
      <c r="BF2636" s="3"/>
    </row>
    <row r="2637" spans="1:58" ht="41.45" customHeight="1">
      <c r="A2637"/>
      <c r="J2637"/>
      <c r="AA2637"/>
      <c r="AB2637"/>
      <c r="AC2637"/>
      <c r="AD2637"/>
      <c r="AE2637"/>
      <c r="AF2637"/>
      <c r="AG2637"/>
      <c r="AH2637"/>
      <c r="BB2637" s="2"/>
      <c r="BC2637" s="3"/>
      <c r="BD2637" s="3"/>
      <c r="BE2637" s="3"/>
      <c r="BF2637" s="3"/>
    </row>
    <row r="2638" spans="1:58" ht="41.45" customHeight="1">
      <c r="A2638"/>
      <c r="J2638"/>
      <c r="AA2638"/>
      <c r="AB2638"/>
      <c r="AC2638"/>
      <c r="AD2638"/>
      <c r="AE2638"/>
      <c r="AF2638"/>
      <c r="AG2638"/>
      <c r="AH2638"/>
      <c r="BB2638" s="2"/>
      <c r="BC2638" s="3"/>
      <c r="BD2638" s="3"/>
      <c r="BE2638" s="3"/>
      <c r="BF2638" s="3"/>
    </row>
    <row r="2639" spans="1:58" ht="41.45" customHeight="1">
      <c r="A2639"/>
      <c r="J2639"/>
      <c r="AA2639"/>
      <c r="AB2639"/>
      <c r="AC2639"/>
      <c r="AD2639"/>
      <c r="AE2639"/>
      <c r="AF2639"/>
      <c r="AG2639"/>
      <c r="AH2639"/>
      <c r="BB2639" s="2"/>
      <c r="BC2639" s="3"/>
      <c r="BD2639" s="3"/>
      <c r="BE2639" s="3"/>
      <c r="BF2639" s="3"/>
    </row>
    <row r="2640" spans="1:58" ht="41.45" customHeight="1">
      <c r="A2640"/>
      <c r="J2640"/>
      <c r="AA2640"/>
      <c r="AB2640"/>
      <c r="AC2640"/>
      <c r="AD2640"/>
      <c r="AE2640"/>
      <c r="AF2640"/>
      <c r="AG2640"/>
      <c r="AH2640"/>
      <c r="BB2640" s="2"/>
      <c r="BC2640" s="3"/>
      <c r="BD2640" s="3"/>
      <c r="BE2640" s="3"/>
      <c r="BF2640" s="3"/>
    </row>
    <row r="2641" spans="1:58" ht="41.45" customHeight="1">
      <c r="A2641"/>
      <c r="J2641"/>
      <c r="AA2641"/>
      <c r="AB2641"/>
      <c r="AC2641"/>
      <c r="AD2641"/>
      <c r="AE2641"/>
      <c r="AF2641"/>
      <c r="AG2641"/>
      <c r="AH2641"/>
      <c r="BB2641" s="2"/>
      <c r="BC2641" s="3"/>
      <c r="BD2641" s="3"/>
      <c r="BE2641" s="3"/>
      <c r="BF2641" s="3"/>
    </row>
    <row r="2642" spans="1:58" ht="41.45" customHeight="1">
      <c r="A2642"/>
      <c r="J2642"/>
      <c r="AA2642"/>
      <c r="AB2642"/>
      <c r="AC2642"/>
      <c r="AD2642"/>
      <c r="AE2642"/>
      <c r="AF2642"/>
      <c r="AG2642"/>
      <c r="AH2642"/>
      <c r="BB2642" s="2"/>
      <c r="BC2642" s="3"/>
      <c r="BD2642" s="3"/>
      <c r="BE2642" s="3"/>
      <c r="BF2642" s="3"/>
    </row>
    <row r="2643" spans="1:58" ht="41.45" customHeight="1">
      <c r="A2643"/>
      <c r="J2643"/>
      <c r="AA2643"/>
      <c r="AB2643"/>
      <c r="AC2643"/>
      <c r="AD2643"/>
      <c r="AE2643"/>
      <c r="AF2643"/>
      <c r="AG2643"/>
      <c r="AH2643"/>
      <c r="BB2643" s="2"/>
      <c r="BC2643" s="3"/>
      <c r="BD2643" s="3"/>
      <c r="BE2643" s="3"/>
      <c r="BF2643" s="3"/>
    </row>
    <row r="2644" spans="1:58" ht="41.45" customHeight="1">
      <c r="A2644"/>
      <c r="J2644"/>
      <c r="AA2644"/>
      <c r="AB2644"/>
      <c r="AC2644"/>
      <c r="AD2644"/>
      <c r="AE2644"/>
      <c r="AF2644"/>
      <c r="AG2644"/>
      <c r="AH2644"/>
      <c r="BB2644" s="2"/>
      <c r="BC2644" s="3"/>
      <c r="BD2644" s="3"/>
      <c r="BE2644" s="3"/>
      <c r="BF2644" s="3"/>
    </row>
    <row r="2645" spans="1:58" ht="41.45" customHeight="1">
      <c r="A2645"/>
      <c r="J2645"/>
      <c r="AA2645"/>
      <c r="AB2645"/>
      <c r="AC2645"/>
      <c r="AD2645"/>
      <c r="AE2645"/>
      <c r="AF2645"/>
      <c r="AG2645"/>
      <c r="AH2645"/>
      <c r="BB2645" s="2"/>
      <c r="BC2645" s="3"/>
      <c r="BD2645" s="3"/>
      <c r="BE2645" s="3"/>
      <c r="BF2645" s="3"/>
    </row>
    <row r="2646" spans="1:58" ht="41.45" customHeight="1">
      <c r="A2646"/>
      <c r="J2646"/>
      <c r="AA2646"/>
      <c r="AB2646"/>
      <c r="AC2646"/>
      <c r="AD2646"/>
      <c r="AE2646"/>
      <c r="AF2646"/>
      <c r="AG2646"/>
      <c r="AH2646"/>
      <c r="BB2646" s="2"/>
      <c r="BC2646" s="3"/>
      <c r="BD2646" s="3"/>
      <c r="BE2646" s="3"/>
      <c r="BF2646" s="3"/>
    </row>
    <row r="2647" spans="1:58" ht="41.45" customHeight="1">
      <c r="A2647"/>
      <c r="J2647"/>
      <c r="AA2647"/>
      <c r="AB2647"/>
      <c r="AC2647"/>
      <c r="AD2647"/>
      <c r="AE2647"/>
      <c r="AF2647"/>
      <c r="AG2647"/>
      <c r="AH2647"/>
      <c r="BB2647" s="2"/>
      <c r="BC2647" s="3"/>
      <c r="BD2647" s="3"/>
      <c r="BE2647" s="3"/>
      <c r="BF2647" s="3"/>
    </row>
    <row r="2648" spans="1:58" ht="41.45" customHeight="1">
      <c r="A2648"/>
      <c r="J2648"/>
      <c r="AA2648"/>
      <c r="AB2648"/>
      <c r="AC2648"/>
      <c r="AD2648"/>
      <c r="AE2648"/>
      <c r="AF2648"/>
      <c r="AG2648"/>
      <c r="AH2648"/>
      <c r="BB2648" s="2"/>
      <c r="BC2648" s="3"/>
      <c r="BD2648" s="3"/>
      <c r="BE2648" s="3"/>
      <c r="BF2648" s="3"/>
    </row>
    <row r="2649" spans="1:58" ht="41.45" customHeight="1">
      <c r="A2649"/>
      <c r="J2649"/>
      <c r="AA2649"/>
      <c r="AB2649"/>
      <c r="AC2649"/>
      <c r="AD2649"/>
      <c r="AE2649"/>
      <c r="AF2649"/>
      <c r="AG2649"/>
      <c r="AH2649"/>
      <c r="BB2649" s="2"/>
      <c r="BC2649" s="3"/>
      <c r="BD2649" s="3"/>
      <c r="BE2649" s="3"/>
      <c r="BF2649" s="3"/>
    </row>
    <row r="2650" spans="1:58" ht="41.45" customHeight="1">
      <c r="A2650"/>
      <c r="J2650"/>
      <c r="AA2650"/>
      <c r="AB2650"/>
      <c r="AC2650"/>
      <c r="AD2650"/>
      <c r="AE2650"/>
      <c r="AF2650"/>
      <c r="AG2650"/>
      <c r="AH2650"/>
      <c r="BB2650" s="2"/>
      <c r="BC2650" s="3"/>
      <c r="BD2650" s="3"/>
      <c r="BE2650" s="3"/>
      <c r="BF2650" s="3"/>
    </row>
    <row r="2651" spans="1:58" ht="41.45" customHeight="1">
      <c r="A2651"/>
      <c r="J2651"/>
      <c r="AA2651"/>
      <c r="AB2651"/>
      <c r="AC2651"/>
      <c r="AD2651"/>
      <c r="AE2651"/>
      <c r="AF2651"/>
      <c r="AG2651"/>
      <c r="AH2651"/>
      <c r="BB2651" s="2"/>
      <c r="BC2651" s="3"/>
      <c r="BD2651" s="3"/>
      <c r="BE2651" s="3"/>
      <c r="BF2651" s="3"/>
    </row>
    <row r="2652" spans="1:58" ht="41.45" customHeight="1">
      <c r="A2652"/>
      <c r="J2652"/>
      <c r="AA2652"/>
      <c r="AB2652"/>
      <c r="AC2652"/>
      <c r="AD2652"/>
      <c r="AE2652"/>
      <c r="AF2652"/>
      <c r="AG2652"/>
      <c r="AH2652"/>
      <c r="BB2652" s="2"/>
      <c r="BC2652" s="3"/>
      <c r="BD2652" s="3"/>
      <c r="BE2652" s="3"/>
      <c r="BF2652" s="3"/>
    </row>
    <row r="2653" spans="1:58" ht="41.45" customHeight="1">
      <c r="A2653"/>
      <c r="J2653"/>
      <c r="AA2653"/>
      <c r="AB2653"/>
      <c r="AC2653"/>
      <c r="AD2653"/>
      <c r="AE2653"/>
      <c r="AF2653"/>
      <c r="AG2653"/>
      <c r="AH2653"/>
      <c r="BB2653" s="2"/>
      <c r="BC2653" s="3"/>
      <c r="BD2653" s="3"/>
      <c r="BE2653" s="3"/>
      <c r="BF2653" s="3"/>
    </row>
    <row r="2654" spans="1:58" ht="41.45" customHeight="1">
      <c r="A2654"/>
      <c r="J2654"/>
      <c r="AA2654"/>
      <c r="AB2654"/>
      <c r="AC2654"/>
      <c r="AD2654"/>
      <c r="AE2654"/>
      <c r="AF2654"/>
      <c r="AG2654"/>
      <c r="AH2654"/>
      <c r="BB2654" s="2"/>
      <c r="BC2654" s="3"/>
      <c r="BD2654" s="3"/>
      <c r="BE2654" s="3"/>
      <c r="BF2654" s="3"/>
    </row>
    <row r="2655" spans="1:58" ht="41.45" customHeight="1">
      <c r="A2655"/>
      <c r="J2655"/>
      <c r="AA2655"/>
      <c r="AB2655"/>
      <c r="AC2655"/>
      <c r="AD2655"/>
      <c r="AE2655"/>
      <c r="AF2655"/>
      <c r="AG2655"/>
      <c r="AH2655"/>
      <c r="BB2655" s="2"/>
      <c r="BC2655" s="3"/>
      <c r="BD2655" s="3"/>
      <c r="BE2655" s="3"/>
      <c r="BF2655" s="3"/>
    </row>
    <row r="2656" spans="1:58" ht="41.45" customHeight="1">
      <c r="A2656"/>
      <c r="J2656"/>
      <c r="AA2656"/>
      <c r="AB2656"/>
      <c r="AC2656"/>
      <c r="AD2656"/>
      <c r="AE2656"/>
      <c r="AF2656"/>
      <c r="AG2656"/>
      <c r="AH2656"/>
      <c r="BB2656" s="2"/>
      <c r="BC2656" s="3"/>
      <c r="BD2656" s="3"/>
      <c r="BE2656" s="3"/>
      <c r="BF2656" s="3"/>
    </row>
    <row r="2657" spans="1:58" ht="41.45" customHeight="1">
      <c r="A2657"/>
      <c r="J2657"/>
      <c r="AA2657"/>
      <c r="AB2657"/>
      <c r="AC2657"/>
      <c r="AD2657"/>
      <c r="AE2657"/>
      <c r="AF2657"/>
      <c r="AG2657"/>
      <c r="AH2657"/>
      <c r="BB2657" s="2"/>
      <c r="BC2657" s="3"/>
      <c r="BD2657" s="3"/>
      <c r="BE2657" s="3"/>
      <c r="BF2657" s="3"/>
    </row>
    <row r="2658" spans="1:58" ht="41.45" customHeight="1">
      <c r="A2658"/>
      <c r="J2658"/>
      <c r="AA2658"/>
      <c r="AB2658"/>
      <c r="AC2658"/>
      <c r="AD2658"/>
      <c r="AE2658"/>
      <c r="AF2658"/>
      <c r="AG2658"/>
      <c r="AH2658"/>
      <c r="BB2658" s="2"/>
      <c r="BC2658" s="3"/>
      <c r="BD2658" s="3"/>
      <c r="BE2658" s="3"/>
      <c r="BF2658" s="3"/>
    </row>
    <row r="2659" spans="1:58" ht="41.45" customHeight="1">
      <c r="A2659"/>
      <c r="J2659"/>
      <c r="AA2659"/>
      <c r="AB2659"/>
      <c r="AC2659"/>
      <c r="AD2659"/>
      <c r="AE2659"/>
      <c r="AF2659"/>
      <c r="AG2659"/>
      <c r="AH2659"/>
      <c r="BB2659" s="2"/>
      <c r="BC2659" s="3"/>
      <c r="BD2659" s="3"/>
      <c r="BE2659" s="3"/>
      <c r="BF2659" s="3"/>
    </row>
    <row r="2660" spans="1:58" ht="41.45" customHeight="1">
      <c r="A2660"/>
      <c r="J2660"/>
      <c r="AA2660"/>
      <c r="AB2660"/>
      <c r="AC2660"/>
      <c r="AD2660"/>
      <c r="AE2660"/>
      <c r="AF2660"/>
      <c r="AG2660"/>
      <c r="AH2660"/>
      <c r="BB2660" s="2"/>
      <c r="BC2660" s="3"/>
      <c r="BD2660" s="3"/>
      <c r="BE2660" s="3"/>
      <c r="BF2660" s="3"/>
    </row>
    <row r="2661" spans="1:58" ht="41.45" customHeight="1">
      <c r="A2661"/>
      <c r="J2661"/>
      <c r="AA2661"/>
      <c r="AB2661"/>
      <c r="AC2661"/>
      <c r="AD2661"/>
      <c r="AE2661"/>
      <c r="AF2661"/>
      <c r="AG2661"/>
      <c r="AH2661"/>
      <c r="BB2661" s="2"/>
      <c r="BC2661" s="3"/>
      <c r="BD2661" s="3"/>
      <c r="BE2661" s="3"/>
      <c r="BF2661" s="3"/>
    </row>
    <row r="2662" spans="1:58" ht="41.45" customHeight="1">
      <c r="A2662"/>
      <c r="J2662"/>
      <c r="AA2662"/>
      <c r="AB2662"/>
      <c r="AC2662"/>
      <c r="AD2662"/>
      <c r="AE2662"/>
      <c r="AF2662"/>
      <c r="AG2662"/>
      <c r="AH2662"/>
      <c r="BB2662" s="2"/>
      <c r="BC2662" s="3"/>
      <c r="BD2662" s="3"/>
      <c r="BE2662" s="3"/>
      <c r="BF2662" s="3"/>
    </row>
    <row r="2663" spans="1:58" ht="41.45" customHeight="1">
      <c r="A2663"/>
      <c r="J2663"/>
      <c r="AA2663"/>
      <c r="AB2663"/>
      <c r="AC2663"/>
      <c r="AD2663"/>
      <c r="AE2663"/>
      <c r="AF2663"/>
      <c r="AG2663"/>
      <c r="AH2663"/>
      <c r="BB2663" s="2"/>
      <c r="BC2663" s="3"/>
      <c r="BD2663" s="3"/>
      <c r="BE2663" s="3"/>
      <c r="BF2663" s="3"/>
    </row>
    <row r="2664" spans="1:58" ht="41.45" customHeight="1">
      <c r="A2664"/>
      <c r="J2664"/>
      <c r="AA2664"/>
      <c r="AB2664"/>
      <c r="AC2664"/>
      <c r="AD2664"/>
      <c r="AE2664"/>
      <c r="AF2664"/>
      <c r="AG2664"/>
      <c r="AH2664"/>
      <c r="BB2664" s="2"/>
      <c r="BC2664" s="3"/>
      <c r="BD2664" s="3"/>
      <c r="BE2664" s="3"/>
      <c r="BF2664" s="3"/>
    </row>
    <row r="2665" spans="1:58" ht="41.45" customHeight="1">
      <c r="A2665"/>
      <c r="J2665"/>
      <c r="AA2665"/>
      <c r="AB2665"/>
      <c r="AC2665"/>
      <c r="AD2665"/>
      <c r="AE2665"/>
      <c r="AF2665"/>
      <c r="AG2665"/>
      <c r="AH2665"/>
      <c r="BB2665" s="2"/>
      <c r="BC2665" s="3"/>
      <c r="BD2665" s="3"/>
      <c r="BE2665" s="3"/>
      <c r="BF2665" s="3"/>
    </row>
    <row r="2666" spans="1:58" ht="41.45" customHeight="1">
      <c r="A2666"/>
      <c r="J2666"/>
      <c r="AA2666"/>
      <c r="AB2666"/>
      <c r="AC2666"/>
      <c r="AD2666"/>
      <c r="AE2666"/>
      <c r="AF2666"/>
      <c r="AG2666"/>
      <c r="AH2666"/>
      <c r="BB2666" s="2"/>
      <c r="BC2666" s="3"/>
      <c r="BD2666" s="3"/>
      <c r="BE2666" s="3"/>
      <c r="BF2666" s="3"/>
    </row>
    <row r="2667" spans="1:58" ht="41.45" customHeight="1">
      <c r="A2667"/>
      <c r="J2667"/>
      <c r="AA2667"/>
      <c r="AB2667"/>
      <c r="AC2667"/>
      <c r="AD2667"/>
      <c r="AE2667"/>
      <c r="AF2667"/>
      <c r="AG2667"/>
      <c r="AH2667"/>
      <c r="BB2667" s="2"/>
      <c r="BC2667" s="3"/>
      <c r="BD2667" s="3"/>
      <c r="BE2667" s="3"/>
      <c r="BF2667" s="3"/>
    </row>
    <row r="2668" spans="1:58" ht="41.45" customHeight="1">
      <c r="A2668"/>
      <c r="J2668"/>
      <c r="AA2668"/>
      <c r="AB2668"/>
      <c r="AC2668"/>
      <c r="AD2668"/>
      <c r="AE2668"/>
      <c r="AF2668"/>
      <c r="AG2668"/>
      <c r="AH2668"/>
      <c r="BB2668" s="2"/>
      <c r="BC2668" s="3"/>
      <c r="BD2668" s="3"/>
      <c r="BE2668" s="3"/>
      <c r="BF2668" s="3"/>
    </row>
    <row r="2669" spans="1:58" ht="41.45" customHeight="1">
      <c r="A2669"/>
      <c r="J2669"/>
      <c r="AA2669"/>
      <c r="AB2669"/>
      <c r="AC2669"/>
      <c r="AD2669"/>
      <c r="AE2669"/>
      <c r="AF2669"/>
      <c r="AG2669"/>
      <c r="AH2669"/>
      <c r="BB2669" s="2"/>
      <c r="BC2669" s="3"/>
      <c r="BD2669" s="3"/>
      <c r="BE2669" s="3"/>
      <c r="BF2669" s="3"/>
    </row>
    <row r="2670" spans="1:58" ht="41.45" customHeight="1">
      <c r="A2670"/>
      <c r="J2670"/>
      <c r="AA2670"/>
      <c r="AB2670"/>
      <c r="AC2670"/>
      <c r="AD2670"/>
      <c r="AE2670"/>
      <c r="AF2670"/>
      <c r="AG2670"/>
      <c r="AH2670"/>
      <c r="BB2670" s="2"/>
      <c r="BC2670" s="3"/>
      <c r="BD2670" s="3"/>
      <c r="BE2670" s="3"/>
      <c r="BF2670" s="3"/>
    </row>
    <row r="2671" spans="1:58" ht="41.45" customHeight="1">
      <c r="A2671"/>
      <c r="J2671"/>
      <c r="AA2671"/>
      <c r="AB2671"/>
      <c r="AC2671"/>
      <c r="AD2671"/>
      <c r="AE2671"/>
      <c r="AF2671"/>
      <c r="AG2671"/>
      <c r="AH2671"/>
      <c r="BB2671" s="2"/>
      <c r="BC2671" s="3"/>
      <c r="BD2671" s="3"/>
      <c r="BE2671" s="3"/>
      <c r="BF2671" s="3"/>
    </row>
    <row r="2672" spans="1:58" ht="41.45" customHeight="1">
      <c r="A2672"/>
      <c r="J2672"/>
      <c r="AA2672"/>
      <c r="AB2672"/>
      <c r="AC2672"/>
      <c r="AD2672"/>
      <c r="AE2672"/>
      <c r="AF2672"/>
      <c r="AG2672"/>
      <c r="AH2672"/>
      <c r="BB2672" s="2"/>
      <c r="BC2672" s="3"/>
      <c r="BD2672" s="3"/>
      <c r="BE2672" s="3"/>
      <c r="BF2672" s="3"/>
    </row>
    <row r="2673" spans="1:58" ht="41.45" customHeight="1">
      <c r="A2673"/>
      <c r="J2673"/>
      <c r="AA2673"/>
      <c r="AB2673"/>
      <c r="AC2673"/>
      <c r="AD2673"/>
      <c r="AE2673"/>
      <c r="AF2673"/>
      <c r="AG2673"/>
      <c r="AH2673"/>
      <c r="BB2673" s="2"/>
      <c r="BC2673" s="3"/>
      <c r="BD2673" s="3"/>
      <c r="BE2673" s="3"/>
      <c r="BF2673" s="3"/>
    </row>
    <row r="2674" spans="1:58" ht="41.45" customHeight="1">
      <c r="A2674"/>
      <c r="J2674"/>
      <c r="AA2674"/>
      <c r="AB2674"/>
      <c r="AC2674"/>
      <c r="AD2674"/>
      <c r="AE2674"/>
      <c r="AF2674"/>
      <c r="AG2674"/>
      <c r="AH2674"/>
      <c r="BB2674" s="2"/>
      <c r="BC2674" s="3"/>
      <c r="BD2674" s="3"/>
      <c r="BE2674" s="3"/>
      <c r="BF2674" s="3"/>
    </row>
    <row r="2675" spans="1:58" ht="41.45" customHeight="1">
      <c r="A2675"/>
      <c r="J2675"/>
      <c r="AA2675"/>
      <c r="AB2675"/>
      <c r="AC2675"/>
      <c r="AD2675"/>
      <c r="AE2675"/>
      <c r="AF2675"/>
      <c r="AG2675"/>
      <c r="AH2675"/>
      <c r="BB2675" s="2"/>
      <c r="BC2675" s="3"/>
      <c r="BD2675" s="3"/>
      <c r="BE2675" s="3"/>
      <c r="BF2675" s="3"/>
    </row>
    <row r="2676" spans="1:58" ht="41.45" customHeight="1">
      <c r="A2676"/>
      <c r="J2676"/>
      <c r="AA2676"/>
      <c r="AB2676"/>
      <c r="AC2676"/>
      <c r="AD2676"/>
      <c r="AE2676"/>
      <c r="AF2676"/>
      <c r="AG2676"/>
      <c r="AH2676"/>
      <c r="BB2676" s="2"/>
      <c r="BC2676" s="3"/>
      <c r="BD2676" s="3"/>
      <c r="BE2676" s="3"/>
      <c r="BF2676" s="3"/>
    </row>
    <row r="2677" spans="1:58" ht="41.45" customHeight="1">
      <c r="A2677"/>
      <c r="J2677"/>
      <c r="AA2677"/>
      <c r="AB2677"/>
      <c r="AC2677"/>
      <c r="AD2677"/>
      <c r="AE2677"/>
      <c r="AF2677"/>
      <c r="AG2677"/>
      <c r="AH2677"/>
      <c r="BB2677" s="2"/>
      <c r="BC2677" s="3"/>
      <c r="BD2677" s="3"/>
      <c r="BE2677" s="3"/>
      <c r="BF2677" s="3"/>
    </row>
    <row r="2678" spans="1:58" ht="41.45" customHeight="1">
      <c r="A2678"/>
      <c r="J2678"/>
      <c r="AA2678"/>
      <c r="AB2678"/>
      <c r="AC2678"/>
      <c r="AD2678"/>
      <c r="AE2678"/>
      <c r="AF2678"/>
      <c r="AG2678"/>
      <c r="AH2678"/>
      <c r="BB2678" s="2"/>
      <c r="BC2678" s="3"/>
      <c r="BD2678" s="3"/>
      <c r="BE2678" s="3"/>
      <c r="BF2678" s="3"/>
    </row>
    <row r="2679" spans="1:58" ht="41.45" customHeight="1">
      <c r="A2679"/>
      <c r="J2679"/>
      <c r="AA2679"/>
      <c r="AB2679"/>
      <c r="AC2679"/>
      <c r="AD2679"/>
      <c r="AE2679"/>
      <c r="AF2679"/>
      <c r="AG2679"/>
      <c r="AH2679"/>
      <c r="BB2679" s="2"/>
      <c r="BC2679" s="3"/>
      <c r="BD2679" s="3"/>
      <c r="BE2679" s="3"/>
      <c r="BF2679" s="3"/>
    </row>
    <row r="2680" spans="1:58" ht="41.45" customHeight="1">
      <c r="A2680"/>
      <c r="J2680"/>
      <c r="AA2680"/>
      <c r="AB2680"/>
      <c r="AC2680"/>
      <c r="AD2680"/>
      <c r="AE2680"/>
      <c r="AF2680"/>
      <c r="AG2680"/>
      <c r="AH2680"/>
      <c r="BB2680" s="2"/>
      <c r="BC2680" s="3"/>
      <c r="BD2680" s="3"/>
      <c r="BE2680" s="3"/>
      <c r="BF2680" s="3"/>
    </row>
    <row r="2681" spans="1:58" ht="41.45" customHeight="1">
      <c r="A2681"/>
      <c r="J2681"/>
      <c r="AA2681"/>
      <c r="AB2681"/>
      <c r="AC2681"/>
      <c r="AD2681"/>
      <c r="AE2681"/>
      <c r="AF2681"/>
      <c r="AG2681"/>
      <c r="AH2681"/>
      <c r="BB2681" s="2"/>
      <c r="BC2681" s="3"/>
      <c r="BD2681" s="3"/>
      <c r="BE2681" s="3"/>
      <c r="BF2681" s="3"/>
    </row>
    <row r="2682" spans="1:58" ht="41.45" customHeight="1">
      <c r="A2682"/>
      <c r="J2682"/>
      <c r="AA2682"/>
      <c r="AB2682"/>
      <c r="AC2682"/>
      <c r="AD2682"/>
      <c r="AE2682"/>
      <c r="AF2682"/>
      <c r="AG2682"/>
      <c r="AH2682"/>
      <c r="BB2682" s="2"/>
      <c r="BC2682" s="3"/>
      <c r="BD2682" s="3"/>
      <c r="BE2682" s="3"/>
      <c r="BF2682" s="3"/>
    </row>
    <row r="2683" spans="1:58" ht="41.45" customHeight="1">
      <c r="A2683"/>
      <c r="J2683"/>
      <c r="AA2683"/>
      <c r="AB2683"/>
      <c r="AC2683"/>
      <c r="AD2683"/>
      <c r="AE2683"/>
      <c r="AF2683"/>
      <c r="AG2683"/>
      <c r="AH2683"/>
      <c r="BB2683" s="2"/>
      <c r="BC2683" s="3"/>
      <c r="BD2683" s="3"/>
      <c r="BE2683" s="3"/>
      <c r="BF2683" s="3"/>
    </row>
    <row r="2684" spans="1:58" ht="41.45" customHeight="1">
      <c r="A2684"/>
      <c r="J2684"/>
      <c r="AA2684"/>
      <c r="AB2684"/>
      <c r="AC2684"/>
      <c r="AD2684"/>
      <c r="AE2684"/>
      <c r="AF2684"/>
      <c r="AG2684"/>
      <c r="AH2684"/>
      <c r="BB2684" s="2"/>
      <c r="BC2684" s="3"/>
      <c r="BD2684" s="3"/>
      <c r="BE2684" s="3"/>
      <c r="BF2684" s="3"/>
    </row>
    <row r="2685" spans="1:58" ht="41.45" customHeight="1">
      <c r="A2685"/>
      <c r="J2685"/>
      <c r="AA2685"/>
      <c r="AB2685"/>
      <c r="AC2685"/>
      <c r="AD2685"/>
      <c r="AE2685"/>
      <c r="AF2685"/>
      <c r="AG2685"/>
      <c r="AH2685"/>
      <c r="BB2685" s="2"/>
      <c r="BC2685" s="3"/>
      <c r="BD2685" s="3"/>
      <c r="BE2685" s="3"/>
      <c r="BF2685" s="3"/>
    </row>
    <row r="2686" spans="1:58" ht="41.45" customHeight="1">
      <c r="A2686"/>
      <c r="J2686"/>
      <c r="AA2686"/>
      <c r="AB2686"/>
      <c r="AC2686"/>
      <c r="AD2686"/>
      <c r="AE2686"/>
      <c r="AF2686"/>
      <c r="AG2686"/>
      <c r="AH2686"/>
      <c r="BB2686" s="2"/>
      <c r="BC2686" s="3"/>
      <c r="BD2686" s="3"/>
      <c r="BE2686" s="3"/>
      <c r="BF2686" s="3"/>
    </row>
    <row r="2687" spans="1:58" ht="41.45" customHeight="1">
      <c r="A2687"/>
      <c r="J2687"/>
      <c r="AA2687"/>
      <c r="AB2687"/>
      <c r="AC2687"/>
      <c r="AD2687"/>
      <c r="AE2687"/>
      <c r="AF2687"/>
      <c r="AG2687"/>
      <c r="AH2687"/>
      <c r="BB2687" s="2"/>
      <c r="BC2687" s="3"/>
      <c r="BD2687" s="3"/>
      <c r="BE2687" s="3"/>
      <c r="BF2687" s="3"/>
    </row>
    <row r="2688" spans="1:58" ht="41.45" customHeight="1">
      <c r="A2688"/>
      <c r="J2688"/>
      <c r="AA2688"/>
      <c r="AB2688"/>
      <c r="AC2688"/>
      <c r="AD2688"/>
      <c r="AE2688"/>
      <c r="AF2688"/>
      <c r="AG2688"/>
      <c r="AH2688"/>
      <c r="BB2688" s="2"/>
      <c r="BC2688" s="3"/>
      <c r="BD2688" s="3"/>
      <c r="BE2688" s="3"/>
      <c r="BF2688" s="3"/>
    </row>
    <row r="2689" spans="1:58" ht="41.45" customHeight="1">
      <c r="A2689"/>
      <c r="J2689"/>
      <c r="AA2689"/>
      <c r="AB2689"/>
      <c r="AC2689"/>
      <c r="AD2689"/>
      <c r="AE2689"/>
      <c r="AF2689"/>
      <c r="AG2689"/>
      <c r="AH2689"/>
      <c r="BB2689" s="2"/>
      <c r="BC2689" s="3"/>
      <c r="BD2689" s="3"/>
      <c r="BE2689" s="3"/>
      <c r="BF2689" s="3"/>
    </row>
    <row r="2690" spans="1:58" ht="41.45" customHeight="1">
      <c r="A2690"/>
      <c r="J2690"/>
      <c r="AA2690"/>
      <c r="AB2690"/>
      <c r="AC2690"/>
      <c r="AD2690"/>
      <c r="AE2690"/>
      <c r="AF2690"/>
      <c r="AG2690"/>
      <c r="AH2690"/>
      <c r="BB2690" s="2"/>
      <c r="BC2690" s="3"/>
      <c r="BD2690" s="3"/>
      <c r="BE2690" s="3"/>
      <c r="BF2690" s="3"/>
    </row>
    <row r="2691" spans="1:58" ht="41.45" customHeight="1">
      <c r="A2691"/>
      <c r="J2691"/>
      <c r="AA2691"/>
      <c r="AB2691"/>
      <c r="AC2691"/>
      <c r="AD2691"/>
      <c r="AE2691"/>
      <c r="AF2691"/>
      <c r="AG2691"/>
      <c r="AH2691"/>
      <c r="BB2691" s="2"/>
      <c r="BC2691" s="3"/>
      <c r="BD2691" s="3"/>
      <c r="BE2691" s="3"/>
      <c r="BF2691" s="3"/>
    </row>
    <row r="2692" spans="1:58" ht="41.45" customHeight="1">
      <c r="A2692"/>
      <c r="J2692"/>
      <c r="AA2692"/>
      <c r="AB2692"/>
      <c r="AC2692"/>
      <c r="AD2692"/>
      <c r="AE2692"/>
      <c r="AF2692"/>
      <c r="AG2692"/>
      <c r="AH2692"/>
      <c r="BB2692" s="2"/>
      <c r="BC2692" s="3"/>
      <c r="BD2692" s="3"/>
      <c r="BE2692" s="3"/>
      <c r="BF2692" s="3"/>
    </row>
    <row r="2693" spans="1:58" ht="41.45" customHeight="1">
      <c r="A2693"/>
      <c r="J2693"/>
      <c r="AA2693"/>
      <c r="AB2693"/>
      <c r="AC2693"/>
      <c r="AD2693"/>
      <c r="AE2693"/>
      <c r="AF2693"/>
      <c r="AG2693"/>
      <c r="AH2693"/>
      <c r="BB2693" s="2"/>
      <c r="BC2693" s="3"/>
      <c r="BD2693" s="3"/>
      <c r="BE2693" s="3"/>
      <c r="BF2693" s="3"/>
    </row>
    <row r="2694" spans="1:58" ht="41.45" customHeight="1">
      <c r="A2694"/>
      <c r="J2694"/>
      <c r="AA2694"/>
      <c r="AB2694"/>
      <c r="AC2694"/>
      <c r="AD2694"/>
      <c r="AE2694"/>
      <c r="AF2694"/>
      <c r="AG2694"/>
      <c r="AH2694"/>
      <c r="BB2694" s="2"/>
      <c r="BC2694" s="3"/>
      <c r="BD2694" s="3"/>
      <c r="BE2694" s="3"/>
      <c r="BF2694" s="3"/>
    </row>
    <row r="2695" spans="1:58" ht="41.45" customHeight="1">
      <c r="A2695"/>
      <c r="J2695"/>
      <c r="AA2695"/>
      <c r="AB2695"/>
      <c r="AC2695"/>
      <c r="AD2695"/>
      <c r="AE2695"/>
      <c r="AF2695"/>
      <c r="AG2695"/>
      <c r="AH2695"/>
      <c r="BB2695" s="2"/>
      <c r="BC2695" s="3"/>
      <c r="BD2695" s="3"/>
      <c r="BE2695" s="3"/>
      <c r="BF2695" s="3"/>
    </row>
    <row r="2696" spans="1:58" ht="41.45" customHeight="1">
      <c r="A2696"/>
      <c r="J2696"/>
      <c r="AA2696"/>
      <c r="AB2696"/>
      <c r="AC2696"/>
      <c r="AD2696"/>
      <c r="AE2696"/>
      <c r="AF2696"/>
      <c r="AG2696"/>
      <c r="AH2696"/>
      <c r="BB2696" s="2"/>
      <c r="BC2696" s="3"/>
      <c r="BD2696" s="3"/>
      <c r="BE2696" s="3"/>
      <c r="BF2696" s="3"/>
    </row>
    <row r="2697" spans="1:58" ht="41.45" customHeight="1">
      <c r="A2697"/>
      <c r="J2697"/>
      <c r="AA2697"/>
      <c r="AB2697"/>
      <c r="AC2697"/>
      <c r="AD2697"/>
      <c r="AE2697"/>
      <c r="AF2697"/>
      <c r="AG2697"/>
      <c r="AH2697"/>
      <c r="BB2697" s="2"/>
      <c r="BC2697" s="3"/>
      <c r="BD2697" s="3"/>
      <c r="BE2697" s="3"/>
      <c r="BF2697" s="3"/>
    </row>
    <row r="2698" spans="1:58" ht="41.45" customHeight="1">
      <c r="A2698"/>
      <c r="J2698"/>
      <c r="AA2698"/>
      <c r="AB2698"/>
      <c r="AC2698"/>
      <c r="AD2698"/>
      <c r="AE2698"/>
      <c r="AF2698"/>
      <c r="AG2698"/>
      <c r="AH2698"/>
      <c r="BB2698" s="2"/>
      <c r="BC2698" s="3"/>
      <c r="BD2698" s="3"/>
      <c r="BE2698" s="3"/>
      <c r="BF2698" s="3"/>
    </row>
    <row r="2699" spans="1:58" ht="41.45" customHeight="1">
      <c r="A2699"/>
      <c r="J2699"/>
      <c r="AA2699"/>
      <c r="AB2699"/>
      <c r="AC2699"/>
      <c r="AD2699"/>
      <c r="AE2699"/>
      <c r="AF2699"/>
      <c r="AG2699"/>
      <c r="AH2699"/>
      <c r="BB2699" s="2"/>
      <c r="BC2699" s="3"/>
      <c r="BD2699" s="3"/>
      <c r="BE2699" s="3"/>
      <c r="BF2699" s="3"/>
    </row>
    <row r="2700" spans="1:58" ht="41.45" customHeight="1">
      <c r="A2700"/>
      <c r="J2700"/>
      <c r="AA2700"/>
      <c r="AB2700"/>
      <c r="AC2700"/>
      <c r="AD2700"/>
      <c r="AE2700"/>
      <c r="AF2700"/>
      <c r="AG2700"/>
      <c r="AH2700"/>
      <c r="BB2700" s="2"/>
      <c r="BC2700" s="3"/>
      <c r="BD2700" s="3"/>
      <c r="BE2700" s="3"/>
      <c r="BF2700" s="3"/>
    </row>
    <row r="2701" spans="1:58" ht="41.45" customHeight="1">
      <c r="A2701"/>
      <c r="J2701"/>
      <c r="AA2701"/>
      <c r="AB2701"/>
      <c r="AC2701"/>
      <c r="AD2701"/>
      <c r="AE2701"/>
      <c r="AF2701"/>
      <c r="AG2701"/>
      <c r="AH2701"/>
      <c r="BB2701" s="2"/>
      <c r="BC2701" s="3"/>
      <c r="BD2701" s="3"/>
      <c r="BE2701" s="3"/>
      <c r="BF2701" s="3"/>
    </row>
    <row r="2702" spans="1:58" ht="41.45" customHeight="1">
      <c r="A2702"/>
      <c r="J2702"/>
      <c r="AA2702"/>
      <c r="AB2702"/>
      <c r="AC2702"/>
      <c r="AD2702"/>
      <c r="AE2702"/>
      <c r="AF2702"/>
      <c r="AG2702"/>
      <c r="AH2702"/>
      <c r="BB2702" s="2"/>
      <c r="BC2702" s="3"/>
      <c r="BD2702" s="3"/>
      <c r="BE2702" s="3"/>
      <c r="BF2702" s="3"/>
    </row>
    <row r="2703" spans="1:58" ht="41.45" customHeight="1">
      <c r="A2703"/>
      <c r="J2703"/>
      <c r="AA2703"/>
      <c r="AB2703"/>
      <c r="AC2703"/>
      <c r="AD2703"/>
      <c r="AE2703"/>
      <c r="AF2703"/>
      <c r="AG2703"/>
      <c r="AH2703"/>
      <c r="BB2703" s="2"/>
      <c r="BC2703" s="3"/>
      <c r="BD2703" s="3"/>
      <c r="BE2703" s="3"/>
      <c r="BF2703" s="3"/>
    </row>
    <row r="2704" spans="1:58" ht="41.45" customHeight="1">
      <c r="A2704"/>
      <c r="J2704"/>
      <c r="AA2704"/>
      <c r="AB2704"/>
      <c r="AC2704"/>
      <c r="AD2704"/>
      <c r="AE2704"/>
      <c r="AF2704"/>
      <c r="AG2704"/>
      <c r="AH2704"/>
      <c r="BB2704" s="2"/>
      <c r="BC2704" s="3"/>
      <c r="BD2704" s="3"/>
      <c r="BE2704" s="3"/>
      <c r="BF2704" s="3"/>
    </row>
    <row r="2705" spans="1:58" ht="41.45" customHeight="1">
      <c r="A2705"/>
      <c r="J2705"/>
      <c r="AA2705"/>
      <c r="AB2705"/>
      <c r="AC2705"/>
      <c r="AD2705"/>
      <c r="AE2705"/>
      <c r="AF2705"/>
      <c r="AG2705"/>
      <c r="AH2705"/>
      <c r="BB2705" s="2"/>
      <c r="BC2705" s="3"/>
      <c r="BD2705" s="3"/>
      <c r="BE2705" s="3"/>
      <c r="BF2705" s="3"/>
    </row>
    <row r="2706" spans="1:58" ht="41.45" customHeight="1">
      <c r="A2706"/>
      <c r="J2706"/>
      <c r="AA2706"/>
      <c r="AB2706"/>
      <c r="AC2706"/>
      <c r="AD2706"/>
      <c r="AE2706"/>
      <c r="AF2706"/>
      <c r="AG2706"/>
      <c r="AH2706"/>
      <c r="BB2706" s="2"/>
      <c r="BC2706" s="3"/>
      <c r="BD2706" s="3"/>
      <c r="BE2706" s="3"/>
      <c r="BF2706" s="3"/>
    </row>
    <row r="2707" spans="1:58" ht="41.45" customHeight="1">
      <c r="A2707"/>
      <c r="J2707"/>
      <c r="AA2707"/>
      <c r="AB2707"/>
      <c r="AC2707"/>
      <c r="AD2707"/>
      <c r="AE2707"/>
      <c r="AF2707"/>
      <c r="AG2707"/>
      <c r="AH2707"/>
      <c r="BB2707" s="2"/>
      <c r="BC2707" s="3"/>
      <c r="BD2707" s="3"/>
      <c r="BE2707" s="3"/>
      <c r="BF2707" s="3"/>
    </row>
    <row r="2708" spans="1:58" ht="41.45" customHeight="1">
      <c r="A2708"/>
      <c r="J2708"/>
      <c r="AA2708"/>
      <c r="AB2708"/>
      <c r="AC2708"/>
      <c r="AD2708"/>
      <c r="AE2708"/>
      <c r="AF2708"/>
      <c r="AG2708"/>
      <c r="AH2708"/>
      <c r="BB2708" s="2"/>
      <c r="BC2708" s="3"/>
      <c r="BD2708" s="3"/>
      <c r="BE2708" s="3"/>
      <c r="BF2708" s="3"/>
    </row>
    <row r="2709" spans="1:58" ht="41.45" customHeight="1">
      <c r="A2709"/>
      <c r="J2709"/>
      <c r="AA2709"/>
      <c r="AB2709"/>
      <c r="AC2709"/>
      <c r="AD2709"/>
      <c r="AE2709"/>
      <c r="AF2709"/>
      <c r="AG2709"/>
      <c r="AH2709"/>
      <c r="BB2709" s="2"/>
      <c r="BC2709" s="3"/>
      <c r="BD2709" s="3"/>
      <c r="BE2709" s="3"/>
      <c r="BF2709" s="3"/>
    </row>
    <row r="2710" spans="1:58" ht="41.45" customHeight="1">
      <c r="A2710"/>
      <c r="J2710"/>
      <c r="AA2710"/>
      <c r="AB2710"/>
      <c r="AC2710"/>
      <c r="AD2710"/>
      <c r="AE2710"/>
      <c r="AF2710"/>
      <c r="AG2710"/>
      <c r="AH2710"/>
      <c r="BB2710" s="2"/>
      <c r="BC2710" s="3"/>
      <c r="BD2710" s="3"/>
      <c r="BE2710" s="3"/>
      <c r="BF2710" s="3"/>
    </row>
    <row r="2711" spans="1:58" ht="41.45" customHeight="1">
      <c r="A2711"/>
      <c r="J2711"/>
      <c r="AA2711"/>
      <c r="AB2711"/>
      <c r="AC2711"/>
      <c r="AD2711"/>
      <c r="AE2711"/>
      <c r="AF2711"/>
      <c r="AG2711"/>
      <c r="AH2711"/>
      <c r="BB2711" s="2"/>
      <c r="BC2711" s="3"/>
      <c r="BD2711" s="3"/>
      <c r="BE2711" s="3"/>
      <c r="BF2711" s="3"/>
    </row>
    <row r="2712" spans="1:58" ht="41.45" customHeight="1">
      <c r="A2712"/>
      <c r="J2712"/>
      <c r="AA2712"/>
      <c r="AB2712"/>
      <c r="AC2712"/>
      <c r="AD2712"/>
      <c r="AE2712"/>
      <c r="AF2712"/>
      <c r="AG2712"/>
      <c r="AH2712"/>
      <c r="BB2712" s="2"/>
      <c r="BC2712" s="3"/>
      <c r="BD2712" s="3"/>
      <c r="BE2712" s="3"/>
      <c r="BF2712" s="3"/>
    </row>
    <row r="2713" spans="1:58" ht="41.45" customHeight="1">
      <c r="A2713"/>
      <c r="J2713"/>
      <c r="AA2713"/>
      <c r="AB2713"/>
      <c r="AC2713"/>
      <c r="AD2713"/>
      <c r="AE2713"/>
      <c r="AF2713"/>
      <c r="AG2713"/>
      <c r="AH2713"/>
      <c r="BB2713" s="2"/>
      <c r="BC2713" s="3"/>
      <c r="BD2713" s="3"/>
      <c r="BE2713" s="3"/>
      <c r="BF2713" s="3"/>
    </row>
    <row r="2714" spans="1:58" ht="41.45" customHeight="1">
      <c r="A2714"/>
      <c r="J2714"/>
      <c r="AA2714"/>
      <c r="AB2714"/>
      <c r="AC2714"/>
      <c r="AD2714"/>
      <c r="AE2714"/>
      <c r="AF2714"/>
      <c r="AG2714"/>
      <c r="AH2714"/>
      <c r="BB2714" s="2"/>
      <c r="BC2714" s="3"/>
      <c r="BD2714" s="3"/>
      <c r="BE2714" s="3"/>
      <c r="BF2714" s="3"/>
    </row>
    <row r="2715" spans="1:58" ht="41.45" customHeight="1">
      <c r="A2715"/>
      <c r="J2715"/>
      <c r="AA2715"/>
      <c r="AB2715"/>
      <c r="AC2715"/>
      <c r="AD2715"/>
      <c r="AE2715"/>
      <c r="AF2715"/>
      <c r="AG2715"/>
      <c r="AH2715"/>
      <c r="BB2715" s="2"/>
      <c r="BC2715" s="3"/>
      <c r="BD2715" s="3"/>
      <c r="BE2715" s="3"/>
      <c r="BF2715" s="3"/>
    </row>
    <row r="2716" spans="1:58" ht="41.45" customHeight="1">
      <c r="A2716"/>
      <c r="J2716"/>
      <c r="AA2716"/>
      <c r="AB2716"/>
      <c r="AC2716"/>
      <c r="AD2716"/>
      <c r="AE2716"/>
      <c r="AF2716"/>
      <c r="AG2716"/>
      <c r="AH2716"/>
      <c r="BB2716" s="2"/>
      <c r="BC2716" s="3"/>
      <c r="BD2716" s="3"/>
      <c r="BE2716" s="3"/>
      <c r="BF2716" s="3"/>
    </row>
    <row r="2717" spans="1:58" ht="41.45" customHeight="1">
      <c r="A2717"/>
      <c r="J2717"/>
      <c r="AA2717"/>
      <c r="AB2717"/>
      <c r="AC2717"/>
      <c r="AD2717"/>
      <c r="AE2717"/>
      <c r="AF2717"/>
      <c r="AG2717"/>
      <c r="AH2717"/>
      <c r="BB2717" s="2"/>
      <c r="BC2717" s="3"/>
      <c r="BD2717" s="3"/>
      <c r="BE2717" s="3"/>
      <c r="BF2717" s="3"/>
    </row>
    <row r="2718" spans="1:58" ht="41.45" customHeight="1">
      <c r="A2718"/>
      <c r="J2718"/>
      <c r="AA2718"/>
      <c r="AB2718"/>
      <c r="AC2718"/>
      <c r="AD2718"/>
      <c r="AE2718"/>
      <c r="AF2718"/>
      <c r="AG2718"/>
      <c r="AH2718"/>
      <c r="BB2718" s="2"/>
      <c r="BC2718" s="3"/>
      <c r="BD2718" s="3"/>
      <c r="BE2718" s="3"/>
      <c r="BF2718" s="3"/>
    </row>
    <row r="2719" spans="1:58" ht="41.45" customHeight="1">
      <c r="A2719"/>
      <c r="J2719"/>
      <c r="AA2719"/>
      <c r="AB2719"/>
      <c r="AC2719"/>
      <c r="AD2719"/>
      <c r="AE2719"/>
      <c r="AF2719"/>
      <c r="AG2719"/>
      <c r="AH2719"/>
      <c r="BB2719" s="2"/>
      <c r="BC2719" s="3"/>
      <c r="BD2719" s="3"/>
      <c r="BE2719" s="3"/>
      <c r="BF2719" s="3"/>
    </row>
    <row r="2720" spans="1:58" ht="41.45" customHeight="1">
      <c r="A2720"/>
      <c r="J2720"/>
      <c r="AA2720"/>
      <c r="AB2720"/>
      <c r="AC2720"/>
      <c r="AD2720"/>
      <c r="AE2720"/>
      <c r="AF2720"/>
      <c r="AG2720"/>
      <c r="AH2720"/>
      <c r="BB2720" s="2"/>
      <c r="BC2720" s="3"/>
      <c r="BD2720" s="3"/>
      <c r="BE2720" s="3"/>
      <c r="BF2720" s="3"/>
    </row>
    <row r="2721" spans="1:58" ht="41.45" customHeight="1">
      <c r="A2721"/>
      <c r="J2721"/>
      <c r="AA2721"/>
      <c r="AB2721"/>
      <c r="AC2721"/>
      <c r="AD2721"/>
      <c r="AE2721"/>
      <c r="AF2721"/>
      <c r="AG2721"/>
      <c r="AH2721"/>
      <c r="BB2721" s="2"/>
      <c r="BC2721" s="3"/>
      <c r="BD2721" s="3"/>
      <c r="BE2721" s="3"/>
      <c r="BF2721" s="3"/>
    </row>
    <row r="2722" spans="1:58" ht="41.45" customHeight="1">
      <c r="A2722"/>
      <c r="J2722"/>
      <c r="AA2722"/>
      <c r="AB2722"/>
      <c r="AC2722"/>
      <c r="AD2722"/>
      <c r="AE2722"/>
      <c r="AF2722"/>
      <c r="AG2722"/>
      <c r="AH2722"/>
      <c r="BB2722" s="2"/>
      <c r="BC2722" s="3"/>
      <c r="BD2722" s="3"/>
      <c r="BE2722" s="3"/>
      <c r="BF2722" s="3"/>
    </row>
    <row r="2723" spans="1:58" ht="41.45" customHeight="1">
      <c r="A2723"/>
      <c r="J2723"/>
      <c r="AA2723"/>
      <c r="AB2723"/>
      <c r="AC2723"/>
      <c r="AD2723"/>
      <c r="AE2723"/>
      <c r="AF2723"/>
      <c r="AG2723"/>
      <c r="AH2723"/>
      <c r="BB2723" s="2"/>
      <c r="BC2723" s="3"/>
      <c r="BD2723" s="3"/>
      <c r="BE2723" s="3"/>
      <c r="BF2723" s="3"/>
    </row>
    <row r="2724" spans="1:58" ht="41.45" customHeight="1">
      <c r="A2724"/>
      <c r="J2724"/>
      <c r="AA2724"/>
      <c r="AB2724"/>
      <c r="AC2724"/>
      <c r="AD2724"/>
      <c r="AE2724"/>
      <c r="AF2724"/>
      <c r="AG2724"/>
      <c r="AH2724"/>
      <c r="BB2724" s="2"/>
      <c r="BC2724" s="3"/>
      <c r="BD2724" s="3"/>
      <c r="BE2724" s="3"/>
      <c r="BF2724" s="3"/>
    </row>
    <row r="2725" spans="1:58" ht="41.45" customHeight="1">
      <c r="A2725"/>
      <c r="J2725"/>
      <c r="AA2725"/>
      <c r="AB2725"/>
      <c r="AC2725"/>
      <c r="AD2725"/>
      <c r="AE2725"/>
      <c r="AF2725"/>
      <c r="AG2725"/>
      <c r="AH2725"/>
      <c r="BB2725" s="2"/>
      <c r="BC2725" s="3"/>
      <c r="BD2725" s="3"/>
      <c r="BE2725" s="3"/>
      <c r="BF2725" s="3"/>
    </row>
    <row r="2726" spans="1:58" ht="41.45" customHeight="1">
      <c r="A2726"/>
      <c r="J2726"/>
      <c r="AA2726"/>
      <c r="AB2726"/>
      <c r="AC2726"/>
      <c r="AD2726"/>
      <c r="AE2726"/>
      <c r="AF2726"/>
      <c r="AG2726"/>
      <c r="AH2726"/>
      <c r="BB2726" s="2"/>
      <c r="BC2726" s="3"/>
      <c r="BD2726" s="3"/>
      <c r="BE2726" s="3"/>
      <c r="BF2726" s="3"/>
    </row>
    <row r="2727" spans="1:58" ht="41.45" customHeight="1">
      <c r="A2727"/>
      <c r="J2727"/>
      <c r="AA2727"/>
      <c r="AB2727"/>
      <c r="AC2727"/>
      <c r="AD2727"/>
      <c r="AE2727"/>
      <c r="AF2727"/>
      <c r="AG2727"/>
      <c r="AH2727"/>
      <c r="BB2727" s="2"/>
      <c r="BC2727" s="3"/>
      <c r="BD2727" s="3"/>
      <c r="BE2727" s="3"/>
      <c r="BF2727" s="3"/>
    </row>
    <row r="2728" spans="1:58" ht="41.45" customHeight="1">
      <c r="A2728"/>
      <c r="J2728"/>
      <c r="AA2728"/>
      <c r="AB2728"/>
      <c r="AC2728"/>
      <c r="AD2728"/>
      <c r="AE2728"/>
      <c r="AF2728"/>
      <c r="AG2728"/>
      <c r="AH2728"/>
      <c r="BB2728" s="2"/>
      <c r="BC2728" s="3"/>
      <c r="BD2728" s="3"/>
      <c r="BE2728" s="3"/>
      <c r="BF2728" s="3"/>
    </row>
    <row r="2729" spans="1:58" ht="41.45" customHeight="1">
      <c r="A2729"/>
      <c r="J2729"/>
      <c r="AA2729"/>
      <c r="AB2729"/>
      <c r="AC2729"/>
      <c r="AD2729"/>
      <c r="AE2729"/>
      <c r="AF2729"/>
      <c r="AG2729"/>
      <c r="AH2729"/>
      <c r="BB2729" s="2"/>
      <c r="BC2729" s="3"/>
      <c r="BD2729" s="3"/>
      <c r="BE2729" s="3"/>
      <c r="BF2729" s="3"/>
    </row>
    <row r="2730" spans="1:58" ht="41.45" customHeight="1">
      <c r="A2730"/>
      <c r="J2730"/>
      <c r="AA2730"/>
      <c r="AB2730"/>
      <c r="AC2730"/>
      <c r="AD2730"/>
      <c r="AE2730"/>
      <c r="AF2730"/>
      <c r="AG2730"/>
      <c r="AH2730"/>
      <c r="BB2730" s="2"/>
      <c r="BC2730" s="3"/>
      <c r="BD2730" s="3"/>
      <c r="BE2730" s="3"/>
      <c r="BF2730" s="3"/>
    </row>
    <row r="2731" spans="1:58" ht="41.45" customHeight="1">
      <c r="A2731"/>
      <c r="J2731"/>
      <c r="AA2731"/>
      <c r="AB2731"/>
      <c r="AC2731"/>
      <c r="AD2731"/>
      <c r="AE2731"/>
      <c r="AF2731"/>
      <c r="AG2731"/>
      <c r="AH2731"/>
      <c r="BB2731" s="2"/>
      <c r="BC2731" s="3"/>
      <c r="BD2731" s="3"/>
      <c r="BE2731" s="3"/>
      <c r="BF2731" s="3"/>
    </row>
    <row r="2732" spans="1:58" ht="41.45" customHeight="1">
      <c r="A2732"/>
      <c r="J2732"/>
      <c r="AA2732"/>
      <c r="AB2732"/>
      <c r="AC2732"/>
      <c r="AD2732"/>
      <c r="AE2732"/>
      <c r="AF2732"/>
      <c r="AG2732"/>
      <c r="AH2732"/>
      <c r="BB2732" s="2"/>
      <c r="BC2732" s="3"/>
      <c r="BD2732" s="3"/>
      <c r="BE2732" s="3"/>
      <c r="BF2732" s="3"/>
    </row>
    <row r="2733" spans="1:58" ht="41.45" customHeight="1">
      <c r="A2733"/>
      <c r="J2733"/>
      <c r="AA2733"/>
      <c r="AB2733"/>
      <c r="AC2733"/>
      <c r="AD2733"/>
      <c r="AE2733"/>
      <c r="AF2733"/>
      <c r="AG2733"/>
      <c r="AH2733"/>
      <c r="BB2733" s="2"/>
      <c r="BC2733" s="3"/>
      <c r="BD2733" s="3"/>
      <c r="BE2733" s="3"/>
      <c r="BF2733" s="3"/>
    </row>
    <row r="2734" spans="1:58" ht="41.45" customHeight="1">
      <c r="A2734"/>
      <c r="J2734"/>
      <c r="AA2734"/>
      <c r="AB2734"/>
      <c r="AC2734"/>
      <c r="AD2734"/>
      <c r="AE2734"/>
      <c r="AF2734"/>
      <c r="AG2734"/>
      <c r="AH2734"/>
      <c r="BB2734" s="2"/>
      <c r="BC2734" s="3"/>
      <c r="BD2734" s="3"/>
      <c r="BE2734" s="3"/>
      <c r="BF2734" s="3"/>
    </row>
    <row r="2735" spans="1:58" ht="41.45" customHeight="1">
      <c r="A2735"/>
      <c r="J2735"/>
      <c r="AA2735"/>
      <c r="AB2735"/>
      <c r="AC2735"/>
      <c r="AD2735"/>
      <c r="AE2735"/>
      <c r="AF2735"/>
      <c r="AG2735"/>
      <c r="AH2735"/>
      <c r="BB2735" s="2"/>
      <c r="BC2735" s="3"/>
      <c r="BD2735" s="3"/>
      <c r="BE2735" s="3"/>
      <c r="BF2735" s="3"/>
    </row>
    <row r="2736" spans="1:58" ht="41.45" customHeight="1">
      <c r="A2736"/>
      <c r="J2736"/>
      <c r="AA2736"/>
      <c r="AB2736"/>
      <c r="AC2736"/>
      <c r="AD2736"/>
      <c r="AE2736"/>
      <c r="AF2736"/>
      <c r="AG2736"/>
      <c r="AH2736"/>
      <c r="BB2736" s="2"/>
      <c r="BC2736" s="3"/>
      <c r="BD2736" s="3"/>
      <c r="BE2736" s="3"/>
      <c r="BF2736" s="3"/>
    </row>
    <row r="2737" spans="1:58" ht="41.45" customHeight="1">
      <c r="A2737"/>
      <c r="J2737"/>
      <c r="AA2737"/>
      <c r="AB2737"/>
      <c r="AC2737"/>
      <c r="AD2737"/>
      <c r="AE2737"/>
      <c r="AF2737"/>
      <c r="AG2737"/>
      <c r="AH2737"/>
      <c r="BB2737" s="2"/>
      <c r="BC2737" s="3"/>
      <c r="BD2737" s="3"/>
      <c r="BE2737" s="3"/>
      <c r="BF2737" s="3"/>
    </row>
    <row r="2738" spans="1:58" ht="41.45" customHeight="1">
      <c r="A2738"/>
      <c r="J2738"/>
      <c r="AA2738"/>
      <c r="AB2738"/>
      <c r="AC2738"/>
      <c r="AD2738"/>
      <c r="AE2738"/>
      <c r="AF2738"/>
      <c r="AG2738"/>
      <c r="AH2738"/>
      <c r="BB2738" s="2"/>
      <c r="BC2738" s="3"/>
      <c r="BD2738" s="3"/>
      <c r="BE2738" s="3"/>
      <c r="BF2738" s="3"/>
    </row>
    <row r="2739" spans="1:58" ht="41.45" customHeight="1">
      <c r="A2739"/>
      <c r="J2739"/>
      <c r="AA2739"/>
      <c r="AB2739"/>
      <c r="AC2739"/>
      <c r="AD2739"/>
      <c r="AE2739"/>
      <c r="AF2739"/>
      <c r="AG2739"/>
      <c r="AH2739"/>
      <c r="BB2739" s="2"/>
      <c r="BC2739" s="3"/>
      <c r="BD2739" s="3"/>
      <c r="BE2739" s="3"/>
      <c r="BF2739" s="3"/>
    </row>
    <row r="2740" spans="1:58" ht="41.45" customHeight="1">
      <c r="A2740"/>
      <c r="J2740"/>
      <c r="AA2740"/>
      <c r="AB2740"/>
      <c r="AC2740"/>
      <c r="AD2740"/>
      <c r="AE2740"/>
      <c r="AF2740"/>
      <c r="AG2740"/>
      <c r="AH2740"/>
      <c r="BB2740" s="2"/>
      <c r="BC2740" s="3"/>
      <c r="BD2740" s="3"/>
      <c r="BE2740" s="3"/>
      <c r="BF2740" s="3"/>
    </row>
    <row r="2741" spans="1:58" ht="41.45" customHeight="1">
      <c r="A2741"/>
      <c r="J2741"/>
      <c r="AA2741"/>
      <c r="AB2741"/>
      <c r="AC2741"/>
      <c r="AD2741"/>
      <c r="AE2741"/>
      <c r="AF2741"/>
      <c r="AG2741"/>
      <c r="AH2741"/>
      <c r="BB2741" s="2"/>
      <c r="BC2741" s="3"/>
      <c r="BD2741" s="3"/>
      <c r="BE2741" s="3"/>
      <c r="BF2741" s="3"/>
    </row>
    <row r="2742" spans="1:58" ht="41.45" customHeight="1">
      <c r="A2742"/>
      <c r="J2742"/>
      <c r="AA2742"/>
      <c r="AB2742"/>
      <c r="AC2742"/>
      <c r="AD2742"/>
      <c r="AE2742"/>
      <c r="AF2742"/>
      <c r="AG2742"/>
      <c r="AH2742"/>
      <c r="BB2742" s="2"/>
      <c r="BC2742" s="3"/>
      <c r="BD2742" s="3"/>
      <c r="BE2742" s="3"/>
      <c r="BF2742" s="3"/>
    </row>
    <row r="2743" spans="1:58" ht="41.45" customHeight="1">
      <c r="A2743"/>
      <c r="J2743"/>
      <c r="AA2743"/>
      <c r="AB2743"/>
      <c r="AC2743"/>
      <c r="AD2743"/>
      <c r="AE2743"/>
      <c r="AF2743"/>
      <c r="AG2743"/>
      <c r="AH2743"/>
      <c r="BB2743" s="2"/>
      <c r="BC2743" s="3"/>
      <c r="BD2743" s="3"/>
      <c r="BE2743" s="3"/>
      <c r="BF2743" s="3"/>
    </row>
    <row r="2744" spans="1:58" ht="41.45" customHeight="1">
      <c r="A2744"/>
      <c r="J2744"/>
      <c r="AA2744"/>
      <c r="AB2744"/>
      <c r="AC2744"/>
      <c r="AD2744"/>
      <c r="AE2744"/>
      <c r="AF2744"/>
      <c r="AG2744"/>
      <c r="AH2744"/>
      <c r="BB2744" s="2"/>
      <c r="BC2744" s="3"/>
      <c r="BD2744" s="3"/>
      <c r="BE2744" s="3"/>
      <c r="BF2744" s="3"/>
    </row>
    <row r="2745" spans="1:58" ht="41.45" customHeight="1">
      <c r="A2745"/>
      <c r="J2745"/>
      <c r="AA2745"/>
      <c r="AB2745"/>
      <c r="AC2745"/>
      <c r="AD2745"/>
      <c r="AE2745"/>
      <c r="AF2745"/>
      <c r="AG2745"/>
      <c r="AH2745"/>
      <c r="BB2745" s="2"/>
      <c r="BC2745" s="3"/>
      <c r="BD2745" s="3"/>
      <c r="BE2745" s="3"/>
      <c r="BF2745" s="3"/>
    </row>
    <row r="2746" spans="1:58" ht="41.45" customHeight="1">
      <c r="A2746"/>
      <c r="J2746"/>
      <c r="AA2746"/>
      <c r="AB2746"/>
      <c r="AC2746"/>
      <c r="AD2746"/>
      <c r="AE2746"/>
      <c r="AF2746"/>
      <c r="AG2746"/>
      <c r="AH2746"/>
      <c r="BB2746" s="2"/>
      <c r="BC2746" s="3"/>
      <c r="BD2746" s="3"/>
      <c r="BE2746" s="3"/>
      <c r="BF2746" s="3"/>
    </row>
    <row r="2747" spans="1:58" ht="41.45" customHeight="1">
      <c r="A2747"/>
      <c r="J2747"/>
      <c r="AA2747"/>
      <c r="AB2747"/>
      <c r="AC2747"/>
      <c r="AD2747"/>
      <c r="AE2747"/>
      <c r="AF2747"/>
      <c r="AG2747"/>
      <c r="AH2747"/>
      <c r="BB2747" s="2"/>
      <c r="BC2747" s="3"/>
      <c r="BD2747" s="3"/>
      <c r="BE2747" s="3"/>
      <c r="BF2747" s="3"/>
    </row>
    <row r="2748" spans="1:58" ht="41.45" customHeight="1">
      <c r="A2748"/>
      <c r="J2748"/>
      <c r="AA2748"/>
      <c r="AB2748"/>
      <c r="AC2748"/>
      <c r="AD2748"/>
      <c r="AE2748"/>
      <c r="AF2748"/>
      <c r="AG2748"/>
      <c r="AH2748"/>
      <c r="BB2748" s="2"/>
      <c r="BC2748" s="3"/>
      <c r="BD2748" s="3"/>
      <c r="BE2748" s="3"/>
      <c r="BF2748" s="3"/>
    </row>
    <row r="2749" spans="1:58" ht="41.45" customHeight="1">
      <c r="A2749"/>
      <c r="J2749"/>
      <c r="AA2749"/>
      <c r="AB2749"/>
      <c r="AC2749"/>
      <c r="AD2749"/>
      <c r="AE2749"/>
      <c r="AF2749"/>
      <c r="AG2749"/>
      <c r="AH2749"/>
      <c r="BB2749" s="2"/>
      <c r="BC2749" s="3"/>
      <c r="BD2749" s="3"/>
      <c r="BE2749" s="3"/>
      <c r="BF2749" s="3"/>
    </row>
    <row r="2750" spans="1:58" ht="41.45" customHeight="1">
      <c r="A2750"/>
      <c r="J2750"/>
      <c r="AA2750"/>
      <c r="AB2750"/>
      <c r="AC2750"/>
      <c r="AD2750"/>
      <c r="AE2750"/>
      <c r="AF2750"/>
      <c r="AG2750"/>
      <c r="AH2750"/>
      <c r="BB2750" s="2"/>
      <c r="BC2750" s="3"/>
      <c r="BD2750" s="3"/>
      <c r="BE2750" s="3"/>
      <c r="BF2750" s="3"/>
    </row>
    <row r="2751" spans="1:58" ht="41.45" customHeight="1">
      <c r="A2751"/>
      <c r="J2751"/>
      <c r="AA2751"/>
      <c r="AB2751"/>
      <c r="AC2751"/>
      <c r="AD2751"/>
      <c r="AE2751"/>
      <c r="AF2751"/>
      <c r="AG2751"/>
      <c r="AH2751"/>
      <c r="BB2751" s="2"/>
      <c r="BC2751" s="3"/>
      <c r="BD2751" s="3"/>
      <c r="BE2751" s="3"/>
      <c r="BF2751" s="3"/>
    </row>
    <row r="2752" spans="1:58" ht="41.45" customHeight="1">
      <c r="A2752"/>
      <c r="J2752"/>
      <c r="AA2752"/>
      <c r="AB2752"/>
      <c r="AC2752"/>
      <c r="AD2752"/>
      <c r="AE2752"/>
      <c r="AF2752"/>
      <c r="AG2752"/>
      <c r="AH2752"/>
      <c r="BB2752" s="2"/>
      <c r="BC2752" s="3"/>
      <c r="BD2752" s="3"/>
      <c r="BE2752" s="3"/>
      <c r="BF2752" s="3"/>
    </row>
    <row r="2753" spans="1:58" ht="41.45" customHeight="1">
      <c r="A2753"/>
      <c r="J2753"/>
      <c r="AA2753"/>
      <c r="AB2753"/>
      <c r="AC2753"/>
      <c r="AD2753"/>
      <c r="AE2753"/>
      <c r="AF2753"/>
      <c r="AG2753"/>
      <c r="AH2753"/>
      <c r="BB2753" s="2"/>
      <c r="BC2753" s="3"/>
      <c r="BD2753" s="3"/>
      <c r="BE2753" s="3"/>
      <c r="BF2753" s="3"/>
    </row>
    <row r="2754" spans="1:58" ht="41.45" customHeight="1">
      <c r="A2754"/>
      <c r="J2754"/>
      <c r="AA2754"/>
      <c r="AB2754"/>
      <c r="AC2754"/>
      <c r="AD2754"/>
      <c r="AE2754"/>
      <c r="AF2754"/>
      <c r="AG2754"/>
      <c r="AH2754"/>
      <c r="BB2754" s="2"/>
      <c r="BC2754" s="3"/>
      <c r="BD2754" s="3"/>
      <c r="BE2754" s="3"/>
      <c r="BF2754" s="3"/>
    </row>
    <row r="2755" spans="1:58" ht="41.45" customHeight="1">
      <c r="A2755"/>
      <c r="J2755"/>
      <c r="AA2755"/>
      <c r="AB2755"/>
      <c r="AC2755"/>
      <c r="AD2755"/>
      <c r="AE2755"/>
      <c r="AF2755"/>
      <c r="AG2755"/>
      <c r="AH2755"/>
      <c r="BB2755" s="2"/>
      <c r="BC2755" s="3"/>
      <c r="BD2755" s="3"/>
      <c r="BE2755" s="3"/>
      <c r="BF2755" s="3"/>
    </row>
    <row r="2756" spans="1:58" ht="41.45" customHeight="1">
      <c r="A2756"/>
      <c r="J2756"/>
      <c r="AA2756"/>
      <c r="AB2756"/>
      <c r="AC2756"/>
      <c r="AD2756"/>
      <c r="AE2756"/>
      <c r="AF2756"/>
      <c r="AG2756"/>
      <c r="AH2756"/>
      <c r="BB2756" s="2"/>
      <c r="BC2756" s="3"/>
      <c r="BD2756" s="3"/>
      <c r="BE2756" s="3"/>
      <c r="BF2756" s="3"/>
    </row>
    <row r="2757" spans="1:58" ht="41.45" customHeight="1">
      <c r="A2757"/>
      <c r="J2757"/>
      <c r="AA2757"/>
      <c r="AB2757"/>
      <c r="AC2757"/>
      <c r="AD2757"/>
      <c r="AE2757"/>
      <c r="AF2757"/>
      <c r="AG2757"/>
      <c r="AH2757"/>
      <c r="BB2757" s="2"/>
      <c r="BC2757" s="3"/>
      <c r="BD2757" s="3"/>
      <c r="BE2757" s="3"/>
      <c r="BF2757" s="3"/>
    </row>
    <row r="2758" spans="1:58" ht="41.45" customHeight="1">
      <c r="A2758"/>
      <c r="J2758"/>
      <c r="AA2758"/>
      <c r="AB2758"/>
      <c r="AC2758"/>
      <c r="AD2758"/>
      <c r="AE2758"/>
      <c r="AF2758"/>
      <c r="AG2758"/>
      <c r="AH2758"/>
      <c r="BB2758" s="2"/>
      <c r="BC2758" s="3"/>
      <c r="BD2758" s="3"/>
      <c r="BE2758" s="3"/>
      <c r="BF2758" s="3"/>
    </row>
    <row r="2759" spans="1:58" ht="41.45" customHeight="1">
      <c r="A2759"/>
      <c r="J2759"/>
      <c r="AA2759"/>
      <c r="AB2759"/>
      <c r="AC2759"/>
      <c r="AD2759"/>
      <c r="AE2759"/>
      <c r="AF2759"/>
      <c r="AG2759"/>
      <c r="AH2759"/>
      <c r="BB2759" s="2"/>
      <c r="BC2759" s="3"/>
      <c r="BD2759" s="3"/>
      <c r="BE2759" s="3"/>
      <c r="BF2759" s="3"/>
    </row>
    <row r="2760" spans="1:58" ht="41.45" customHeight="1">
      <c r="A2760"/>
      <c r="J2760"/>
      <c r="AA2760"/>
      <c r="AB2760"/>
      <c r="AC2760"/>
      <c r="AD2760"/>
      <c r="AE2760"/>
      <c r="AF2760"/>
      <c r="AG2760"/>
      <c r="AH2760"/>
      <c r="BB2760" s="2"/>
      <c r="BC2760" s="3"/>
      <c r="BD2760" s="3"/>
      <c r="BE2760" s="3"/>
      <c r="BF2760" s="3"/>
    </row>
    <row r="2761" spans="1:58" ht="41.45" customHeight="1">
      <c r="A2761"/>
      <c r="J2761"/>
      <c r="AA2761"/>
      <c r="AB2761"/>
      <c r="AC2761"/>
      <c r="AD2761"/>
      <c r="AE2761"/>
      <c r="AF2761"/>
      <c r="AG2761"/>
      <c r="AH2761"/>
      <c r="BB2761" s="2"/>
      <c r="BC2761" s="3"/>
      <c r="BD2761" s="3"/>
      <c r="BE2761" s="3"/>
      <c r="BF2761" s="3"/>
    </row>
    <row r="2762" spans="1:58" ht="41.45" customHeight="1">
      <c r="A2762"/>
      <c r="J2762"/>
      <c r="AA2762"/>
      <c r="AB2762"/>
      <c r="AC2762"/>
      <c r="AD2762"/>
      <c r="AE2762"/>
      <c r="AF2762"/>
      <c r="AG2762"/>
      <c r="AH2762"/>
      <c r="BB2762" s="2"/>
      <c r="BC2762" s="3"/>
      <c r="BD2762" s="3"/>
      <c r="BE2762" s="3"/>
      <c r="BF2762" s="3"/>
    </row>
    <row r="2763" spans="1:58" ht="41.45" customHeight="1">
      <c r="A2763"/>
      <c r="J2763"/>
      <c r="AA2763"/>
      <c r="AB2763"/>
      <c r="AC2763"/>
      <c r="AD2763"/>
      <c r="AE2763"/>
      <c r="AF2763"/>
      <c r="AG2763"/>
      <c r="AH2763"/>
      <c r="BB2763" s="2"/>
      <c r="BC2763" s="3"/>
      <c r="BD2763" s="3"/>
      <c r="BE2763" s="3"/>
      <c r="BF2763" s="3"/>
    </row>
    <row r="2764" spans="1:58" ht="41.45" customHeight="1">
      <c r="A2764"/>
      <c r="J2764"/>
      <c r="AA2764"/>
      <c r="AB2764"/>
      <c r="AC2764"/>
      <c r="AD2764"/>
      <c r="AE2764"/>
      <c r="AF2764"/>
      <c r="AG2764"/>
      <c r="AH2764"/>
      <c r="BB2764" s="2"/>
      <c r="BC2764" s="3"/>
      <c r="BD2764" s="3"/>
      <c r="BE2764" s="3"/>
      <c r="BF2764" s="3"/>
    </row>
    <row r="2765" spans="1:58" ht="41.45" customHeight="1">
      <c r="A2765"/>
      <c r="J2765"/>
      <c r="AA2765"/>
      <c r="AB2765"/>
      <c r="AC2765"/>
      <c r="AD2765"/>
      <c r="AE2765"/>
      <c r="AF2765"/>
      <c r="AG2765"/>
      <c r="AH2765"/>
      <c r="BB2765" s="2"/>
      <c r="BC2765" s="3"/>
      <c r="BD2765" s="3"/>
      <c r="BE2765" s="3"/>
      <c r="BF2765" s="3"/>
    </row>
    <row r="2766" spans="1:58" ht="41.45" customHeight="1">
      <c r="A2766"/>
      <c r="J2766"/>
      <c r="AA2766"/>
      <c r="AB2766"/>
      <c r="AC2766"/>
      <c r="AD2766"/>
      <c r="AE2766"/>
      <c r="AF2766"/>
      <c r="AG2766"/>
      <c r="AH2766"/>
      <c r="BB2766" s="2"/>
      <c r="BC2766" s="3"/>
      <c r="BD2766" s="3"/>
      <c r="BE2766" s="3"/>
      <c r="BF2766" s="3"/>
    </row>
    <row r="2767" spans="1:58" ht="41.45" customHeight="1">
      <c r="A2767"/>
      <c r="J2767"/>
      <c r="AA2767"/>
      <c r="AB2767"/>
      <c r="AC2767"/>
      <c r="AD2767"/>
      <c r="AE2767"/>
      <c r="AF2767"/>
      <c r="AG2767"/>
      <c r="AH2767"/>
      <c r="BB2767" s="2"/>
      <c r="BC2767" s="3"/>
      <c r="BD2767" s="3"/>
      <c r="BE2767" s="3"/>
      <c r="BF2767" s="3"/>
    </row>
    <row r="2768" spans="1:58" ht="41.45" customHeight="1">
      <c r="A2768"/>
      <c r="J2768"/>
      <c r="AA2768"/>
      <c r="AB2768"/>
      <c r="AC2768"/>
      <c r="AD2768"/>
      <c r="AE2768"/>
      <c r="AF2768"/>
      <c r="AG2768"/>
      <c r="AH2768"/>
      <c r="BB2768" s="2"/>
      <c r="BC2768" s="3"/>
      <c r="BD2768" s="3"/>
      <c r="BE2768" s="3"/>
      <c r="BF2768" s="3"/>
    </row>
    <row r="2769" spans="1:58" ht="41.45" customHeight="1">
      <c r="A2769"/>
      <c r="J2769"/>
      <c r="AA2769"/>
      <c r="AB2769"/>
      <c r="AC2769"/>
      <c r="AD2769"/>
      <c r="AE2769"/>
      <c r="AF2769"/>
      <c r="AG2769"/>
      <c r="AH2769"/>
      <c r="BB2769" s="2"/>
      <c r="BC2769" s="3"/>
      <c r="BD2769" s="3"/>
      <c r="BE2769" s="3"/>
      <c r="BF2769" s="3"/>
    </row>
    <row r="2770" spans="1:58" ht="41.45" customHeight="1">
      <c r="A2770"/>
      <c r="J2770"/>
      <c r="AA2770"/>
      <c r="AB2770"/>
      <c r="AC2770"/>
      <c r="AD2770"/>
      <c r="AE2770"/>
      <c r="AF2770"/>
      <c r="AG2770"/>
      <c r="AH2770"/>
      <c r="BB2770" s="2"/>
      <c r="BC2770" s="3"/>
      <c r="BD2770" s="3"/>
      <c r="BE2770" s="3"/>
      <c r="BF2770" s="3"/>
    </row>
    <row r="2771" spans="1:58" ht="41.45" customHeight="1">
      <c r="A2771"/>
      <c r="J2771"/>
      <c r="AA2771"/>
      <c r="AB2771"/>
      <c r="AC2771"/>
      <c r="AD2771"/>
      <c r="AE2771"/>
      <c r="AF2771"/>
      <c r="AG2771"/>
      <c r="AH2771"/>
      <c r="BB2771" s="2"/>
      <c r="BC2771" s="3"/>
      <c r="BD2771" s="3"/>
      <c r="BE2771" s="3"/>
      <c r="BF2771" s="3"/>
    </row>
    <row r="2772" spans="1:58" ht="41.45" customHeight="1">
      <c r="A2772"/>
      <c r="J2772"/>
      <c r="AA2772"/>
      <c r="AB2772"/>
      <c r="AC2772"/>
      <c r="AD2772"/>
      <c r="AE2772"/>
      <c r="AF2772"/>
      <c r="AG2772"/>
      <c r="AH2772"/>
      <c r="BB2772" s="2"/>
      <c r="BC2772" s="3"/>
      <c r="BD2772" s="3"/>
      <c r="BE2772" s="3"/>
      <c r="BF2772" s="3"/>
    </row>
    <row r="2773" spans="1:58" ht="41.45" customHeight="1">
      <c r="A2773"/>
      <c r="J2773"/>
      <c r="AA2773"/>
      <c r="AB2773"/>
      <c r="AC2773"/>
      <c r="AD2773"/>
      <c r="AE2773"/>
      <c r="AF2773"/>
      <c r="AG2773"/>
      <c r="AH2773"/>
      <c r="BB2773" s="2"/>
      <c r="BC2773" s="3"/>
      <c r="BD2773" s="3"/>
      <c r="BE2773" s="3"/>
      <c r="BF2773" s="3"/>
    </row>
    <row r="2774" spans="1:58" ht="41.45" customHeight="1">
      <c r="A2774"/>
      <c r="J2774"/>
      <c r="AA2774"/>
      <c r="AB2774"/>
      <c r="AC2774"/>
      <c r="AD2774"/>
      <c r="AE2774"/>
      <c r="AF2774"/>
      <c r="AG2774"/>
      <c r="AH2774"/>
      <c r="BB2774" s="2"/>
      <c r="BC2774" s="3"/>
      <c r="BD2774" s="3"/>
      <c r="BE2774" s="3"/>
      <c r="BF2774" s="3"/>
    </row>
    <row r="2775" spans="1:58" ht="41.45" customHeight="1">
      <c r="A2775"/>
      <c r="J2775"/>
      <c r="AA2775"/>
      <c r="AB2775"/>
      <c r="AC2775"/>
      <c r="AD2775"/>
      <c r="AE2775"/>
      <c r="AF2775"/>
      <c r="AG2775"/>
      <c r="AH2775"/>
      <c r="BB2775" s="2"/>
      <c r="BC2775" s="3"/>
      <c r="BD2775" s="3"/>
      <c r="BE2775" s="3"/>
      <c r="BF2775" s="3"/>
    </row>
    <row r="2776" spans="1:58" ht="41.45" customHeight="1">
      <c r="A2776"/>
      <c r="J2776"/>
      <c r="AA2776"/>
      <c r="AB2776"/>
      <c r="AC2776"/>
      <c r="AD2776"/>
      <c r="AE2776"/>
      <c r="AF2776"/>
      <c r="AG2776"/>
      <c r="AH2776"/>
      <c r="BB2776" s="2"/>
      <c r="BC2776" s="3"/>
      <c r="BD2776" s="3"/>
      <c r="BE2776" s="3"/>
      <c r="BF2776" s="3"/>
    </row>
    <row r="2777" spans="1:58" ht="41.45" customHeight="1">
      <c r="A2777"/>
      <c r="J2777"/>
      <c r="AA2777"/>
      <c r="AB2777"/>
      <c r="AC2777"/>
      <c r="AD2777"/>
      <c r="AE2777"/>
      <c r="AF2777"/>
      <c r="AG2777"/>
      <c r="AH2777"/>
      <c r="BB2777" s="2"/>
      <c r="BC2777" s="3"/>
      <c r="BD2777" s="3"/>
      <c r="BE2777" s="3"/>
      <c r="BF2777" s="3"/>
    </row>
    <row r="2778" spans="1:58" ht="41.45" customHeight="1">
      <c r="A2778"/>
      <c r="J2778"/>
      <c r="AA2778"/>
      <c r="AB2778"/>
      <c r="AC2778"/>
      <c r="AD2778"/>
      <c r="AE2778"/>
      <c r="AF2778"/>
      <c r="AG2778"/>
      <c r="AH2778"/>
      <c r="BB2778" s="2"/>
      <c r="BC2778" s="3"/>
      <c r="BD2778" s="3"/>
      <c r="BE2778" s="3"/>
      <c r="BF2778" s="3"/>
    </row>
    <row r="2779" spans="1:58" ht="41.45" customHeight="1">
      <c r="A2779"/>
      <c r="J2779"/>
      <c r="AA2779"/>
      <c r="AB2779"/>
      <c r="AC2779"/>
      <c r="AD2779"/>
      <c r="AE2779"/>
      <c r="AF2779"/>
      <c r="AG2779"/>
      <c r="AH2779"/>
      <c r="BB2779" s="2"/>
      <c r="BC2779" s="3"/>
      <c r="BD2779" s="3"/>
      <c r="BE2779" s="3"/>
      <c r="BF2779" s="3"/>
    </row>
    <row r="2780" spans="1:58" ht="41.45" customHeight="1">
      <c r="A2780"/>
      <c r="J2780"/>
      <c r="AA2780"/>
      <c r="AB2780"/>
      <c r="AC2780"/>
      <c r="AD2780"/>
      <c r="AE2780"/>
      <c r="AF2780"/>
      <c r="AG2780"/>
      <c r="AH2780"/>
      <c r="BB2780" s="2"/>
      <c r="BC2780" s="3"/>
      <c r="BD2780" s="3"/>
      <c r="BE2780" s="3"/>
      <c r="BF2780" s="3"/>
    </row>
    <row r="2781" spans="1:58" ht="41.45" customHeight="1">
      <c r="A2781"/>
      <c r="J2781"/>
      <c r="AA2781"/>
      <c r="AB2781"/>
      <c r="AC2781"/>
      <c r="AD2781"/>
      <c r="AE2781"/>
      <c r="AF2781"/>
      <c r="AG2781"/>
      <c r="AH2781"/>
      <c r="BB2781" s="2"/>
      <c r="BC2781" s="3"/>
      <c r="BD2781" s="3"/>
      <c r="BE2781" s="3"/>
      <c r="BF2781" s="3"/>
    </row>
    <row r="2782" spans="1:58" ht="41.45" customHeight="1">
      <c r="A2782"/>
      <c r="J2782"/>
      <c r="AA2782"/>
      <c r="AB2782"/>
      <c r="AC2782"/>
      <c r="AD2782"/>
      <c r="AE2782"/>
      <c r="AF2782"/>
      <c r="AG2782"/>
      <c r="AH2782"/>
      <c r="BB2782" s="2"/>
      <c r="BC2782" s="3"/>
      <c r="BD2782" s="3"/>
      <c r="BE2782" s="3"/>
      <c r="BF2782" s="3"/>
    </row>
    <row r="2783" spans="1:58" ht="41.45" customHeight="1">
      <c r="A2783"/>
      <c r="J2783"/>
      <c r="AA2783"/>
      <c r="AB2783"/>
      <c r="AC2783"/>
      <c r="AD2783"/>
      <c r="AE2783"/>
      <c r="AF2783"/>
      <c r="AG2783"/>
      <c r="AH2783"/>
      <c r="BB2783" s="2"/>
      <c r="BC2783" s="3"/>
      <c r="BD2783" s="3"/>
      <c r="BE2783" s="3"/>
      <c r="BF2783" s="3"/>
    </row>
    <row r="2784" spans="1:58" ht="41.45" customHeight="1">
      <c r="A2784"/>
      <c r="J2784"/>
      <c r="AA2784"/>
      <c r="AB2784"/>
      <c r="AC2784"/>
      <c r="AD2784"/>
      <c r="AE2784"/>
      <c r="AF2784"/>
      <c r="AG2784"/>
      <c r="AH2784"/>
      <c r="BB2784" s="2"/>
      <c r="BC2784" s="3"/>
      <c r="BD2784" s="3"/>
      <c r="BE2784" s="3"/>
      <c r="BF2784" s="3"/>
    </row>
    <row r="2785" spans="1:58" ht="41.45" customHeight="1">
      <c r="A2785"/>
      <c r="J2785"/>
      <c r="AA2785"/>
      <c r="AB2785"/>
      <c r="AC2785"/>
      <c r="AD2785"/>
      <c r="AE2785"/>
      <c r="AF2785"/>
      <c r="AG2785"/>
      <c r="AH2785"/>
      <c r="BB2785" s="2"/>
      <c r="BC2785" s="3"/>
      <c r="BD2785" s="3"/>
      <c r="BE2785" s="3"/>
      <c r="BF2785" s="3"/>
    </row>
    <row r="2786" spans="1:58" ht="41.45" customHeight="1">
      <c r="A2786"/>
      <c r="J2786"/>
      <c r="AA2786"/>
      <c r="AB2786"/>
      <c r="AC2786"/>
      <c r="AD2786"/>
      <c r="AE2786"/>
      <c r="AF2786"/>
      <c r="AG2786"/>
      <c r="AH2786"/>
      <c r="BB2786" s="2"/>
      <c r="BC2786" s="3"/>
      <c r="BD2786" s="3"/>
      <c r="BE2786" s="3"/>
      <c r="BF2786" s="3"/>
    </row>
    <row r="2787" spans="1:58" ht="41.45" customHeight="1">
      <c r="A2787"/>
      <c r="J2787"/>
      <c r="AA2787"/>
      <c r="AB2787"/>
      <c r="AC2787"/>
      <c r="AD2787"/>
      <c r="AE2787"/>
      <c r="AF2787"/>
      <c r="AG2787"/>
      <c r="AH2787"/>
      <c r="BB2787" s="2"/>
      <c r="BC2787" s="3"/>
      <c r="BD2787" s="3"/>
      <c r="BE2787" s="3"/>
      <c r="BF2787" s="3"/>
    </row>
    <row r="2788" spans="1:58" ht="41.45" customHeight="1">
      <c r="A2788"/>
      <c r="J2788"/>
      <c r="AA2788"/>
      <c r="AB2788"/>
      <c r="AC2788"/>
      <c r="AD2788"/>
      <c r="AE2788"/>
      <c r="AF2788"/>
      <c r="AG2788"/>
      <c r="AH2788"/>
      <c r="BB2788" s="2"/>
      <c r="BC2788" s="3"/>
      <c r="BD2788" s="3"/>
      <c r="BE2788" s="3"/>
      <c r="BF2788" s="3"/>
    </row>
    <row r="2789" spans="1:58" ht="41.45" customHeight="1">
      <c r="A2789"/>
      <c r="J2789"/>
      <c r="AA2789"/>
      <c r="AB2789"/>
      <c r="AC2789"/>
      <c r="AD2789"/>
      <c r="AE2789"/>
      <c r="AF2789"/>
      <c r="AG2789"/>
      <c r="AH2789"/>
      <c r="BB2789" s="2"/>
      <c r="BC2789" s="3"/>
      <c r="BD2789" s="3"/>
      <c r="BE2789" s="3"/>
      <c r="BF2789" s="3"/>
    </row>
    <row r="2790" spans="1:58" ht="41.45" customHeight="1">
      <c r="A2790"/>
      <c r="J2790"/>
      <c r="AA2790"/>
      <c r="AB2790"/>
      <c r="AC2790"/>
      <c r="AD2790"/>
      <c r="AE2790"/>
      <c r="AF2790"/>
      <c r="AG2790"/>
      <c r="AH2790"/>
      <c r="BB2790" s="2"/>
      <c r="BC2790" s="3"/>
      <c r="BD2790" s="3"/>
      <c r="BE2790" s="3"/>
      <c r="BF2790" s="3"/>
    </row>
    <row r="2791" spans="1:58" ht="41.45" customHeight="1">
      <c r="A2791"/>
      <c r="J2791"/>
      <c r="AA2791"/>
      <c r="AB2791"/>
      <c r="AC2791"/>
      <c r="AD2791"/>
      <c r="AE2791"/>
      <c r="AF2791"/>
      <c r="AG2791"/>
      <c r="AH2791"/>
      <c r="BB2791" s="2"/>
      <c r="BC2791" s="3"/>
      <c r="BD2791" s="3"/>
      <c r="BE2791" s="3"/>
      <c r="BF2791" s="3"/>
    </row>
    <row r="2792" spans="1:58" ht="41.45" customHeight="1">
      <c r="A2792"/>
      <c r="J2792"/>
      <c r="AA2792"/>
      <c r="AB2792"/>
      <c r="AC2792"/>
      <c r="AD2792"/>
      <c r="AE2792"/>
      <c r="AF2792"/>
      <c r="AG2792"/>
      <c r="AH2792"/>
      <c r="BB2792" s="2"/>
      <c r="BC2792" s="3"/>
      <c r="BD2792" s="3"/>
      <c r="BE2792" s="3"/>
      <c r="BF2792" s="3"/>
    </row>
    <row r="2793" spans="1:58" ht="41.45" customHeight="1">
      <c r="A2793"/>
      <c r="J2793"/>
      <c r="AA2793"/>
      <c r="AB2793"/>
      <c r="AC2793"/>
      <c r="AD2793"/>
      <c r="AE2793"/>
      <c r="AF2793"/>
      <c r="AG2793"/>
      <c r="AH2793"/>
      <c r="BB2793" s="2"/>
      <c r="BC2793" s="3"/>
      <c r="BD2793" s="3"/>
      <c r="BE2793" s="3"/>
      <c r="BF2793" s="3"/>
    </row>
    <row r="2794" spans="1:58" ht="41.45" customHeight="1">
      <c r="A2794"/>
      <c r="J2794"/>
      <c r="AA2794"/>
      <c r="AB2794"/>
      <c r="AC2794"/>
      <c r="AD2794"/>
      <c r="AE2794"/>
      <c r="AF2794"/>
      <c r="AG2794"/>
      <c r="AH2794"/>
      <c r="BB2794" s="2"/>
      <c r="BC2794" s="3"/>
      <c r="BD2794" s="3"/>
      <c r="BE2794" s="3"/>
      <c r="BF2794" s="3"/>
    </row>
    <row r="2795" spans="1:58" ht="41.45" customHeight="1">
      <c r="A2795"/>
      <c r="J2795"/>
      <c r="AA2795"/>
      <c r="AB2795"/>
      <c r="AC2795"/>
      <c r="AD2795"/>
      <c r="AE2795"/>
      <c r="AF2795"/>
      <c r="AG2795"/>
      <c r="AH2795"/>
      <c r="BB2795" s="2"/>
      <c r="BC2795" s="3"/>
      <c r="BD2795" s="3"/>
      <c r="BE2795" s="3"/>
      <c r="BF2795" s="3"/>
    </row>
    <row r="2796" spans="1:58" ht="41.45" customHeight="1">
      <c r="A2796"/>
      <c r="J2796"/>
      <c r="AA2796"/>
      <c r="AB2796"/>
      <c r="AC2796"/>
      <c r="AD2796"/>
      <c r="AE2796"/>
      <c r="AF2796"/>
      <c r="AG2796"/>
      <c r="AH2796"/>
      <c r="BB2796" s="2"/>
      <c r="BC2796" s="3"/>
      <c r="BD2796" s="3"/>
      <c r="BE2796" s="3"/>
      <c r="BF2796" s="3"/>
    </row>
    <row r="2797" spans="1:58" ht="41.45" customHeight="1">
      <c r="A2797"/>
      <c r="J2797"/>
      <c r="AA2797"/>
      <c r="AB2797"/>
      <c r="AC2797"/>
      <c r="AD2797"/>
      <c r="AE2797"/>
      <c r="AF2797"/>
      <c r="AG2797"/>
      <c r="AH2797"/>
      <c r="BB2797" s="2"/>
      <c r="BC2797" s="3"/>
      <c r="BD2797" s="3"/>
      <c r="BE2797" s="3"/>
      <c r="BF2797" s="3"/>
    </row>
    <row r="2798" spans="1:58" ht="41.45" customHeight="1">
      <c r="A2798"/>
      <c r="J2798"/>
      <c r="AA2798"/>
      <c r="AB2798"/>
      <c r="AC2798"/>
      <c r="AD2798"/>
      <c r="AE2798"/>
      <c r="AF2798"/>
      <c r="AG2798"/>
      <c r="AH2798"/>
      <c r="BB2798" s="2"/>
      <c r="BC2798" s="3"/>
      <c r="BD2798" s="3"/>
      <c r="BE2798" s="3"/>
      <c r="BF2798" s="3"/>
    </row>
    <row r="2799" spans="1:58" ht="41.45" customHeight="1">
      <c r="A2799"/>
      <c r="J2799"/>
      <c r="AA2799"/>
      <c r="AB2799"/>
      <c r="AC2799"/>
      <c r="AD2799"/>
      <c r="AE2799"/>
      <c r="AF2799"/>
      <c r="AG2799"/>
      <c r="AH2799"/>
      <c r="BB2799" s="2"/>
      <c r="BC2799" s="3"/>
      <c r="BD2799" s="3"/>
      <c r="BE2799" s="3"/>
      <c r="BF2799" s="3"/>
    </row>
    <row r="2800" spans="1:58" ht="41.45" customHeight="1">
      <c r="A2800"/>
      <c r="J2800"/>
      <c r="AA2800"/>
      <c r="AB2800"/>
      <c r="AC2800"/>
      <c r="AD2800"/>
      <c r="AE2800"/>
      <c r="AF2800"/>
      <c r="AG2800"/>
      <c r="AH2800"/>
      <c r="BB2800" s="2"/>
      <c r="BC2800" s="3"/>
      <c r="BD2800" s="3"/>
      <c r="BE2800" s="3"/>
      <c r="BF2800" s="3"/>
    </row>
    <row r="2801" spans="1:58" ht="41.45" customHeight="1">
      <c r="A2801"/>
      <c r="J2801"/>
      <c r="AA2801"/>
      <c r="AB2801"/>
      <c r="AC2801"/>
      <c r="AD2801"/>
      <c r="AE2801"/>
      <c r="AF2801"/>
      <c r="AG2801"/>
      <c r="AH2801"/>
      <c r="BB2801" s="2"/>
      <c r="BC2801" s="3"/>
      <c r="BD2801" s="3"/>
      <c r="BE2801" s="3"/>
      <c r="BF2801" s="3"/>
    </row>
    <row r="2802" spans="1:58" ht="41.45" customHeight="1">
      <c r="A2802"/>
      <c r="J2802"/>
      <c r="AA2802"/>
      <c r="AB2802"/>
      <c r="AC2802"/>
      <c r="AD2802"/>
      <c r="AE2802"/>
      <c r="AF2802"/>
      <c r="AG2802"/>
      <c r="AH2802"/>
      <c r="BB2802" s="2"/>
      <c r="BC2802" s="3"/>
      <c r="BD2802" s="3"/>
      <c r="BE2802" s="3"/>
      <c r="BF2802" s="3"/>
    </row>
    <row r="2803" spans="1:58" ht="41.45" customHeight="1">
      <c r="A2803"/>
      <c r="J2803"/>
      <c r="AA2803"/>
      <c r="AB2803"/>
      <c r="AC2803"/>
      <c r="AD2803"/>
      <c r="AE2803"/>
      <c r="AF2803"/>
      <c r="AG2803"/>
      <c r="AH2803"/>
      <c r="BB2803" s="2"/>
      <c r="BC2803" s="3"/>
      <c r="BD2803" s="3"/>
      <c r="BE2803" s="3"/>
      <c r="BF2803" s="3"/>
    </row>
    <row r="2804" spans="1:58" ht="41.45" customHeight="1">
      <c r="A2804"/>
      <c r="J2804"/>
      <c r="AA2804"/>
      <c r="AB2804"/>
      <c r="AC2804"/>
      <c r="AD2804"/>
      <c r="AE2804"/>
      <c r="AF2804"/>
      <c r="AG2804"/>
      <c r="AH2804"/>
      <c r="BB2804" s="2"/>
      <c r="BC2804" s="3"/>
      <c r="BD2804" s="3"/>
      <c r="BE2804" s="3"/>
      <c r="BF2804" s="3"/>
    </row>
    <row r="2805" spans="1:58" ht="41.45" customHeight="1">
      <c r="A2805"/>
      <c r="J2805"/>
      <c r="AA2805"/>
      <c r="AB2805"/>
      <c r="AC2805"/>
      <c r="AD2805"/>
      <c r="AE2805"/>
      <c r="AF2805"/>
      <c r="AG2805"/>
      <c r="AH2805"/>
      <c r="BB2805" s="2"/>
      <c r="BC2805" s="3"/>
      <c r="BD2805" s="3"/>
      <c r="BE2805" s="3"/>
      <c r="BF2805" s="3"/>
    </row>
    <row r="2806" spans="1:58" ht="41.45" customHeight="1">
      <c r="A2806"/>
      <c r="J2806"/>
      <c r="AA2806"/>
      <c r="AB2806"/>
      <c r="AC2806"/>
      <c r="AD2806"/>
      <c r="AE2806"/>
      <c r="AF2806"/>
      <c r="AG2806"/>
      <c r="AH2806"/>
      <c r="BB2806" s="2"/>
      <c r="BC2806" s="3"/>
      <c r="BD2806" s="3"/>
      <c r="BE2806" s="3"/>
      <c r="BF2806" s="3"/>
    </row>
    <row r="2807" spans="1:58" ht="41.45" customHeight="1">
      <c r="A2807"/>
      <c r="J2807"/>
      <c r="AA2807"/>
      <c r="AB2807"/>
      <c r="AC2807"/>
      <c r="AD2807"/>
      <c r="AE2807"/>
      <c r="AF2807"/>
      <c r="AG2807"/>
      <c r="AH2807"/>
      <c r="BB2807" s="2"/>
      <c r="BC2807" s="3"/>
      <c r="BD2807" s="3"/>
      <c r="BE2807" s="3"/>
      <c r="BF2807" s="3"/>
    </row>
    <row r="2808" spans="1:58" ht="41.45" customHeight="1">
      <c r="A2808"/>
      <c r="J2808"/>
      <c r="AA2808"/>
      <c r="AB2808"/>
      <c r="AC2808"/>
      <c r="AD2808"/>
      <c r="AE2808"/>
      <c r="AF2808"/>
      <c r="AG2808"/>
      <c r="AH2808"/>
      <c r="BB2808" s="2"/>
      <c r="BC2808" s="3"/>
      <c r="BD2808" s="3"/>
      <c r="BE2808" s="3"/>
      <c r="BF2808" s="3"/>
    </row>
    <row r="2809" spans="1:58" ht="41.45" customHeight="1">
      <c r="A2809"/>
      <c r="J2809"/>
      <c r="AA2809"/>
      <c r="AB2809"/>
      <c r="AC2809"/>
      <c r="AD2809"/>
      <c r="AE2809"/>
      <c r="AF2809"/>
      <c r="AG2809"/>
      <c r="AH2809"/>
      <c r="BB2809" s="2"/>
      <c r="BC2809" s="3"/>
      <c r="BD2809" s="3"/>
      <c r="BE2809" s="3"/>
      <c r="BF2809" s="3"/>
    </row>
    <row r="2810" spans="1:58" ht="41.45" customHeight="1">
      <c r="A2810"/>
      <c r="J2810"/>
      <c r="AA2810"/>
      <c r="AB2810"/>
      <c r="AC2810"/>
      <c r="AD2810"/>
      <c r="AE2810"/>
      <c r="AF2810"/>
      <c r="AG2810"/>
      <c r="AH2810"/>
      <c r="BB2810" s="2"/>
      <c r="BC2810" s="3"/>
      <c r="BD2810" s="3"/>
      <c r="BE2810" s="3"/>
      <c r="BF2810" s="3"/>
    </row>
    <row r="2811" spans="1:58" ht="41.45" customHeight="1">
      <c r="A2811"/>
      <c r="J2811"/>
      <c r="AA2811"/>
      <c r="AB2811"/>
      <c r="AC2811"/>
      <c r="AD2811"/>
      <c r="AE2811"/>
      <c r="AF2811"/>
      <c r="AG2811"/>
      <c r="AH2811"/>
      <c r="BB2811" s="2"/>
      <c r="BC2811" s="3"/>
      <c r="BD2811" s="3"/>
      <c r="BE2811" s="3"/>
      <c r="BF2811" s="3"/>
    </row>
    <row r="2812" spans="1:58" ht="41.45" customHeight="1">
      <c r="A2812"/>
      <c r="J2812"/>
      <c r="AA2812"/>
      <c r="AB2812"/>
      <c r="AC2812"/>
      <c r="AD2812"/>
      <c r="AE2812"/>
      <c r="AF2812"/>
      <c r="AG2812"/>
      <c r="AH2812"/>
      <c r="BB2812" s="2"/>
      <c r="BC2812" s="3"/>
      <c r="BD2812" s="3"/>
      <c r="BE2812" s="3"/>
      <c r="BF2812" s="3"/>
    </row>
    <row r="2813" spans="1:58" ht="41.45" customHeight="1">
      <c r="A2813"/>
      <c r="J2813"/>
      <c r="AA2813"/>
      <c r="AB2813"/>
      <c r="AC2813"/>
      <c r="AD2813"/>
      <c r="AE2813"/>
      <c r="AF2813"/>
      <c r="AG2813"/>
      <c r="AH2813"/>
      <c r="BB2813" s="2"/>
      <c r="BC2813" s="3"/>
      <c r="BD2813" s="3"/>
      <c r="BE2813" s="3"/>
      <c r="BF2813" s="3"/>
    </row>
    <row r="2814" spans="1:58" ht="41.45" customHeight="1">
      <c r="A2814"/>
      <c r="J2814"/>
      <c r="AA2814"/>
      <c r="AB2814"/>
      <c r="AC2814"/>
      <c r="AD2814"/>
      <c r="AE2814"/>
      <c r="AF2814"/>
      <c r="AG2814"/>
      <c r="AH2814"/>
      <c r="BB2814" s="2"/>
      <c r="BC2814" s="3"/>
      <c r="BD2814" s="3"/>
      <c r="BE2814" s="3"/>
      <c r="BF2814" s="3"/>
    </row>
    <row r="2815" spans="1:58" ht="41.45" customHeight="1">
      <c r="A2815"/>
      <c r="J2815"/>
      <c r="AA2815"/>
      <c r="AB2815"/>
      <c r="AC2815"/>
      <c r="AD2815"/>
      <c r="AE2815"/>
      <c r="AF2815"/>
      <c r="AG2815"/>
      <c r="AH2815"/>
      <c r="BB2815" s="2"/>
      <c r="BC2815" s="3"/>
      <c r="BD2815" s="3"/>
      <c r="BE2815" s="3"/>
      <c r="BF2815" s="3"/>
    </row>
    <row r="2816" spans="1:58" ht="41.45" customHeight="1">
      <c r="A2816"/>
      <c r="J2816"/>
      <c r="AA2816"/>
      <c r="AB2816"/>
      <c r="AC2816"/>
      <c r="AD2816"/>
      <c r="AE2816"/>
      <c r="AF2816"/>
      <c r="AG2816"/>
      <c r="AH2816"/>
      <c r="BB2816" s="2"/>
      <c r="BC2816" s="3"/>
      <c r="BD2816" s="3"/>
      <c r="BE2816" s="3"/>
      <c r="BF2816" s="3"/>
    </row>
    <row r="2817" spans="1:58" ht="41.45" customHeight="1">
      <c r="A2817"/>
      <c r="J2817"/>
      <c r="AA2817"/>
      <c r="AB2817"/>
      <c r="AC2817"/>
      <c r="AD2817"/>
      <c r="AE2817"/>
      <c r="AF2817"/>
      <c r="AG2817"/>
      <c r="AH2817"/>
      <c r="BB2817" s="2"/>
      <c r="BC2817" s="3"/>
      <c r="BD2817" s="3"/>
      <c r="BE2817" s="3"/>
      <c r="BF2817" s="3"/>
    </row>
    <row r="2818" spans="1:58" ht="41.45" customHeight="1">
      <c r="A2818"/>
      <c r="J2818"/>
      <c r="AA2818"/>
      <c r="AB2818"/>
      <c r="AC2818"/>
      <c r="AD2818"/>
      <c r="AE2818"/>
      <c r="AF2818"/>
      <c r="AG2818"/>
      <c r="AH2818"/>
      <c r="BB2818" s="2"/>
      <c r="BC2818" s="3"/>
      <c r="BD2818" s="3"/>
      <c r="BE2818" s="3"/>
      <c r="BF2818" s="3"/>
    </row>
    <row r="2819" spans="1:58" ht="41.45" customHeight="1">
      <c r="A2819"/>
      <c r="J2819"/>
      <c r="AA2819"/>
      <c r="AB2819"/>
      <c r="AC2819"/>
      <c r="AD2819"/>
      <c r="AE2819"/>
      <c r="AF2819"/>
      <c r="AG2819"/>
      <c r="AH2819"/>
      <c r="BB2819" s="2"/>
      <c r="BC2819" s="3"/>
      <c r="BD2819" s="3"/>
      <c r="BE2819" s="3"/>
      <c r="BF2819" s="3"/>
    </row>
    <row r="2820" spans="1:58" ht="41.45" customHeight="1">
      <c r="A2820"/>
      <c r="J2820"/>
      <c r="AA2820"/>
      <c r="AB2820"/>
      <c r="AC2820"/>
      <c r="AD2820"/>
      <c r="AE2820"/>
      <c r="AF2820"/>
      <c r="AG2820"/>
      <c r="AH2820"/>
      <c r="BB2820" s="2"/>
      <c r="BC2820" s="3"/>
      <c r="BD2820" s="3"/>
      <c r="BE2820" s="3"/>
      <c r="BF2820" s="3"/>
    </row>
    <row r="2821" spans="1:58" ht="41.45" customHeight="1">
      <c r="A2821"/>
      <c r="J2821"/>
      <c r="AA2821"/>
      <c r="AB2821"/>
      <c r="AC2821"/>
      <c r="AD2821"/>
      <c r="AE2821"/>
      <c r="AF2821"/>
      <c r="AG2821"/>
      <c r="AH2821"/>
      <c r="BB2821" s="2"/>
      <c r="BC2821" s="3"/>
      <c r="BD2821" s="3"/>
      <c r="BE2821" s="3"/>
      <c r="BF2821" s="3"/>
    </row>
    <row r="2822" spans="1:58" ht="41.45" customHeight="1">
      <c r="A2822"/>
      <c r="J2822"/>
      <c r="AA2822"/>
      <c r="AB2822"/>
      <c r="AC2822"/>
      <c r="AD2822"/>
      <c r="AE2822"/>
      <c r="AF2822"/>
      <c r="AG2822"/>
      <c r="AH2822"/>
      <c r="BB2822" s="2"/>
      <c r="BC2822" s="3"/>
      <c r="BD2822" s="3"/>
      <c r="BE2822" s="3"/>
      <c r="BF2822" s="3"/>
    </row>
    <row r="2823" spans="1:58" ht="41.45" customHeight="1">
      <c r="A2823"/>
      <c r="J2823"/>
      <c r="AA2823"/>
      <c r="AB2823"/>
      <c r="AC2823"/>
      <c r="AD2823"/>
      <c r="AE2823"/>
      <c r="AF2823"/>
      <c r="AG2823"/>
      <c r="AH2823"/>
      <c r="BB2823" s="2"/>
      <c r="BC2823" s="3"/>
      <c r="BD2823" s="3"/>
      <c r="BE2823" s="3"/>
      <c r="BF2823" s="3"/>
    </row>
    <row r="2824" spans="1:58" ht="41.45" customHeight="1">
      <c r="A2824"/>
      <c r="J2824"/>
      <c r="AA2824"/>
      <c r="AB2824"/>
      <c r="AC2824"/>
      <c r="AD2824"/>
      <c r="AE2824"/>
      <c r="AF2824"/>
      <c r="AG2824"/>
      <c r="AH2824"/>
      <c r="BB2824" s="2"/>
      <c r="BC2824" s="3"/>
      <c r="BD2824" s="3"/>
      <c r="BE2824" s="3"/>
      <c r="BF2824" s="3"/>
    </row>
    <row r="2825" spans="1:58" ht="41.45" customHeight="1">
      <c r="A2825"/>
      <c r="J2825"/>
      <c r="AA2825"/>
      <c r="AB2825"/>
      <c r="AC2825"/>
      <c r="AD2825"/>
      <c r="AE2825"/>
      <c r="AF2825"/>
      <c r="AG2825"/>
      <c r="AH2825"/>
      <c r="BB2825" s="2"/>
      <c r="BC2825" s="3"/>
      <c r="BD2825" s="3"/>
      <c r="BE2825" s="3"/>
      <c r="BF2825" s="3"/>
    </row>
    <row r="2826" spans="1:58" ht="41.45" customHeight="1">
      <c r="A2826"/>
      <c r="J2826"/>
      <c r="AA2826"/>
      <c r="AB2826"/>
      <c r="AC2826"/>
      <c r="AD2826"/>
      <c r="AE2826"/>
      <c r="AF2826"/>
      <c r="AG2826"/>
      <c r="AH2826"/>
      <c r="BB2826" s="2"/>
      <c r="BC2826" s="3"/>
      <c r="BD2826" s="3"/>
      <c r="BE2826" s="3"/>
      <c r="BF2826" s="3"/>
    </row>
    <row r="2827" spans="1:58" ht="41.45" customHeight="1">
      <c r="A2827"/>
      <c r="J2827"/>
      <c r="AA2827"/>
      <c r="AB2827"/>
      <c r="AC2827"/>
      <c r="AD2827"/>
      <c r="AE2827"/>
      <c r="AF2827"/>
      <c r="AG2827"/>
      <c r="AH2827"/>
      <c r="BB2827" s="2"/>
      <c r="BC2827" s="3"/>
      <c r="BD2827" s="3"/>
      <c r="BE2827" s="3"/>
      <c r="BF2827" s="3"/>
    </row>
    <row r="2828" spans="1:58" ht="41.45" customHeight="1">
      <c r="A2828"/>
      <c r="J2828"/>
      <c r="AA2828"/>
      <c r="AB2828"/>
      <c r="AC2828"/>
      <c r="AD2828"/>
      <c r="AE2828"/>
      <c r="AF2828"/>
      <c r="AG2828"/>
      <c r="AH2828"/>
      <c r="BB2828" s="2"/>
      <c r="BC2828" s="3"/>
      <c r="BD2828" s="3"/>
      <c r="BE2828" s="3"/>
      <c r="BF2828" s="3"/>
    </row>
    <row r="2829" spans="1:58" ht="41.45" customHeight="1">
      <c r="A2829"/>
      <c r="J2829"/>
      <c r="AA2829"/>
      <c r="AB2829"/>
      <c r="AC2829"/>
      <c r="AD2829"/>
      <c r="AE2829"/>
      <c r="AF2829"/>
      <c r="AG2829"/>
      <c r="AH2829"/>
      <c r="BB2829" s="2"/>
      <c r="BC2829" s="3"/>
      <c r="BD2829" s="3"/>
      <c r="BE2829" s="3"/>
      <c r="BF2829" s="3"/>
    </row>
    <row r="2830" spans="1:58" ht="41.45" customHeight="1">
      <c r="A2830"/>
      <c r="J2830"/>
      <c r="AA2830"/>
      <c r="AB2830"/>
      <c r="AC2830"/>
      <c r="AD2830"/>
      <c r="AE2830"/>
      <c r="AF2830"/>
      <c r="AG2830"/>
      <c r="AH2830"/>
      <c r="BB2830" s="2"/>
      <c r="BC2830" s="3"/>
      <c r="BD2830" s="3"/>
      <c r="BE2830" s="3"/>
      <c r="BF2830" s="3"/>
    </row>
    <row r="2831" spans="1:58" ht="41.45" customHeight="1">
      <c r="A2831"/>
      <c r="J2831"/>
      <c r="AA2831"/>
      <c r="AB2831"/>
      <c r="AC2831"/>
      <c r="AD2831"/>
      <c r="AE2831"/>
      <c r="AF2831"/>
      <c r="AG2831"/>
      <c r="AH2831"/>
      <c r="BB2831" s="2"/>
      <c r="BC2831" s="3"/>
      <c r="BD2831" s="3"/>
      <c r="BE2831" s="3"/>
      <c r="BF2831" s="3"/>
    </row>
    <row r="2832" spans="1:58" ht="41.45" customHeight="1">
      <c r="A2832"/>
      <c r="J2832"/>
      <c r="AA2832"/>
      <c r="AB2832"/>
      <c r="AC2832"/>
      <c r="AD2832"/>
      <c r="AE2832"/>
      <c r="AF2832"/>
      <c r="AG2832"/>
      <c r="AH2832"/>
      <c r="BB2832" s="2"/>
      <c r="BC2832" s="3"/>
      <c r="BD2832" s="3"/>
      <c r="BE2832" s="3"/>
      <c r="BF2832" s="3"/>
    </row>
    <row r="2833" spans="1:58" ht="41.45" customHeight="1">
      <c r="A2833"/>
      <c r="J2833"/>
      <c r="AA2833"/>
      <c r="AB2833"/>
      <c r="AC2833"/>
      <c r="AD2833"/>
      <c r="AE2833"/>
      <c r="AF2833"/>
      <c r="AG2833"/>
      <c r="AH2833"/>
      <c r="BB2833" s="2"/>
      <c r="BC2833" s="3"/>
      <c r="BD2833" s="3"/>
      <c r="BE2833" s="3"/>
      <c r="BF2833" s="3"/>
    </row>
    <row r="2834" spans="1:58" ht="41.45" customHeight="1">
      <c r="A2834"/>
      <c r="J2834"/>
      <c r="AA2834"/>
      <c r="AB2834"/>
      <c r="AC2834"/>
      <c r="AD2834"/>
      <c r="AE2834"/>
      <c r="AF2834"/>
      <c r="AG2834"/>
      <c r="AH2834"/>
      <c r="BB2834" s="2"/>
      <c r="BC2834" s="3"/>
      <c r="BD2834" s="3"/>
      <c r="BE2834" s="3"/>
      <c r="BF2834" s="3"/>
    </row>
    <row r="2835" spans="1:58" ht="41.45" customHeight="1">
      <c r="A2835"/>
      <c r="J2835"/>
      <c r="AA2835"/>
      <c r="AB2835"/>
      <c r="AC2835"/>
      <c r="AD2835"/>
      <c r="AE2835"/>
      <c r="AF2835"/>
      <c r="AG2835"/>
      <c r="AH2835"/>
      <c r="BB2835" s="2"/>
      <c r="BC2835" s="3"/>
      <c r="BD2835" s="3"/>
      <c r="BE2835" s="3"/>
      <c r="BF2835" s="3"/>
    </row>
    <row r="2836" spans="1:58" ht="41.45" customHeight="1">
      <c r="A2836"/>
      <c r="J2836"/>
      <c r="AA2836"/>
      <c r="AB2836"/>
      <c r="AC2836"/>
      <c r="AD2836"/>
      <c r="AE2836"/>
      <c r="AF2836"/>
      <c r="AG2836"/>
      <c r="AH2836"/>
      <c r="BB2836" s="2"/>
      <c r="BC2836" s="3"/>
      <c r="BD2836" s="3"/>
      <c r="BE2836" s="3"/>
      <c r="BF2836" s="3"/>
    </row>
    <row r="2837" spans="1:58" ht="41.45" customHeight="1">
      <c r="A2837"/>
      <c r="J2837"/>
      <c r="AA2837"/>
      <c r="AB2837"/>
      <c r="AC2837"/>
      <c r="AD2837"/>
      <c r="AE2837"/>
      <c r="AF2837"/>
      <c r="AG2837"/>
      <c r="AH2837"/>
      <c r="BB2837" s="2"/>
      <c r="BC2837" s="3"/>
      <c r="BD2837" s="3"/>
      <c r="BE2837" s="3"/>
      <c r="BF2837" s="3"/>
    </row>
    <row r="2838" spans="1:58" ht="41.45" customHeight="1">
      <c r="A2838"/>
      <c r="J2838"/>
      <c r="AA2838"/>
      <c r="AB2838"/>
      <c r="AC2838"/>
      <c r="AD2838"/>
      <c r="AE2838"/>
      <c r="AF2838"/>
      <c r="AG2838"/>
      <c r="AH2838"/>
      <c r="BB2838" s="2"/>
      <c r="BC2838" s="3"/>
      <c r="BD2838" s="3"/>
      <c r="BE2838" s="3"/>
      <c r="BF2838" s="3"/>
    </row>
    <row r="2839" spans="1:58" ht="41.45" customHeight="1">
      <c r="A2839"/>
      <c r="J2839"/>
      <c r="AA2839"/>
      <c r="AB2839"/>
      <c r="AC2839"/>
      <c r="AD2839"/>
      <c r="AE2839"/>
      <c r="AF2839"/>
      <c r="AG2839"/>
      <c r="AH2839"/>
      <c r="BB2839" s="2"/>
      <c r="BC2839" s="3"/>
      <c r="BD2839" s="3"/>
      <c r="BE2839" s="3"/>
      <c r="BF2839" s="3"/>
    </row>
    <row r="2840" spans="1:58" ht="41.45" customHeight="1">
      <c r="A2840"/>
      <c r="J2840"/>
      <c r="AA2840"/>
      <c r="AB2840"/>
      <c r="AC2840"/>
      <c r="AD2840"/>
      <c r="AE2840"/>
      <c r="AF2840"/>
      <c r="AG2840"/>
      <c r="AH2840"/>
      <c r="BB2840" s="2"/>
      <c r="BC2840" s="3"/>
      <c r="BD2840" s="3"/>
      <c r="BE2840" s="3"/>
      <c r="BF2840" s="3"/>
    </row>
    <row r="2841" spans="1:58" ht="41.45" customHeight="1">
      <c r="A2841"/>
      <c r="J2841"/>
      <c r="AA2841"/>
      <c r="AB2841"/>
      <c r="AC2841"/>
      <c r="AD2841"/>
      <c r="AE2841"/>
      <c r="AF2841"/>
      <c r="AG2841"/>
      <c r="AH2841"/>
      <c r="BB2841" s="2"/>
      <c r="BC2841" s="3"/>
      <c r="BD2841" s="3"/>
      <c r="BE2841" s="3"/>
      <c r="BF2841" s="3"/>
    </row>
    <row r="2842" spans="1:58" ht="41.45" customHeight="1">
      <c r="A2842"/>
      <c r="J2842"/>
      <c r="AA2842"/>
      <c r="AB2842"/>
      <c r="AC2842"/>
      <c r="AD2842"/>
      <c r="AE2842"/>
      <c r="AF2842"/>
      <c r="AG2842"/>
      <c r="AH2842"/>
      <c r="BB2842" s="2"/>
      <c r="BC2842" s="3"/>
      <c r="BD2842" s="3"/>
      <c r="BE2842" s="3"/>
      <c r="BF2842" s="3"/>
    </row>
    <row r="2843" spans="1:58" ht="41.45" customHeight="1">
      <c r="A2843"/>
      <c r="J2843"/>
      <c r="AA2843"/>
      <c r="AB2843"/>
      <c r="AC2843"/>
      <c r="AD2843"/>
      <c r="AE2843"/>
      <c r="AF2843"/>
      <c r="AG2843"/>
      <c r="AH2843"/>
      <c r="BB2843" s="2"/>
      <c r="BC2843" s="3"/>
      <c r="BD2843" s="3"/>
      <c r="BE2843" s="3"/>
      <c r="BF2843" s="3"/>
    </row>
    <row r="2844" spans="1:58" ht="41.45" customHeight="1">
      <c r="A2844"/>
      <c r="J2844"/>
      <c r="AA2844"/>
      <c r="AB2844"/>
      <c r="AC2844"/>
      <c r="AD2844"/>
      <c r="AE2844"/>
      <c r="AF2844"/>
      <c r="AG2844"/>
      <c r="AH2844"/>
      <c r="BB2844" s="2"/>
      <c r="BC2844" s="3"/>
      <c r="BD2844" s="3"/>
      <c r="BE2844" s="3"/>
      <c r="BF2844" s="3"/>
    </row>
    <row r="2845" spans="1:58" ht="41.45" customHeight="1">
      <c r="A2845"/>
      <c r="J2845"/>
      <c r="AA2845"/>
      <c r="AB2845"/>
      <c r="AC2845"/>
      <c r="AD2845"/>
      <c r="AE2845"/>
      <c r="AF2845"/>
      <c r="AG2845"/>
      <c r="AH2845"/>
      <c r="BB2845" s="2"/>
      <c r="BC2845" s="3"/>
      <c r="BD2845" s="3"/>
      <c r="BE2845" s="3"/>
      <c r="BF2845" s="3"/>
    </row>
    <row r="2846" spans="1:58" ht="41.45" customHeight="1">
      <c r="A2846"/>
      <c r="J2846"/>
      <c r="AA2846"/>
      <c r="AB2846"/>
      <c r="AC2846"/>
      <c r="AD2846"/>
      <c r="AE2846"/>
      <c r="AF2846"/>
      <c r="AG2846"/>
      <c r="AH2846"/>
      <c r="BB2846" s="2"/>
      <c r="BC2846" s="3"/>
      <c r="BD2846" s="3"/>
      <c r="BE2846" s="3"/>
      <c r="BF2846" s="3"/>
    </row>
    <row r="2847" spans="1:58" ht="41.45" customHeight="1">
      <c r="A2847"/>
      <c r="J2847"/>
      <c r="AA2847"/>
      <c r="AB2847"/>
      <c r="AC2847"/>
      <c r="AD2847"/>
      <c r="AE2847"/>
      <c r="AF2847"/>
      <c r="AG2847"/>
      <c r="AH2847"/>
      <c r="BB2847" s="2"/>
      <c r="BC2847" s="3"/>
      <c r="BD2847" s="3"/>
      <c r="BE2847" s="3"/>
      <c r="BF2847" s="3"/>
    </row>
    <row r="2848" spans="1:58" ht="41.45" customHeight="1">
      <c r="A2848"/>
      <c r="J2848"/>
      <c r="AA2848"/>
      <c r="AB2848"/>
      <c r="AC2848"/>
      <c r="AD2848"/>
      <c r="AE2848"/>
      <c r="AF2848"/>
      <c r="AG2848"/>
      <c r="AH2848"/>
      <c r="BB2848" s="2"/>
      <c r="BC2848" s="3"/>
      <c r="BD2848" s="3"/>
      <c r="BE2848" s="3"/>
      <c r="BF2848" s="3"/>
    </row>
    <row r="2849" spans="1:58" ht="41.45" customHeight="1">
      <c r="A2849"/>
      <c r="J2849"/>
      <c r="AA2849"/>
      <c r="AB2849"/>
      <c r="AC2849"/>
      <c r="AD2849"/>
      <c r="AE2849"/>
      <c r="AF2849"/>
      <c r="AG2849"/>
      <c r="AH2849"/>
      <c r="BB2849" s="2"/>
      <c r="BC2849" s="3"/>
      <c r="BD2849" s="3"/>
      <c r="BE2849" s="3"/>
      <c r="BF2849" s="3"/>
    </row>
    <row r="2850" spans="1:58" ht="41.45" customHeight="1">
      <c r="A2850"/>
      <c r="J2850"/>
      <c r="AA2850"/>
      <c r="AB2850"/>
      <c r="AC2850"/>
      <c r="AD2850"/>
      <c r="AE2850"/>
      <c r="AF2850"/>
      <c r="AG2850"/>
      <c r="AH2850"/>
      <c r="BB2850" s="2"/>
      <c r="BC2850" s="3"/>
      <c r="BD2850" s="3"/>
      <c r="BE2850" s="3"/>
      <c r="BF2850" s="3"/>
    </row>
    <row r="2851" spans="1:58" ht="41.45" customHeight="1">
      <c r="A2851"/>
      <c r="J2851"/>
      <c r="AA2851"/>
      <c r="AB2851"/>
      <c r="AC2851"/>
      <c r="AD2851"/>
      <c r="AE2851"/>
      <c r="AF2851"/>
      <c r="AG2851"/>
      <c r="AH2851"/>
      <c r="BB2851" s="2"/>
      <c r="BC2851" s="3"/>
      <c r="BD2851" s="3"/>
      <c r="BE2851" s="3"/>
      <c r="BF2851" s="3"/>
    </row>
    <row r="2852" spans="1:58" ht="41.45" customHeight="1">
      <c r="A2852"/>
      <c r="J2852"/>
      <c r="AA2852"/>
      <c r="AB2852"/>
      <c r="AC2852"/>
      <c r="AD2852"/>
      <c r="AE2852"/>
      <c r="AF2852"/>
      <c r="AG2852"/>
      <c r="AH2852"/>
      <c r="BB2852" s="2"/>
      <c r="BC2852" s="3"/>
      <c r="BD2852" s="3"/>
      <c r="BE2852" s="3"/>
      <c r="BF2852" s="3"/>
    </row>
    <row r="2853" spans="1:58" ht="41.45" customHeight="1">
      <c r="A2853"/>
      <c r="J2853"/>
      <c r="AA2853"/>
      <c r="AB2853"/>
      <c r="AC2853"/>
      <c r="AD2853"/>
      <c r="AE2853"/>
      <c r="AF2853"/>
      <c r="AG2853"/>
      <c r="AH2853"/>
      <c r="BB2853" s="2"/>
      <c r="BC2853" s="3"/>
      <c r="BD2853" s="3"/>
      <c r="BE2853" s="3"/>
      <c r="BF2853" s="3"/>
    </row>
    <row r="2854" spans="1:58" ht="41.45" customHeight="1">
      <c r="A2854"/>
      <c r="J2854"/>
      <c r="AA2854"/>
      <c r="AB2854"/>
      <c r="AC2854"/>
      <c r="AD2854"/>
      <c r="AE2854"/>
      <c r="AF2854"/>
      <c r="AG2854"/>
      <c r="AH2854"/>
      <c r="BB2854" s="2"/>
      <c r="BC2854" s="3"/>
      <c r="BD2854" s="3"/>
      <c r="BE2854" s="3"/>
      <c r="BF2854" s="3"/>
    </row>
    <row r="2855" spans="1:58" ht="41.45" customHeight="1">
      <c r="A2855"/>
      <c r="J2855"/>
      <c r="AA2855"/>
      <c r="AB2855"/>
      <c r="AC2855"/>
      <c r="AD2855"/>
      <c r="AE2855"/>
      <c r="AF2855"/>
      <c r="AG2855"/>
      <c r="AH2855"/>
      <c r="BB2855" s="2"/>
      <c r="BC2855" s="3"/>
      <c r="BD2855" s="3"/>
      <c r="BE2855" s="3"/>
      <c r="BF2855" s="3"/>
    </row>
    <row r="2856" spans="1:58" ht="41.45" customHeight="1">
      <c r="A2856"/>
      <c r="J2856"/>
      <c r="AA2856"/>
      <c r="AB2856"/>
      <c r="AC2856"/>
      <c r="AD2856"/>
      <c r="AE2856"/>
      <c r="AF2856"/>
      <c r="AG2856"/>
      <c r="AH2856"/>
      <c r="BB2856" s="2"/>
      <c r="BC2856" s="3"/>
      <c r="BD2856" s="3"/>
      <c r="BE2856" s="3"/>
      <c r="BF2856" s="3"/>
    </row>
    <row r="2857" spans="1:58" ht="41.45" customHeight="1">
      <c r="A2857"/>
      <c r="J2857"/>
      <c r="AA2857"/>
      <c r="AB2857"/>
      <c r="AC2857"/>
      <c r="AD2857"/>
      <c r="AE2857"/>
      <c r="AF2857"/>
      <c r="AG2857"/>
      <c r="AH2857"/>
      <c r="BB2857" s="2"/>
      <c r="BC2857" s="3"/>
      <c r="BD2857" s="3"/>
      <c r="BE2857" s="3"/>
      <c r="BF2857" s="3"/>
    </row>
    <row r="2858" spans="1:58" ht="41.45" customHeight="1">
      <c r="A2858"/>
      <c r="J2858"/>
      <c r="AA2858"/>
      <c r="AB2858"/>
      <c r="AC2858"/>
      <c r="AD2858"/>
      <c r="AE2858"/>
      <c r="AF2858"/>
      <c r="AG2858"/>
      <c r="AH2858"/>
      <c r="BB2858" s="2"/>
      <c r="BC2858" s="3"/>
      <c r="BD2858" s="3"/>
      <c r="BE2858" s="3"/>
      <c r="BF2858" s="3"/>
    </row>
    <row r="2859" spans="1:58" ht="41.45" customHeight="1">
      <c r="A2859"/>
      <c r="J2859"/>
      <c r="AA2859"/>
      <c r="AB2859"/>
      <c r="AC2859"/>
      <c r="AD2859"/>
      <c r="AE2859"/>
      <c r="AF2859"/>
      <c r="AG2859"/>
      <c r="AH2859"/>
      <c r="BB2859" s="2"/>
      <c r="BC2859" s="3"/>
      <c r="BD2859" s="3"/>
      <c r="BE2859" s="3"/>
      <c r="BF2859" s="3"/>
    </row>
    <row r="2860" spans="1:58" ht="41.45" customHeight="1">
      <c r="A2860"/>
      <c r="J2860"/>
      <c r="AA2860"/>
      <c r="AB2860"/>
      <c r="AC2860"/>
      <c r="AD2860"/>
      <c r="AE2860"/>
      <c r="AF2860"/>
      <c r="AG2860"/>
      <c r="AH2860"/>
      <c r="BB2860" s="2"/>
      <c r="BC2860" s="3"/>
      <c r="BD2860" s="3"/>
      <c r="BE2860" s="3"/>
      <c r="BF2860" s="3"/>
    </row>
    <row r="2861" spans="1:58" ht="41.45" customHeight="1">
      <c r="A2861"/>
      <c r="J2861"/>
      <c r="AA2861"/>
      <c r="AB2861"/>
      <c r="AC2861"/>
      <c r="AD2861"/>
      <c r="AE2861"/>
      <c r="AF2861"/>
      <c r="AG2861"/>
      <c r="AH2861"/>
      <c r="BB2861" s="2"/>
      <c r="BC2861" s="3"/>
      <c r="BD2861" s="3"/>
      <c r="BE2861" s="3"/>
      <c r="BF2861" s="3"/>
    </row>
    <row r="2862" spans="1:58" ht="41.45" customHeight="1">
      <c r="A2862"/>
      <c r="J2862"/>
      <c r="AA2862"/>
      <c r="AB2862"/>
      <c r="AC2862"/>
      <c r="AD2862"/>
      <c r="AE2862"/>
      <c r="AF2862"/>
      <c r="AG2862"/>
      <c r="AH2862"/>
      <c r="BB2862" s="2"/>
      <c r="BC2862" s="3"/>
      <c r="BD2862" s="3"/>
      <c r="BE2862" s="3"/>
      <c r="BF2862" s="3"/>
    </row>
    <row r="2863" spans="1:58" ht="41.45" customHeight="1">
      <c r="A2863"/>
      <c r="J2863"/>
      <c r="AA2863"/>
      <c r="AB2863"/>
      <c r="AC2863"/>
      <c r="AD2863"/>
      <c r="AE2863"/>
      <c r="AF2863"/>
      <c r="AG2863"/>
      <c r="AH2863"/>
      <c r="BB2863" s="2"/>
      <c r="BC2863" s="3"/>
      <c r="BD2863" s="3"/>
      <c r="BE2863" s="3"/>
      <c r="BF2863" s="3"/>
    </row>
    <row r="2864" spans="1:58" ht="41.45" customHeight="1">
      <c r="A2864"/>
      <c r="J2864"/>
      <c r="AA2864"/>
      <c r="AB2864"/>
      <c r="AC2864"/>
      <c r="AD2864"/>
      <c r="AE2864"/>
      <c r="AF2864"/>
      <c r="AG2864"/>
      <c r="AH2864"/>
      <c r="BB2864" s="2"/>
      <c r="BC2864" s="3"/>
      <c r="BD2864" s="3"/>
      <c r="BE2864" s="3"/>
      <c r="BF2864" s="3"/>
    </row>
    <row r="2865" spans="1:58" ht="41.45" customHeight="1">
      <c r="A2865"/>
      <c r="J2865"/>
      <c r="AA2865"/>
      <c r="AB2865"/>
      <c r="AC2865"/>
      <c r="AD2865"/>
      <c r="AE2865"/>
      <c r="AF2865"/>
      <c r="AG2865"/>
      <c r="AH2865"/>
      <c r="BB2865" s="2"/>
      <c r="BC2865" s="3"/>
      <c r="BD2865" s="3"/>
      <c r="BE2865" s="3"/>
      <c r="BF2865" s="3"/>
    </row>
    <row r="2866" spans="1:58" ht="41.45" customHeight="1">
      <c r="A2866"/>
      <c r="J2866"/>
      <c r="AA2866"/>
      <c r="AB2866"/>
      <c r="AC2866"/>
      <c r="AD2866"/>
      <c r="AE2866"/>
      <c r="AF2866"/>
      <c r="AG2866"/>
      <c r="AH2866"/>
      <c r="BB2866" s="2"/>
      <c r="BC2866" s="3"/>
      <c r="BD2866" s="3"/>
      <c r="BE2866" s="3"/>
      <c r="BF2866" s="3"/>
    </row>
    <row r="2867" spans="1:58" ht="41.45" customHeight="1">
      <c r="A2867"/>
      <c r="J2867"/>
      <c r="AA2867"/>
      <c r="AB2867"/>
      <c r="AC2867"/>
      <c r="AD2867"/>
      <c r="AE2867"/>
      <c r="AF2867"/>
      <c r="AG2867"/>
      <c r="AH2867"/>
      <c r="BB2867" s="2"/>
      <c r="BC2867" s="3"/>
      <c r="BD2867" s="3"/>
      <c r="BE2867" s="3"/>
      <c r="BF2867" s="3"/>
    </row>
    <row r="2868" spans="1:58" ht="41.45" customHeight="1">
      <c r="A2868"/>
      <c r="J2868"/>
      <c r="AA2868"/>
      <c r="AB2868"/>
      <c r="AC2868"/>
      <c r="AD2868"/>
      <c r="AE2868"/>
      <c r="AF2868"/>
      <c r="AG2868"/>
      <c r="AH2868"/>
      <c r="BB2868" s="2"/>
      <c r="BC2868" s="3"/>
      <c r="BD2868" s="3"/>
      <c r="BE2868" s="3"/>
      <c r="BF2868" s="3"/>
    </row>
    <row r="2869" spans="1:58" ht="41.45" customHeight="1">
      <c r="A2869"/>
      <c r="J2869"/>
      <c r="AA2869"/>
      <c r="AB2869"/>
      <c r="AC2869"/>
      <c r="AD2869"/>
      <c r="AE2869"/>
      <c r="AF2869"/>
      <c r="AG2869"/>
      <c r="AH2869"/>
      <c r="BB2869" s="2"/>
      <c r="BC2869" s="3"/>
      <c r="BD2869" s="3"/>
      <c r="BE2869" s="3"/>
      <c r="BF2869" s="3"/>
    </row>
    <row r="2870" spans="1:58" ht="41.45" customHeight="1">
      <c r="A2870"/>
      <c r="J2870"/>
      <c r="AA2870"/>
      <c r="AB2870"/>
      <c r="AC2870"/>
      <c r="AD2870"/>
      <c r="AE2870"/>
      <c r="AF2870"/>
      <c r="AG2870"/>
      <c r="AH2870"/>
      <c r="BB2870" s="2"/>
      <c r="BC2870" s="3"/>
      <c r="BD2870" s="3"/>
      <c r="BE2870" s="3"/>
      <c r="BF2870" s="3"/>
    </row>
    <row r="2871" spans="1:58" ht="41.45" customHeight="1">
      <c r="A2871"/>
      <c r="J2871"/>
      <c r="AA2871"/>
      <c r="AB2871"/>
      <c r="AC2871"/>
      <c r="AD2871"/>
      <c r="AE2871"/>
      <c r="AF2871"/>
      <c r="AG2871"/>
      <c r="AH2871"/>
      <c r="BB2871" s="2"/>
      <c r="BC2871" s="3"/>
      <c r="BD2871" s="3"/>
      <c r="BE2871" s="3"/>
      <c r="BF2871" s="3"/>
    </row>
    <row r="2872" spans="1:58" ht="41.45" customHeight="1">
      <c r="A2872"/>
      <c r="J2872"/>
      <c r="AA2872"/>
      <c r="AB2872"/>
      <c r="AC2872"/>
      <c r="AD2872"/>
      <c r="AE2872"/>
      <c r="AF2872"/>
      <c r="AG2872"/>
      <c r="AH2872"/>
      <c r="BB2872" s="2"/>
      <c r="BC2872" s="3"/>
      <c r="BD2872" s="3"/>
      <c r="BE2872" s="3"/>
      <c r="BF2872" s="3"/>
    </row>
    <row r="2873" spans="1:58" ht="41.45" customHeight="1">
      <c r="A2873"/>
      <c r="J2873"/>
      <c r="AA2873"/>
      <c r="AB2873"/>
      <c r="AC2873"/>
      <c r="AD2873"/>
      <c r="AE2873"/>
      <c r="AF2873"/>
      <c r="AG2873"/>
      <c r="AH2873"/>
      <c r="BB2873" s="2"/>
      <c r="BC2873" s="3"/>
      <c r="BD2873" s="3"/>
      <c r="BE2873" s="3"/>
      <c r="BF2873" s="3"/>
    </row>
    <row r="2874" spans="1:58" ht="41.45" customHeight="1">
      <c r="A2874"/>
      <c r="J2874"/>
      <c r="AA2874"/>
      <c r="AB2874"/>
      <c r="AC2874"/>
      <c r="AD2874"/>
      <c r="AE2874"/>
      <c r="AF2874"/>
      <c r="AG2874"/>
      <c r="AH2874"/>
      <c r="BB2874" s="2"/>
      <c r="BC2874" s="3"/>
      <c r="BD2874" s="3"/>
      <c r="BE2874" s="3"/>
      <c r="BF2874" s="3"/>
    </row>
    <row r="2875" spans="1:58" ht="41.45" customHeight="1">
      <c r="A2875"/>
      <c r="J2875"/>
      <c r="AA2875"/>
      <c r="AB2875"/>
      <c r="AC2875"/>
      <c r="AD2875"/>
      <c r="AE2875"/>
      <c r="AF2875"/>
      <c r="AG2875"/>
      <c r="AH2875"/>
      <c r="BB2875" s="2"/>
      <c r="BC2875" s="3"/>
      <c r="BD2875" s="3"/>
      <c r="BE2875" s="3"/>
      <c r="BF2875" s="3"/>
    </row>
    <row r="2876" spans="1:58" ht="41.45" customHeight="1">
      <c r="A2876"/>
      <c r="J2876"/>
      <c r="AA2876"/>
      <c r="AB2876"/>
      <c r="AC2876"/>
      <c r="AD2876"/>
      <c r="AE2876"/>
      <c r="AF2876"/>
      <c r="AG2876"/>
      <c r="AH2876"/>
      <c r="BB2876" s="2"/>
      <c r="BC2876" s="3"/>
      <c r="BD2876" s="3"/>
      <c r="BE2876" s="3"/>
      <c r="BF2876" s="3"/>
    </row>
    <row r="2877" spans="1:58" ht="41.45" customHeight="1">
      <c r="A2877"/>
      <c r="J2877"/>
      <c r="AA2877"/>
      <c r="AB2877"/>
      <c r="AC2877"/>
      <c r="AD2877"/>
      <c r="AE2877"/>
      <c r="AF2877"/>
      <c r="AG2877"/>
      <c r="AH2877"/>
      <c r="BB2877" s="2"/>
      <c r="BC2877" s="3"/>
      <c r="BD2877" s="3"/>
      <c r="BE2877" s="3"/>
      <c r="BF2877" s="3"/>
    </row>
    <row r="2878" spans="1:58" ht="41.45" customHeight="1">
      <c r="A2878"/>
      <c r="J2878"/>
      <c r="AA2878"/>
      <c r="AB2878"/>
      <c r="AC2878"/>
      <c r="AD2878"/>
      <c r="AE2878"/>
      <c r="AF2878"/>
      <c r="AG2878"/>
      <c r="AH2878"/>
      <c r="BB2878" s="2"/>
      <c r="BC2878" s="3"/>
      <c r="BD2878" s="3"/>
      <c r="BE2878" s="3"/>
      <c r="BF2878" s="3"/>
    </row>
    <row r="2879" spans="1:58" ht="41.45" customHeight="1">
      <c r="A2879"/>
      <c r="J2879"/>
      <c r="AA2879"/>
      <c r="AB2879"/>
      <c r="AC2879"/>
      <c r="AD2879"/>
      <c r="AE2879"/>
      <c r="AF2879"/>
      <c r="AG2879"/>
      <c r="AH2879"/>
      <c r="BB2879" s="2"/>
      <c r="BC2879" s="3"/>
      <c r="BD2879" s="3"/>
      <c r="BE2879" s="3"/>
      <c r="BF2879" s="3"/>
    </row>
    <row r="2880" spans="1:58" ht="41.45" customHeight="1">
      <c r="A2880"/>
      <c r="J2880"/>
      <c r="AA2880"/>
      <c r="AB2880"/>
      <c r="AC2880"/>
      <c r="AD2880"/>
      <c r="AE2880"/>
      <c r="AF2880"/>
      <c r="AG2880"/>
      <c r="AH2880"/>
      <c r="BB2880" s="2"/>
      <c r="BC2880" s="3"/>
      <c r="BD2880" s="3"/>
      <c r="BE2880" s="3"/>
      <c r="BF2880" s="3"/>
    </row>
    <row r="2881" spans="1:58" ht="41.45" customHeight="1">
      <c r="A2881"/>
      <c r="J2881"/>
      <c r="AA2881"/>
      <c r="AB2881"/>
      <c r="AC2881"/>
      <c r="AD2881"/>
      <c r="AE2881"/>
      <c r="AF2881"/>
      <c r="AG2881"/>
      <c r="AH2881"/>
      <c r="BB2881" s="2"/>
      <c r="BC2881" s="3"/>
      <c r="BD2881" s="3"/>
      <c r="BE2881" s="3"/>
      <c r="BF2881" s="3"/>
    </row>
    <row r="2882" spans="1:58" ht="41.45" customHeight="1">
      <c r="A2882"/>
      <c r="J2882"/>
      <c r="AA2882"/>
      <c r="AB2882"/>
      <c r="AC2882"/>
      <c r="AD2882"/>
      <c r="AE2882"/>
      <c r="AF2882"/>
      <c r="AG2882"/>
      <c r="AH2882"/>
      <c r="BB2882" s="2"/>
      <c r="BC2882" s="3"/>
      <c r="BD2882" s="3"/>
      <c r="BE2882" s="3"/>
      <c r="BF2882" s="3"/>
    </row>
    <row r="2883" spans="1:58" ht="41.45" customHeight="1">
      <c r="A2883"/>
      <c r="J2883"/>
      <c r="AA2883"/>
      <c r="AB2883"/>
      <c r="AC2883"/>
      <c r="AD2883"/>
      <c r="AE2883"/>
      <c r="AF2883"/>
      <c r="AG2883"/>
      <c r="AH2883"/>
      <c r="BB2883" s="2"/>
      <c r="BC2883" s="3"/>
      <c r="BD2883" s="3"/>
      <c r="BE2883" s="3"/>
      <c r="BF2883" s="3"/>
    </row>
    <row r="2884" spans="1:58" ht="41.45" customHeight="1">
      <c r="A2884"/>
      <c r="J2884"/>
      <c r="AA2884"/>
      <c r="AB2884"/>
      <c r="AC2884"/>
      <c r="AD2884"/>
      <c r="AE2884"/>
      <c r="AF2884"/>
      <c r="AG2884"/>
      <c r="AH2884"/>
      <c r="BB2884" s="2"/>
      <c r="BC2884" s="3"/>
      <c r="BD2884" s="3"/>
      <c r="BE2884" s="3"/>
      <c r="BF2884" s="3"/>
    </row>
    <row r="2885" spans="1:58" ht="41.45" customHeight="1">
      <c r="A2885"/>
      <c r="J2885"/>
      <c r="AA2885"/>
      <c r="AB2885"/>
      <c r="AC2885"/>
      <c r="AD2885"/>
      <c r="AE2885"/>
      <c r="AF2885"/>
      <c r="AG2885"/>
      <c r="AH2885"/>
      <c r="BB2885" s="2"/>
      <c r="BC2885" s="3"/>
      <c r="BD2885" s="3"/>
      <c r="BE2885" s="3"/>
      <c r="BF2885" s="3"/>
    </row>
    <row r="2886" spans="1:58" ht="41.45" customHeight="1">
      <c r="A2886"/>
      <c r="J2886"/>
      <c r="AA2886"/>
      <c r="AB2886"/>
      <c r="AC2886"/>
      <c r="AD2886"/>
      <c r="AE2886"/>
      <c r="AF2886"/>
      <c r="AG2886"/>
      <c r="AH2886"/>
      <c r="BB2886" s="2"/>
      <c r="BC2886" s="3"/>
      <c r="BD2886" s="3"/>
      <c r="BE2886" s="3"/>
      <c r="BF2886" s="3"/>
    </row>
    <row r="2887" spans="1:58" ht="41.45" customHeight="1">
      <c r="A2887"/>
      <c r="J2887"/>
      <c r="AA2887"/>
      <c r="AB2887"/>
      <c r="AC2887"/>
      <c r="AD2887"/>
      <c r="AE2887"/>
      <c r="AF2887"/>
      <c r="AG2887"/>
      <c r="AH2887"/>
      <c r="BB2887" s="2"/>
      <c r="BC2887" s="3"/>
      <c r="BD2887" s="3"/>
      <c r="BE2887" s="3"/>
      <c r="BF2887" s="3"/>
    </row>
    <row r="2888" spans="1:58" ht="41.45" customHeight="1">
      <c r="A2888"/>
      <c r="J2888"/>
      <c r="AA2888"/>
      <c r="AB2888"/>
      <c r="AC2888"/>
      <c r="AD2888"/>
      <c r="AE2888"/>
      <c r="AF2888"/>
      <c r="AG2888"/>
      <c r="AH2888"/>
      <c r="BB2888" s="2"/>
      <c r="BC2888" s="3"/>
      <c r="BD2888" s="3"/>
      <c r="BE2888" s="3"/>
      <c r="BF2888" s="3"/>
    </row>
    <row r="2889" spans="1:58" ht="41.45" customHeight="1">
      <c r="A2889"/>
      <c r="J2889"/>
      <c r="AA2889"/>
      <c r="AB2889"/>
      <c r="AC2889"/>
      <c r="AD2889"/>
      <c r="AE2889"/>
      <c r="AF2889"/>
      <c r="AG2889"/>
      <c r="AH2889"/>
      <c r="BB2889" s="2"/>
      <c r="BC2889" s="3"/>
      <c r="BD2889" s="3"/>
      <c r="BE2889" s="3"/>
      <c r="BF2889" s="3"/>
    </row>
    <row r="2890" spans="1:58" ht="41.45" customHeight="1">
      <c r="A2890"/>
      <c r="J2890"/>
      <c r="AA2890"/>
      <c r="AB2890"/>
      <c r="AC2890"/>
      <c r="AD2890"/>
      <c r="AE2890"/>
      <c r="AF2890"/>
      <c r="AG2890"/>
      <c r="AH2890"/>
      <c r="BB2890" s="2"/>
      <c r="BC2890" s="3"/>
      <c r="BD2890" s="3"/>
      <c r="BE2890" s="3"/>
      <c r="BF2890" s="3"/>
    </row>
    <row r="2891" spans="1:58" ht="41.45" customHeight="1">
      <c r="A2891"/>
      <c r="J2891"/>
      <c r="AA2891"/>
      <c r="AB2891"/>
      <c r="AC2891"/>
      <c r="AD2891"/>
      <c r="AE2891"/>
      <c r="AF2891"/>
      <c r="AG2891"/>
      <c r="AH2891"/>
      <c r="BB2891" s="2"/>
      <c r="BC2891" s="3"/>
      <c r="BD2891" s="3"/>
      <c r="BE2891" s="3"/>
      <c r="BF2891" s="3"/>
    </row>
    <row r="2892" spans="1:58" ht="41.45" customHeight="1">
      <c r="A2892"/>
      <c r="J2892"/>
      <c r="AA2892"/>
      <c r="AB2892"/>
      <c r="AC2892"/>
      <c r="AD2892"/>
      <c r="AE2892"/>
      <c r="AF2892"/>
      <c r="AG2892"/>
      <c r="AH2892"/>
      <c r="BB2892" s="2"/>
      <c r="BC2892" s="3"/>
      <c r="BD2892" s="3"/>
      <c r="BE2892" s="3"/>
      <c r="BF2892" s="3"/>
    </row>
    <row r="2893" spans="1:58" ht="41.45" customHeight="1">
      <c r="A2893"/>
      <c r="J2893"/>
      <c r="AA2893"/>
      <c r="AB2893"/>
      <c r="AC2893"/>
      <c r="AD2893"/>
      <c r="AE2893"/>
      <c r="AF2893"/>
      <c r="AG2893"/>
      <c r="AH2893"/>
      <c r="BB2893" s="2"/>
      <c r="BC2893" s="3"/>
      <c r="BD2893" s="3"/>
      <c r="BE2893" s="3"/>
      <c r="BF2893" s="3"/>
    </row>
    <row r="2894" spans="1:58" ht="41.45" customHeight="1">
      <c r="A2894"/>
      <c r="J2894"/>
      <c r="AA2894"/>
      <c r="AB2894"/>
      <c r="AC2894"/>
      <c r="AD2894"/>
      <c r="AE2894"/>
      <c r="AF2894"/>
      <c r="AG2894"/>
      <c r="AH2894"/>
      <c r="BB2894" s="2"/>
      <c r="BC2894" s="3"/>
      <c r="BD2894" s="3"/>
      <c r="BE2894" s="3"/>
      <c r="BF2894" s="3"/>
    </row>
    <row r="2895" spans="1:58" ht="41.45" customHeight="1">
      <c r="A2895"/>
      <c r="J2895"/>
      <c r="AA2895"/>
      <c r="AB2895"/>
      <c r="AC2895"/>
      <c r="AD2895"/>
      <c r="AE2895"/>
      <c r="AF2895"/>
      <c r="AG2895"/>
      <c r="AH2895"/>
      <c r="BB2895" s="2"/>
      <c r="BC2895" s="3"/>
      <c r="BD2895" s="3"/>
      <c r="BE2895" s="3"/>
      <c r="BF2895" s="3"/>
    </row>
    <row r="2896" spans="1:58" ht="41.45" customHeight="1">
      <c r="A2896"/>
      <c r="J2896"/>
      <c r="AA2896"/>
      <c r="AB2896"/>
      <c r="AC2896"/>
      <c r="AD2896"/>
      <c r="AE2896"/>
      <c r="AF2896"/>
      <c r="AG2896"/>
      <c r="AH2896"/>
      <c r="BB2896" s="2"/>
      <c r="BC2896" s="3"/>
      <c r="BD2896" s="3"/>
      <c r="BE2896" s="3"/>
      <c r="BF2896" s="3"/>
    </row>
    <row r="2897" spans="1:58" ht="41.45" customHeight="1">
      <c r="A2897"/>
      <c r="J2897"/>
      <c r="AA2897"/>
      <c r="AB2897"/>
      <c r="AC2897"/>
      <c r="AD2897"/>
      <c r="AE2897"/>
      <c r="AF2897"/>
      <c r="AG2897"/>
      <c r="AH2897"/>
      <c r="BB2897" s="2"/>
      <c r="BC2897" s="3"/>
      <c r="BD2897" s="3"/>
      <c r="BE2897" s="3"/>
      <c r="BF2897" s="3"/>
    </row>
    <row r="2898" spans="1:58" ht="41.45" customHeight="1">
      <c r="A2898"/>
      <c r="J2898"/>
      <c r="AA2898"/>
      <c r="AB2898"/>
      <c r="AC2898"/>
      <c r="AD2898"/>
      <c r="AE2898"/>
      <c r="AF2898"/>
      <c r="AG2898"/>
      <c r="AH2898"/>
      <c r="BB2898" s="2"/>
      <c r="BC2898" s="3"/>
      <c r="BD2898" s="3"/>
      <c r="BE2898" s="3"/>
      <c r="BF2898" s="3"/>
    </row>
    <row r="2899" spans="1:58" ht="41.45" customHeight="1">
      <c r="A2899"/>
      <c r="J2899"/>
      <c r="AA2899"/>
      <c r="AB2899"/>
      <c r="AC2899"/>
      <c r="AD2899"/>
      <c r="AE2899"/>
      <c r="AF2899"/>
      <c r="AG2899"/>
      <c r="AH2899"/>
      <c r="BB2899" s="2"/>
      <c r="BC2899" s="3"/>
      <c r="BD2899" s="3"/>
      <c r="BE2899" s="3"/>
      <c r="BF2899" s="3"/>
    </row>
    <row r="2900" spans="1:58" ht="41.45" customHeight="1">
      <c r="A2900"/>
      <c r="J2900"/>
      <c r="AA2900"/>
      <c r="AB2900"/>
      <c r="AC2900"/>
      <c r="AD2900"/>
      <c r="AE2900"/>
      <c r="AF2900"/>
      <c r="AG2900"/>
      <c r="AH2900"/>
      <c r="BB2900" s="2"/>
      <c r="BC2900" s="3"/>
      <c r="BD2900" s="3"/>
      <c r="BE2900" s="3"/>
      <c r="BF2900" s="3"/>
    </row>
    <row r="2901" spans="1:58" ht="41.45" customHeight="1">
      <c r="A2901"/>
      <c r="J2901"/>
      <c r="AA2901"/>
      <c r="AB2901"/>
      <c r="AC2901"/>
      <c r="AD2901"/>
      <c r="AE2901"/>
      <c r="AF2901"/>
      <c r="AG2901"/>
      <c r="AH2901"/>
      <c r="BB2901" s="2"/>
      <c r="BC2901" s="3"/>
      <c r="BD2901" s="3"/>
      <c r="BE2901" s="3"/>
      <c r="BF2901" s="3"/>
    </row>
    <row r="2902" spans="1:58" ht="41.45" customHeight="1">
      <c r="A2902"/>
      <c r="J2902"/>
      <c r="AA2902"/>
      <c r="AB2902"/>
      <c r="AC2902"/>
      <c r="AD2902"/>
      <c r="AE2902"/>
      <c r="AF2902"/>
      <c r="AG2902"/>
      <c r="AH2902"/>
      <c r="BB2902" s="2"/>
      <c r="BC2902" s="3"/>
      <c r="BD2902" s="3"/>
      <c r="BE2902" s="3"/>
      <c r="BF2902" s="3"/>
    </row>
    <row r="2903" spans="1:58" ht="41.45" customHeight="1">
      <c r="A2903"/>
      <c r="J2903"/>
      <c r="AA2903"/>
      <c r="AB2903"/>
      <c r="AC2903"/>
      <c r="AD2903"/>
      <c r="AE2903"/>
      <c r="AF2903"/>
      <c r="AG2903"/>
      <c r="AH2903"/>
      <c r="BB2903" s="2"/>
      <c r="BC2903" s="3"/>
      <c r="BD2903" s="3"/>
      <c r="BE2903" s="3"/>
      <c r="BF2903" s="3"/>
    </row>
    <row r="2904" spans="1:58" ht="41.45" customHeight="1">
      <c r="A2904"/>
      <c r="J2904"/>
      <c r="AA2904"/>
      <c r="AB2904"/>
      <c r="AC2904"/>
      <c r="AD2904"/>
      <c r="AE2904"/>
      <c r="AF2904"/>
      <c r="AG2904"/>
      <c r="AH2904"/>
      <c r="BB2904" s="2"/>
      <c r="BC2904" s="3"/>
      <c r="BD2904" s="3"/>
      <c r="BE2904" s="3"/>
      <c r="BF2904" s="3"/>
    </row>
    <row r="2905" spans="1:58" ht="41.45" customHeight="1">
      <c r="A2905"/>
      <c r="J2905"/>
      <c r="AA2905"/>
      <c r="AB2905"/>
      <c r="AC2905"/>
      <c r="AD2905"/>
      <c r="AE2905"/>
      <c r="AF2905"/>
      <c r="AG2905"/>
      <c r="AH2905"/>
      <c r="BB2905" s="2"/>
      <c r="BC2905" s="3"/>
      <c r="BD2905" s="3"/>
      <c r="BE2905" s="3"/>
      <c r="BF2905" s="3"/>
    </row>
    <row r="2906" spans="1:58" ht="41.45" customHeight="1">
      <c r="A2906"/>
      <c r="J2906"/>
      <c r="AA2906"/>
      <c r="AB2906"/>
      <c r="AC2906"/>
      <c r="AD2906"/>
      <c r="AE2906"/>
      <c r="AF2906"/>
      <c r="AG2906"/>
      <c r="AH2906"/>
      <c r="BB2906" s="2"/>
      <c r="BC2906" s="3"/>
      <c r="BD2906" s="3"/>
      <c r="BE2906" s="3"/>
      <c r="BF2906" s="3"/>
    </row>
    <row r="2907" spans="1:58" ht="41.45" customHeight="1">
      <c r="A2907"/>
      <c r="J2907"/>
      <c r="AA2907"/>
      <c r="AB2907"/>
      <c r="AC2907"/>
      <c r="AD2907"/>
      <c r="AE2907"/>
      <c r="AF2907"/>
      <c r="AG2907"/>
      <c r="AH2907"/>
      <c r="BB2907" s="2"/>
      <c r="BC2907" s="3"/>
      <c r="BD2907" s="3"/>
      <c r="BE2907" s="3"/>
      <c r="BF2907" s="3"/>
    </row>
    <row r="2908" spans="1:58" ht="41.45" customHeight="1">
      <c r="A2908"/>
      <c r="J2908"/>
      <c r="AA2908"/>
      <c r="AB2908"/>
      <c r="AC2908"/>
      <c r="AD2908"/>
      <c r="AE2908"/>
      <c r="AF2908"/>
      <c r="AG2908"/>
      <c r="AH2908"/>
      <c r="BB2908" s="2"/>
      <c r="BC2908" s="3"/>
      <c r="BD2908" s="3"/>
      <c r="BE2908" s="3"/>
      <c r="BF2908" s="3"/>
    </row>
    <row r="2909" spans="1:58" ht="41.45" customHeight="1">
      <c r="A2909"/>
      <c r="J2909"/>
      <c r="AA2909"/>
      <c r="AB2909"/>
      <c r="AC2909"/>
      <c r="AD2909"/>
      <c r="AE2909"/>
      <c r="AF2909"/>
      <c r="AG2909"/>
      <c r="AH2909"/>
      <c r="BB2909" s="2"/>
      <c r="BC2909" s="3"/>
      <c r="BD2909" s="3"/>
      <c r="BE2909" s="3"/>
      <c r="BF2909" s="3"/>
    </row>
    <row r="2910" spans="1:58" ht="41.45" customHeight="1">
      <c r="A2910"/>
      <c r="J2910"/>
      <c r="AA2910"/>
      <c r="AB2910"/>
      <c r="AC2910"/>
      <c r="AD2910"/>
      <c r="AE2910"/>
      <c r="AF2910"/>
      <c r="AG2910"/>
      <c r="AH2910"/>
      <c r="BB2910" s="2"/>
      <c r="BC2910" s="3"/>
      <c r="BD2910" s="3"/>
      <c r="BE2910" s="3"/>
      <c r="BF2910" s="3"/>
    </row>
    <row r="2911" spans="1:58" ht="41.45" customHeight="1">
      <c r="A2911"/>
      <c r="J2911"/>
      <c r="AA2911"/>
      <c r="AB2911"/>
      <c r="AC2911"/>
      <c r="AD2911"/>
      <c r="AE2911"/>
      <c r="AF2911"/>
      <c r="AG2911"/>
      <c r="AH2911"/>
      <c r="BB2911" s="2"/>
      <c r="BC2911" s="3"/>
      <c r="BD2911" s="3"/>
      <c r="BE2911" s="3"/>
      <c r="BF2911" s="3"/>
    </row>
    <row r="2912" spans="1:58" ht="41.45" customHeight="1">
      <c r="A2912"/>
      <c r="J2912"/>
      <c r="AA2912"/>
      <c r="AB2912"/>
      <c r="AC2912"/>
      <c r="AD2912"/>
      <c r="AE2912"/>
      <c r="AF2912"/>
      <c r="AG2912"/>
      <c r="AH2912"/>
      <c r="BB2912" s="2"/>
      <c r="BC2912" s="3"/>
      <c r="BD2912" s="3"/>
      <c r="BE2912" s="3"/>
      <c r="BF2912" s="3"/>
    </row>
    <row r="2913" spans="1:58" ht="41.45" customHeight="1">
      <c r="A2913"/>
      <c r="J2913"/>
      <c r="AA2913"/>
      <c r="AB2913"/>
      <c r="AC2913"/>
      <c r="AD2913"/>
      <c r="AE2913"/>
      <c r="AF2913"/>
      <c r="AG2913"/>
      <c r="AH2913"/>
      <c r="BB2913" s="2"/>
      <c r="BC2913" s="3"/>
      <c r="BD2913" s="3"/>
      <c r="BE2913" s="3"/>
      <c r="BF2913" s="3"/>
    </row>
    <row r="2914" spans="1:58" ht="41.45" customHeight="1">
      <c r="A2914"/>
      <c r="J2914"/>
      <c r="AA2914"/>
      <c r="AB2914"/>
      <c r="AC2914"/>
      <c r="AD2914"/>
      <c r="AE2914"/>
      <c r="AF2914"/>
      <c r="AG2914"/>
      <c r="AH2914"/>
      <c r="BB2914" s="2"/>
      <c r="BC2914" s="3"/>
      <c r="BD2914" s="3"/>
      <c r="BE2914" s="3"/>
      <c r="BF2914" s="3"/>
    </row>
    <row r="2915" spans="1:58" ht="41.45" customHeight="1">
      <c r="A2915"/>
      <c r="J2915"/>
      <c r="AA2915"/>
      <c r="AB2915"/>
      <c r="AC2915"/>
      <c r="AD2915"/>
      <c r="AE2915"/>
      <c r="AF2915"/>
      <c r="AG2915"/>
      <c r="AH2915"/>
      <c r="BB2915" s="2"/>
      <c r="BC2915" s="3"/>
      <c r="BD2915" s="3"/>
      <c r="BE2915" s="3"/>
      <c r="BF2915" s="3"/>
    </row>
    <row r="2916" spans="1:58" ht="41.45" customHeight="1">
      <c r="A2916"/>
      <c r="J2916"/>
      <c r="AA2916"/>
      <c r="AB2916"/>
      <c r="AC2916"/>
      <c r="AD2916"/>
      <c r="AE2916"/>
      <c r="AF2916"/>
      <c r="AG2916"/>
      <c r="AH2916"/>
      <c r="BB2916" s="2"/>
      <c r="BC2916" s="3"/>
      <c r="BD2916" s="3"/>
      <c r="BE2916" s="3"/>
      <c r="BF2916" s="3"/>
    </row>
    <row r="2917" spans="1:58" ht="41.45" customHeight="1">
      <c r="A2917"/>
      <c r="J2917"/>
      <c r="AA2917"/>
      <c r="AB2917"/>
      <c r="AC2917"/>
      <c r="AD2917"/>
      <c r="AE2917"/>
      <c r="AF2917"/>
      <c r="AG2917"/>
      <c r="AH2917"/>
      <c r="BB2917" s="2"/>
      <c r="BC2917" s="3"/>
      <c r="BD2917" s="3"/>
      <c r="BE2917" s="3"/>
      <c r="BF2917" s="3"/>
    </row>
    <row r="2918" spans="1:58" ht="41.45" customHeight="1">
      <c r="A2918"/>
      <c r="J2918"/>
      <c r="AA2918"/>
      <c r="AB2918"/>
      <c r="AC2918"/>
      <c r="AD2918"/>
      <c r="AE2918"/>
      <c r="AF2918"/>
      <c r="AG2918"/>
      <c r="AH2918"/>
      <c r="BB2918" s="2"/>
      <c r="BC2918" s="3"/>
      <c r="BD2918" s="3"/>
      <c r="BE2918" s="3"/>
      <c r="BF2918" s="3"/>
    </row>
    <row r="2919" spans="1:58" ht="41.45" customHeight="1">
      <c r="A2919"/>
      <c r="J2919"/>
      <c r="AA2919"/>
      <c r="AB2919"/>
      <c r="AC2919"/>
      <c r="AD2919"/>
      <c r="AE2919"/>
      <c r="AF2919"/>
      <c r="AG2919"/>
      <c r="AH2919"/>
      <c r="BB2919" s="2"/>
      <c r="BC2919" s="3"/>
      <c r="BD2919" s="3"/>
      <c r="BE2919" s="3"/>
      <c r="BF2919" s="3"/>
    </row>
    <row r="2920" spans="1:58" ht="41.45" customHeight="1">
      <c r="A2920"/>
      <c r="J2920"/>
      <c r="AA2920"/>
      <c r="AB2920"/>
      <c r="AC2920"/>
      <c r="AD2920"/>
      <c r="AE2920"/>
      <c r="AF2920"/>
      <c r="AG2920"/>
      <c r="AH2920"/>
      <c r="BB2920" s="2"/>
      <c r="BC2920" s="3"/>
      <c r="BD2920" s="3"/>
      <c r="BE2920" s="3"/>
      <c r="BF2920" s="3"/>
    </row>
    <row r="2921" spans="1:58" ht="41.45" customHeight="1">
      <c r="A2921"/>
      <c r="J2921"/>
      <c r="AA2921"/>
      <c r="AB2921"/>
      <c r="AC2921"/>
      <c r="AD2921"/>
      <c r="AE2921"/>
      <c r="AF2921"/>
      <c r="AG2921"/>
      <c r="AH2921"/>
      <c r="BB2921" s="2"/>
      <c r="BC2921" s="3"/>
      <c r="BD2921" s="3"/>
      <c r="BE2921" s="3"/>
      <c r="BF2921" s="3"/>
    </row>
    <row r="2922" spans="1:58" ht="41.45" customHeight="1">
      <c r="A2922"/>
      <c r="J2922"/>
      <c r="AA2922"/>
      <c r="AB2922"/>
      <c r="AC2922"/>
      <c r="AD2922"/>
      <c r="AE2922"/>
      <c r="AF2922"/>
      <c r="AG2922"/>
      <c r="AH2922"/>
      <c r="BB2922" s="2"/>
      <c r="BC2922" s="3"/>
      <c r="BD2922" s="3"/>
      <c r="BE2922" s="3"/>
      <c r="BF2922" s="3"/>
    </row>
    <row r="2923" spans="1:58" ht="41.45" customHeight="1">
      <c r="A2923"/>
      <c r="J2923"/>
      <c r="AA2923"/>
      <c r="AB2923"/>
      <c r="AC2923"/>
      <c r="AD2923"/>
      <c r="AE2923"/>
      <c r="AF2923"/>
      <c r="AG2923"/>
      <c r="AH2923"/>
      <c r="BB2923" s="2"/>
      <c r="BC2923" s="3"/>
      <c r="BD2923" s="3"/>
      <c r="BE2923" s="3"/>
      <c r="BF2923" s="3"/>
    </row>
    <row r="2924" spans="1:58" ht="41.45" customHeight="1">
      <c r="A2924"/>
      <c r="J2924"/>
      <c r="AA2924"/>
      <c r="AB2924"/>
      <c r="AC2924"/>
      <c r="AD2924"/>
      <c r="AE2924"/>
      <c r="AF2924"/>
      <c r="AG2924"/>
      <c r="AH2924"/>
      <c r="BB2924" s="2"/>
      <c r="BC2924" s="3"/>
      <c r="BD2924" s="3"/>
      <c r="BE2924" s="3"/>
      <c r="BF2924" s="3"/>
    </row>
    <row r="2925" spans="1:58" ht="41.45" customHeight="1">
      <c r="A2925"/>
      <c r="J2925"/>
      <c r="AA2925"/>
      <c r="AB2925"/>
      <c r="AC2925"/>
      <c r="AD2925"/>
      <c r="AE2925"/>
      <c r="AF2925"/>
      <c r="AG2925"/>
      <c r="AH2925"/>
      <c r="BB2925" s="2"/>
      <c r="BC2925" s="3"/>
      <c r="BD2925" s="3"/>
      <c r="BE2925" s="3"/>
      <c r="BF2925" s="3"/>
    </row>
    <row r="2926" spans="1:58" ht="41.45" customHeight="1">
      <c r="A2926"/>
      <c r="J2926"/>
      <c r="AA2926"/>
      <c r="AB2926"/>
      <c r="AC2926"/>
      <c r="AD2926"/>
      <c r="AE2926"/>
      <c r="AF2926"/>
      <c r="AG2926"/>
      <c r="AH2926"/>
      <c r="BB2926" s="2"/>
      <c r="BC2926" s="3"/>
      <c r="BD2926" s="3"/>
      <c r="BE2926" s="3"/>
      <c r="BF2926" s="3"/>
    </row>
    <row r="2927" spans="1:58" ht="41.45" customHeight="1">
      <c r="A2927"/>
      <c r="J2927"/>
      <c r="AA2927"/>
      <c r="AB2927"/>
      <c r="AC2927"/>
      <c r="AD2927"/>
      <c r="AE2927"/>
      <c r="AF2927"/>
      <c r="AG2927"/>
      <c r="AH2927"/>
      <c r="BB2927" s="2"/>
      <c r="BC2927" s="3"/>
      <c r="BD2927" s="3"/>
      <c r="BE2927" s="3"/>
      <c r="BF2927" s="3"/>
    </row>
    <row r="2928" spans="1:58" ht="41.45" customHeight="1">
      <c r="A2928"/>
      <c r="J2928"/>
      <c r="AA2928"/>
      <c r="AB2928"/>
      <c r="AC2928"/>
      <c r="AD2928"/>
      <c r="AE2928"/>
      <c r="AF2928"/>
      <c r="AG2928"/>
      <c r="AH2928"/>
      <c r="BB2928" s="2"/>
      <c r="BC2928" s="3"/>
      <c r="BD2928" s="3"/>
      <c r="BE2928" s="3"/>
      <c r="BF2928" s="3"/>
    </row>
    <row r="2929" spans="1:58" ht="41.45" customHeight="1">
      <c r="A2929"/>
      <c r="J2929"/>
      <c r="AA2929"/>
      <c r="AB2929"/>
      <c r="AC2929"/>
      <c r="AD2929"/>
      <c r="AE2929"/>
      <c r="AF2929"/>
      <c r="AG2929"/>
      <c r="AH2929"/>
      <c r="BB2929" s="2"/>
      <c r="BC2929" s="3"/>
      <c r="BD2929" s="3"/>
      <c r="BE2929" s="3"/>
      <c r="BF2929" s="3"/>
    </row>
    <row r="2930" spans="1:58" ht="41.45" customHeight="1">
      <c r="A2930"/>
      <c r="J2930"/>
      <c r="AA2930"/>
      <c r="AB2930"/>
      <c r="AC2930"/>
      <c r="AD2930"/>
      <c r="AE2930"/>
      <c r="AF2930"/>
      <c r="AG2930"/>
      <c r="AH2930"/>
      <c r="BB2930" s="2"/>
      <c r="BC2930" s="3"/>
      <c r="BD2930" s="3"/>
      <c r="BE2930" s="3"/>
      <c r="BF2930" s="3"/>
    </row>
    <row r="2931" spans="1:58" ht="41.45" customHeight="1">
      <c r="A2931"/>
      <c r="J2931"/>
      <c r="AA2931"/>
      <c r="AB2931"/>
      <c r="AC2931"/>
      <c r="AD2931"/>
      <c r="AE2931"/>
      <c r="AF2931"/>
      <c r="AG2931"/>
      <c r="AH2931"/>
      <c r="BB2931" s="2"/>
      <c r="BC2931" s="3"/>
      <c r="BD2931" s="3"/>
      <c r="BE2931" s="3"/>
      <c r="BF2931" s="3"/>
    </row>
    <row r="2932" spans="1:58" ht="41.45" customHeight="1">
      <c r="A2932"/>
      <c r="J2932"/>
      <c r="AA2932"/>
      <c r="AB2932"/>
      <c r="AC2932"/>
      <c r="AD2932"/>
      <c r="AE2932"/>
      <c r="AF2932"/>
      <c r="AG2932"/>
      <c r="AH2932"/>
      <c r="BB2932" s="2"/>
      <c r="BC2932" s="3"/>
      <c r="BD2932" s="3"/>
      <c r="BE2932" s="3"/>
      <c r="BF2932" s="3"/>
    </row>
    <row r="2933" spans="1:58" ht="41.45" customHeight="1">
      <c r="A2933"/>
      <c r="J2933"/>
      <c r="AA2933"/>
      <c r="AB2933"/>
      <c r="AC2933"/>
      <c r="AD2933"/>
      <c r="AE2933"/>
      <c r="AF2933"/>
      <c r="AG2933"/>
      <c r="AH2933"/>
      <c r="BB2933" s="2"/>
      <c r="BC2933" s="3"/>
      <c r="BD2933" s="3"/>
      <c r="BE2933" s="3"/>
      <c r="BF2933" s="3"/>
    </row>
    <row r="2934" spans="1:58" ht="41.45" customHeight="1">
      <c r="A2934"/>
      <c r="J2934"/>
      <c r="AA2934"/>
      <c r="AB2934"/>
      <c r="AC2934"/>
      <c r="AD2934"/>
      <c r="AE2934"/>
      <c r="AF2934"/>
      <c r="AG2934"/>
      <c r="AH2934"/>
      <c r="BB2934" s="2"/>
      <c r="BC2934" s="3"/>
      <c r="BD2934" s="3"/>
      <c r="BE2934" s="3"/>
      <c r="BF2934" s="3"/>
    </row>
    <row r="2935" spans="1:58" ht="41.45" customHeight="1">
      <c r="A2935"/>
      <c r="J2935"/>
      <c r="AA2935"/>
      <c r="AB2935"/>
      <c r="AC2935"/>
      <c r="AD2935"/>
      <c r="AE2935"/>
      <c r="AF2935"/>
      <c r="AG2935"/>
      <c r="AH2935"/>
      <c r="BB2935" s="2"/>
      <c r="BC2935" s="3"/>
      <c r="BD2935" s="3"/>
      <c r="BE2935" s="3"/>
      <c r="BF2935" s="3"/>
    </row>
    <row r="2936" spans="1:58" ht="41.45" customHeight="1">
      <c r="A2936"/>
      <c r="J2936"/>
      <c r="AA2936"/>
      <c r="AB2936"/>
      <c r="AC2936"/>
      <c r="AD2936"/>
      <c r="AE2936"/>
      <c r="AF2936"/>
      <c r="AG2936"/>
      <c r="AH2936"/>
      <c r="BB2936" s="2"/>
      <c r="BC2936" s="3"/>
      <c r="BD2936" s="3"/>
      <c r="BE2936" s="3"/>
      <c r="BF2936" s="3"/>
    </row>
    <row r="2937" spans="1:58" ht="41.45" customHeight="1">
      <c r="A2937"/>
      <c r="J2937"/>
      <c r="AA2937"/>
      <c r="AB2937"/>
      <c r="AC2937"/>
      <c r="AD2937"/>
      <c r="AE2937"/>
      <c r="AF2937"/>
      <c r="AG2937"/>
      <c r="AH2937"/>
      <c r="BB2937" s="2"/>
      <c r="BC2937" s="3"/>
      <c r="BD2937" s="3"/>
      <c r="BE2937" s="3"/>
      <c r="BF2937" s="3"/>
    </row>
    <row r="2938" spans="1:58" ht="41.45" customHeight="1">
      <c r="A2938"/>
      <c r="J2938"/>
      <c r="AA2938"/>
      <c r="AB2938"/>
      <c r="AC2938"/>
      <c r="AD2938"/>
      <c r="AE2938"/>
      <c r="AF2938"/>
      <c r="AG2938"/>
      <c r="AH2938"/>
      <c r="BB2938" s="2"/>
      <c r="BC2938" s="3"/>
      <c r="BD2938" s="3"/>
      <c r="BE2938" s="3"/>
      <c r="BF2938" s="3"/>
    </row>
    <row r="2939" spans="1:58" ht="41.45" customHeight="1">
      <c r="A2939"/>
      <c r="J2939"/>
      <c r="AA2939"/>
      <c r="AB2939"/>
      <c r="AC2939"/>
      <c r="AD2939"/>
      <c r="AE2939"/>
      <c r="AF2939"/>
      <c r="AG2939"/>
      <c r="AH2939"/>
      <c r="BB2939" s="2"/>
      <c r="BC2939" s="3"/>
      <c r="BD2939" s="3"/>
      <c r="BE2939" s="3"/>
      <c r="BF2939" s="3"/>
    </row>
    <row r="2940" spans="1:58" ht="41.45" customHeight="1">
      <c r="A2940"/>
      <c r="J2940"/>
      <c r="AA2940"/>
      <c r="AB2940"/>
      <c r="AC2940"/>
      <c r="AD2940"/>
      <c r="AE2940"/>
      <c r="AF2940"/>
      <c r="AG2940"/>
      <c r="AH2940"/>
      <c r="BB2940" s="2"/>
      <c r="BC2940" s="3"/>
      <c r="BD2940" s="3"/>
      <c r="BE2940" s="3"/>
      <c r="BF2940" s="3"/>
    </row>
    <row r="2941" spans="1:58" ht="41.45" customHeight="1">
      <c r="A2941"/>
      <c r="J2941"/>
      <c r="AA2941"/>
      <c r="AB2941"/>
      <c r="AC2941"/>
      <c r="AD2941"/>
      <c r="AE2941"/>
      <c r="AF2941"/>
      <c r="AG2941"/>
      <c r="AH2941"/>
      <c r="BB2941" s="2"/>
      <c r="BC2941" s="3"/>
      <c r="BD2941" s="3"/>
      <c r="BE2941" s="3"/>
      <c r="BF2941" s="3"/>
    </row>
    <row r="2942" spans="1:58" ht="41.45" customHeight="1">
      <c r="A2942"/>
      <c r="J2942"/>
      <c r="AA2942"/>
      <c r="AB2942"/>
      <c r="AC2942"/>
      <c r="AD2942"/>
      <c r="AE2942"/>
      <c r="AF2942"/>
      <c r="AG2942"/>
      <c r="AH2942"/>
      <c r="BB2942" s="2"/>
      <c r="BC2942" s="3"/>
      <c r="BD2942" s="3"/>
      <c r="BE2942" s="3"/>
      <c r="BF2942" s="3"/>
    </row>
    <row r="2943" spans="1:58" ht="41.45" customHeight="1">
      <c r="A2943"/>
      <c r="J2943"/>
      <c r="AA2943"/>
      <c r="AB2943"/>
      <c r="AC2943"/>
      <c r="AD2943"/>
      <c r="AE2943"/>
      <c r="AF2943"/>
      <c r="AG2943"/>
      <c r="AH2943"/>
      <c r="BB2943" s="2"/>
      <c r="BC2943" s="3"/>
      <c r="BD2943" s="3"/>
      <c r="BE2943" s="3"/>
      <c r="BF2943" s="3"/>
    </row>
    <row r="2944" spans="1:58" ht="41.45" customHeight="1">
      <c r="A2944"/>
      <c r="J2944"/>
      <c r="AA2944"/>
      <c r="AB2944"/>
      <c r="AC2944"/>
      <c r="AD2944"/>
      <c r="AE2944"/>
      <c r="AF2944"/>
      <c r="AG2944"/>
      <c r="AH2944"/>
      <c r="BB2944" s="2"/>
      <c r="BC2944" s="3"/>
      <c r="BD2944" s="3"/>
      <c r="BE2944" s="3"/>
      <c r="BF2944" s="3"/>
    </row>
    <row r="2945" spans="1:58" ht="41.45" customHeight="1">
      <c r="A2945"/>
      <c r="J2945"/>
      <c r="AA2945"/>
      <c r="AB2945"/>
      <c r="AC2945"/>
      <c r="AD2945"/>
      <c r="AE2945"/>
      <c r="AF2945"/>
      <c r="AG2945"/>
      <c r="AH2945"/>
      <c r="BB2945" s="2"/>
      <c r="BC2945" s="3"/>
      <c r="BD2945" s="3"/>
      <c r="BE2945" s="3"/>
      <c r="BF2945" s="3"/>
    </row>
    <row r="2946" spans="1:58" ht="41.45" customHeight="1">
      <c r="A2946"/>
      <c r="J2946"/>
      <c r="AA2946"/>
      <c r="AB2946"/>
      <c r="AC2946"/>
      <c r="AD2946"/>
      <c r="AE2946"/>
      <c r="AF2946"/>
      <c r="AG2946"/>
      <c r="AH2946"/>
      <c r="BB2946" s="2"/>
      <c r="BC2946" s="3"/>
      <c r="BD2946" s="3"/>
      <c r="BE2946" s="3"/>
      <c r="BF2946" s="3"/>
    </row>
    <row r="2947" spans="1:58" ht="41.45" customHeight="1">
      <c r="A2947"/>
      <c r="J2947"/>
      <c r="AA2947"/>
      <c r="AB2947"/>
      <c r="AC2947"/>
      <c r="AD2947"/>
      <c r="AE2947"/>
      <c r="AF2947"/>
      <c r="AG2947"/>
      <c r="AH2947"/>
      <c r="BB2947" s="2"/>
      <c r="BC2947" s="3"/>
      <c r="BD2947" s="3"/>
      <c r="BE2947" s="3"/>
      <c r="BF2947" s="3"/>
    </row>
    <row r="2948" spans="1:58" ht="41.45" customHeight="1">
      <c r="A2948"/>
      <c r="J2948"/>
      <c r="AA2948"/>
      <c r="AB2948"/>
      <c r="AC2948"/>
      <c r="AD2948"/>
      <c r="AE2948"/>
      <c r="AF2948"/>
      <c r="AG2948"/>
      <c r="AH2948"/>
      <c r="BB2948" s="2"/>
      <c r="BC2948" s="3"/>
      <c r="BD2948" s="3"/>
      <c r="BE2948" s="3"/>
      <c r="BF2948" s="3"/>
    </row>
    <row r="2949" spans="1:58" ht="41.45" customHeight="1">
      <c r="A2949"/>
      <c r="J2949"/>
      <c r="AA2949"/>
      <c r="AB2949"/>
      <c r="AC2949"/>
      <c r="AD2949"/>
      <c r="AE2949"/>
      <c r="AF2949"/>
      <c r="AG2949"/>
      <c r="AH2949"/>
      <c r="BB2949" s="2"/>
      <c r="BC2949" s="3"/>
      <c r="BD2949" s="3"/>
      <c r="BE2949" s="3"/>
      <c r="BF2949" s="3"/>
    </row>
    <row r="2950" spans="1:58" ht="41.45" customHeight="1">
      <c r="A2950"/>
      <c r="J2950"/>
      <c r="AA2950"/>
      <c r="AB2950"/>
      <c r="AC2950"/>
      <c r="AD2950"/>
      <c r="AE2950"/>
      <c r="AF2950"/>
      <c r="AG2950"/>
      <c r="AH2950"/>
      <c r="BB2950" s="2"/>
      <c r="BC2950" s="3"/>
      <c r="BD2950" s="3"/>
      <c r="BE2950" s="3"/>
      <c r="BF2950" s="3"/>
    </row>
    <row r="2951" spans="1:58" ht="41.45" customHeight="1">
      <c r="A2951"/>
      <c r="J2951"/>
      <c r="AA2951"/>
      <c r="AB2951"/>
      <c r="AC2951"/>
      <c r="AD2951"/>
      <c r="AE2951"/>
      <c r="AF2951"/>
      <c r="AG2951"/>
      <c r="AH2951"/>
      <c r="BB2951" s="2"/>
      <c r="BC2951" s="3"/>
      <c r="BD2951" s="3"/>
      <c r="BE2951" s="3"/>
      <c r="BF2951" s="3"/>
    </row>
    <row r="2952" spans="1:58" ht="41.45" customHeight="1">
      <c r="A2952"/>
      <c r="J2952"/>
      <c r="AA2952"/>
      <c r="AB2952"/>
      <c r="AC2952"/>
      <c r="AD2952"/>
      <c r="AE2952"/>
      <c r="AF2952"/>
      <c r="AG2952"/>
      <c r="AH2952"/>
      <c r="BB2952" s="2"/>
      <c r="BC2952" s="3"/>
      <c r="BD2952" s="3"/>
      <c r="BE2952" s="3"/>
      <c r="BF2952" s="3"/>
    </row>
    <row r="2953" spans="1:58" ht="41.45" customHeight="1">
      <c r="A2953"/>
      <c r="J2953"/>
      <c r="AA2953"/>
      <c r="AB2953"/>
      <c r="AC2953"/>
      <c r="AD2953"/>
      <c r="AE2953"/>
      <c r="AF2953"/>
      <c r="AG2953"/>
      <c r="AH2953"/>
      <c r="BB2953" s="2"/>
      <c r="BC2953" s="3"/>
      <c r="BD2953" s="3"/>
      <c r="BE2953" s="3"/>
      <c r="BF2953" s="3"/>
    </row>
    <row r="2954" spans="1:58" ht="41.45" customHeight="1">
      <c r="A2954"/>
      <c r="J2954"/>
      <c r="AA2954"/>
      <c r="AB2954"/>
      <c r="AC2954"/>
      <c r="AD2954"/>
      <c r="AE2954"/>
      <c r="AF2954"/>
      <c r="AG2954"/>
      <c r="AH2954"/>
      <c r="BB2954" s="2"/>
      <c r="BC2954" s="3"/>
      <c r="BD2954" s="3"/>
      <c r="BE2954" s="3"/>
      <c r="BF2954" s="3"/>
    </row>
    <row r="2955" spans="1:58" ht="41.45" customHeight="1">
      <c r="A2955"/>
      <c r="J2955"/>
      <c r="AA2955"/>
      <c r="AB2955"/>
      <c r="AC2955"/>
      <c r="AD2955"/>
      <c r="AE2955"/>
      <c r="AF2955"/>
      <c r="AG2955"/>
      <c r="AH2955"/>
      <c r="BB2955" s="2"/>
      <c r="BC2955" s="3"/>
      <c r="BD2955" s="3"/>
      <c r="BE2955" s="3"/>
      <c r="BF2955" s="3"/>
    </row>
    <row r="2956" spans="1:58" ht="41.45" customHeight="1">
      <c r="A2956"/>
      <c r="J2956"/>
      <c r="AA2956"/>
      <c r="AB2956"/>
      <c r="AC2956"/>
      <c r="AD2956"/>
      <c r="AE2956"/>
      <c r="AF2956"/>
      <c r="AG2956"/>
      <c r="AH2956"/>
      <c r="BB2956" s="2"/>
      <c r="BC2956" s="3"/>
      <c r="BD2956" s="3"/>
      <c r="BE2956" s="3"/>
      <c r="BF2956" s="3"/>
    </row>
    <row r="2957" spans="1:58" ht="41.45" customHeight="1">
      <c r="A2957"/>
      <c r="J2957"/>
      <c r="AA2957"/>
      <c r="AB2957"/>
      <c r="AC2957"/>
      <c r="AD2957"/>
      <c r="AE2957"/>
      <c r="AF2957"/>
      <c r="AG2957"/>
      <c r="AH2957"/>
      <c r="BB2957" s="2"/>
      <c r="BC2957" s="3"/>
      <c r="BD2957" s="3"/>
      <c r="BE2957" s="3"/>
      <c r="BF2957" s="3"/>
    </row>
    <row r="2958" spans="1:58" ht="41.45" customHeight="1">
      <c r="A2958"/>
      <c r="J2958"/>
      <c r="AA2958"/>
      <c r="AB2958"/>
      <c r="AC2958"/>
      <c r="AD2958"/>
      <c r="AE2958"/>
      <c r="AF2958"/>
      <c r="AG2958"/>
      <c r="AH2958"/>
      <c r="BB2958" s="2"/>
      <c r="BC2958" s="3"/>
      <c r="BD2958" s="3"/>
      <c r="BE2958" s="3"/>
      <c r="BF2958" s="3"/>
    </row>
    <row r="2959" spans="1:58" ht="41.45" customHeight="1">
      <c r="A2959"/>
      <c r="J2959"/>
      <c r="AA2959"/>
      <c r="AB2959"/>
      <c r="AC2959"/>
      <c r="AD2959"/>
      <c r="AE2959"/>
      <c r="AF2959"/>
      <c r="AG2959"/>
      <c r="AH2959"/>
      <c r="BB2959" s="2"/>
      <c r="BC2959" s="3"/>
      <c r="BD2959" s="3"/>
      <c r="BE2959" s="3"/>
      <c r="BF2959" s="3"/>
    </row>
    <row r="2960" spans="1:58" ht="41.45" customHeight="1">
      <c r="A2960"/>
      <c r="J2960"/>
      <c r="AA2960"/>
      <c r="AB2960"/>
      <c r="AC2960"/>
      <c r="AD2960"/>
      <c r="AE2960"/>
      <c r="AF2960"/>
      <c r="AG2960"/>
      <c r="AH2960"/>
      <c r="BB2960" s="2"/>
      <c r="BC2960" s="3"/>
      <c r="BD2960" s="3"/>
      <c r="BE2960" s="3"/>
      <c r="BF2960" s="3"/>
    </row>
    <row r="2961" spans="1:58" ht="41.45" customHeight="1">
      <c r="A2961"/>
      <c r="J2961"/>
      <c r="AA2961"/>
      <c r="AB2961"/>
      <c r="AC2961"/>
      <c r="AD2961"/>
      <c r="AE2961"/>
      <c r="AF2961"/>
      <c r="AG2961"/>
      <c r="AH2961"/>
      <c r="BB2961" s="2"/>
      <c r="BC2961" s="3"/>
      <c r="BD2961" s="3"/>
      <c r="BE2961" s="3"/>
      <c r="BF2961" s="3"/>
    </row>
    <row r="2962" spans="1:58" ht="41.45" customHeight="1">
      <c r="A2962"/>
      <c r="J2962"/>
      <c r="AA2962"/>
      <c r="AB2962"/>
      <c r="AC2962"/>
      <c r="AD2962"/>
      <c r="AE2962"/>
      <c r="AF2962"/>
      <c r="AG2962"/>
      <c r="AH2962"/>
      <c r="BB2962" s="2"/>
      <c r="BC2962" s="3"/>
      <c r="BD2962" s="3"/>
      <c r="BE2962" s="3"/>
      <c r="BF2962" s="3"/>
    </row>
    <row r="2963" spans="1:58" ht="41.45" customHeight="1">
      <c r="A2963"/>
      <c r="J2963"/>
      <c r="AA2963"/>
      <c r="AB2963"/>
      <c r="AC2963"/>
      <c r="AD2963"/>
      <c r="AE2963"/>
      <c r="AF2963"/>
      <c r="AG2963"/>
      <c r="AH2963"/>
      <c r="BB2963" s="2"/>
      <c r="BC2963" s="3"/>
      <c r="BD2963" s="3"/>
      <c r="BE2963" s="3"/>
      <c r="BF2963" s="3"/>
    </row>
    <row r="2964" spans="1:58" ht="41.45" customHeight="1">
      <c r="A2964"/>
      <c r="J2964"/>
      <c r="AA2964"/>
      <c r="AB2964"/>
      <c r="AC2964"/>
      <c r="AD2964"/>
      <c r="AE2964"/>
      <c r="AF2964"/>
      <c r="AG2964"/>
      <c r="AH2964"/>
      <c r="BB2964" s="2"/>
      <c r="BC2964" s="3"/>
      <c r="BD2964" s="3"/>
      <c r="BE2964" s="3"/>
      <c r="BF2964" s="3"/>
    </row>
    <row r="2965" spans="1:58" ht="41.45" customHeight="1">
      <c r="A2965"/>
      <c r="J2965"/>
      <c r="AA2965"/>
      <c r="AB2965"/>
      <c r="AC2965"/>
      <c r="AD2965"/>
      <c r="AE2965"/>
      <c r="AF2965"/>
      <c r="AG2965"/>
      <c r="AH2965"/>
      <c r="BB2965" s="2"/>
      <c r="BC2965" s="3"/>
      <c r="BD2965" s="3"/>
      <c r="BE2965" s="3"/>
      <c r="BF2965" s="3"/>
    </row>
    <row r="2966" spans="1:58" ht="41.45" customHeight="1">
      <c r="A2966"/>
      <c r="J2966"/>
      <c r="AA2966"/>
      <c r="AB2966"/>
      <c r="AC2966"/>
      <c r="AD2966"/>
      <c r="AE2966"/>
      <c r="AF2966"/>
      <c r="AG2966"/>
      <c r="AH2966"/>
      <c r="BB2966" s="2"/>
      <c r="BC2966" s="3"/>
      <c r="BD2966" s="3"/>
      <c r="BE2966" s="3"/>
      <c r="BF2966" s="3"/>
    </row>
    <row r="2967" spans="1:58" ht="41.45" customHeight="1">
      <c r="A2967"/>
      <c r="J2967"/>
      <c r="AA2967"/>
      <c r="AB2967"/>
      <c r="AC2967"/>
      <c r="AD2967"/>
      <c r="AE2967"/>
      <c r="AF2967"/>
      <c r="AG2967"/>
      <c r="AH2967"/>
      <c r="BB2967" s="2"/>
      <c r="BC2967" s="3"/>
      <c r="BD2967" s="3"/>
      <c r="BE2967" s="3"/>
      <c r="BF2967" s="3"/>
    </row>
    <row r="2968" spans="1:58" ht="41.45" customHeight="1">
      <c r="A2968"/>
      <c r="J2968"/>
      <c r="AA2968"/>
      <c r="AB2968"/>
      <c r="AC2968"/>
      <c r="AD2968"/>
      <c r="AE2968"/>
      <c r="AF2968"/>
      <c r="AG2968"/>
      <c r="AH2968"/>
      <c r="BB2968" s="2"/>
      <c r="BC2968" s="3"/>
      <c r="BD2968" s="3"/>
      <c r="BE2968" s="3"/>
      <c r="BF2968" s="3"/>
    </row>
    <row r="2969" spans="1:58" ht="41.45" customHeight="1">
      <c r="A2969"/>
      <c r="J2969"/>
      <c r="AA2969"/>
      <c r="AB2969"/>
      <c r="AC2969"/>
      <c r="AD2969"/>
      <c r="AE2969"/>
      <c r="AF2969"/>
      <c r="AG2969"/>
      <c r="AH2969"/>
      <c r="BB2969" s="2"/>
      <c r="BC2969" s="3"/>
      <c r="BD2969" s="3"/>
      <c r="BE2969" s="3"/>
      <c r="BF2969" s="3"/>
    </row>
    <row r="2970" spans="1:58" ht="41.45" customHeight="1">
      <c r="A2970"/>
      <c r="J2970"/>
      <c r="AA2970"/>
      <c r="AB2970"/>
      <c r="AC2970"/>
      <c r="AD2970"/>
      <c r="AE2970"/>
      <c r="AF2970"/>
      <c r="AG2970"/>
      <c r="AH2970"/>
      <c r="BB2970" s="2"/>
      <c r="BC2970" s="3"/>
      <c r="BD2970" s="3"/>
      <c r="BE2970" s="3"/>
      <c r="BF2970" s="3"/>
    </row>
    <row r="2971" spans="1:58" ht="41.45" customHeight="1">
      <c r="A2971"/>
      <c r="J2971"/>
      <c r="AA2971"/>
      <c r="AB2971"/>
      <c r="AC2971"/>
      <c r="AD2971"/>
      <c r="AE2971"/>
      <c r="AF2971"/>
      <c r="AG2971"/>
      <c r="AH2971"/>
      <c r="BB2971" s="2"/>
      <c r="BC2971" s="3"/>
      <c r="BD2971" s="3"/>
      <c r="BE2971" s="3"/>
      <c r="BF2971" s="3"/>
    </row>
    <row r="2972" spans="1:58" ht="41.45" customHeight="1">
      <c r="A2972"/>
      <c r="J2972"/>
      <c r="AA2972"/>
      <c r="AB2972"/>
      <c r="AC2972"/>
      <c r="AD2972"/>
      <c r="AE2972"/>
      <c r="AF2972"/>
      <c r="AG2972"/>
      <c r="AH2972"/>
      <c r="BB2972" s="2"/>
      <c r="BC2972" s="3"/>
      <c r="BD2972" s="3"/>
      <c r="BE2972" s="3"/>
      <c r="BF2972" s="3"/>
    </row>
    <row r="2973" spans="1:58" ht="41.45" customHeight="1">
      <c r="A2973"/>
      <c r="J2973"/>
      <c r="AA2973"/>
      <c r="AB2973"/>
      <c r="AC2973"/>
      <c r="AD2973"/>
      <c r="AE2973"/>
      <c r="AF2973"/>
      <c r="AG2973"/>
      <c r="AH2973"/>
      <c r="BB2973" s="2"/>
      <c r="BC2973" s="3"/>
      <c r="BD2973" s="3"/>
      <c r="BE2973" s="3"/>
      <c r="BF2973" s="3"/>
    </row>
    <row r="2974" spans="1:58" ht="41.45" customHeight="1">
      <c r="A2974"/>
      <c r="J2974"/>
      <c r="AA2974"/>
      <c r="AB2974"/>
      <c r="AC2974"/>
      <c r="AD2974"/>
      <c r="AE2974"/>
      <c r="AF2974"/>
      <c r="AG2974"/>
      <c r="AH2974"/>
      <c r="BB2974" s="2"/>
      <c r="BC2974" s="3"/>
      <c r="BD2974" s="3"/>
      <c r="BE2974" s="3"/>
      <c r="BF2974" s="3"/>
    </row>
    <row r="2975" spans="1:58" ht="41.45" customHeight="1">
      <c r="A2975"/>
      <c r="J2975"/>
      <c r="AA2975"/>
      <c r="AB2975"/>
      <c r="AC2975"/>
      <c r="AD2975"/>
      <c r="AE2975"/>
      <c r="AF2975"/>
      <c r="AG2975"/>
      <c r="AH2975"/>
      <c r="BB2975" s="2"/>
      <c r="BC2975" s="3"/>
      <c r="BD2975" s="3"/>
      <c r="BE2975" s="3"/>
      <c r="BF2975" s="3"/>
    </row>
    <row r="2976" spans="1:58" ht="41.45" customHeight="1">
      <c r="A2976"/>
      <c r="J2976"/>
      <c r="AA2976"/>
      <c r="AB2976"/>
      <c r="AC2976"/>
      <c r="AD2976"/>
      <c r="AE2976"/>
      <c r="AF2976"/>
      <c r="AG2976"/>
      <c r="AH2976"/>
      <c r="BB2976" s="2"/>
      <c r="BC2976" s="3"/>
      <c r="BD2976" s="3"/>
      <c r="BE2976" s="3"/>
      <c r="BF2976" s="3"/>
    </row>
    <row r="2977" spans="1:58" ht="41.45" customHeight="1">
      <c r="A2977"/>
      <c r="J2977"/>
      <c r="AA2977"/>
      <c r="AB2977"/>
      <c r="AC2977"/>
      <c r="AD2977"/>
      <c r="AE2977"/>
      <c r="AF2977"/>
      <c r="AG2977"/>
      <c r="AH2977"/>
      <c r="BB2977" s="2"/>
      <c r="BC2977" s="3"/>
      <c r="BD2977" s="3"/>
      <c r="BE2977" s="3"/>
      <c r="BF2977" s="3"/>
    </row>
    <row r="2978" spans="1:58" ht="41.45" customHeight="1">
      <c r="A2978"/>
      <c r="J2978"/>
      <c r="AA2978"/>
      <c r="AB2978"/>
      <c r="AC2978"/>
      <c r="AD2978"/>
      <c r="AE2978"/>
      <c r="AF2978"/>
      <c r="AG2978"/>
      <c r="AH2978"/>
      <c r="BB2978" s="2"/>
      <c r="BC2978" s="3"/>
      <c r="BD2978" s="3"/>
      <c r="BE2978" s="3"/>
      <c r="BF2978" s="3"/>
    </row>
    <row r="2979" spans="1:58" ht="41.45" customHeight="1">
      <c r="A2979"/>
      <c r="J2979"/>
      <c r="AA2979"/>
      <c r="AB2979"/>
      <c r="AC2979"/>
      <c r="AD2979"/>
      <c r="AE2979"/>
      <c r="AF2979"/>
      <c r="AG2979"/>
      <c r="AH2979"/>
      <c r="BB2979" s="2"/>
      <c r="BC2979" s="3"/>
      <c r="BD2979" s="3"/>
      <c r="BE2979" s="3"/>
      <c r="BF2979" s="3"/>
    </row>
    <row r="2980" spans="1:58" ht="41.45" customHeight="1">
      <c r="A2980"/>
      <c r="J2980"/>
      <c r="AA2980"/>
      <c r="AB2980"/>
      <c r="AC2980"/>
      <c r="AD2980"/>
      <c r="AE2980"/>
      <c r="AF2980"/>
      <c r="AG2980"/>
      <c r="AH2980"/>
      <c r="BB2980" s="2"/>
      <c r="BC2980" s="3"/>
      <c r="BD2980" s="3"/>
      <c r="BE2980" s="3"/>
      <c r="BF2980" s="3"/>
    </row>
    <row r="2981" spans="1:58" ht="41.45" customHeight="1">
      <c r="A2981"/>
      <c r="J2981"/>
      <c r="AA2981"/>
      <c r="AB2981"/>
      <c r="AC2981"/>
      <c r="AD2981"/>
      <c r="AE2981"/>
      <c r="AF2981"/>
      <c r="AG2981"/>
      <c r="AH2981"/>
      <c r="BB2981" s="2"/>
      <c r="BC2981" s="3"/>
      <c r="BD2981" s="3"/>
      <c r="BE2981" s="3"/>
      <c r="BF2981" s="3"/>
    </row>
    <row r="2982" spans="1:58" ht="41.45" customHeight="1">
      <c r="A2982"/>
      <c r="J2982"/>
      <c r="AA2982"/>
      <c r="AB2982"/>
      <c r="AC2982"/>
      <c r="AD2982"/>
      <c r="AE2982"/>
      <c r="AF2982"/>
      <c r="AG2982"/>
      <c r="AH2982"/>
      <c r="BB2982" s="2"/>
      <c r="BC2982" s="3"/>
      <c r="BD2982" s="3"/>
      <c r="BE2982" s="3"/>
      <c r="BF2982" s="3"/>
    </row>
    <row r="2983" spans="1:58" ht="41.45" customHeight="1">
      <c r="A2983"/>
      <c r="J2983"/>
      <c r="AA2983"/>
      <c r="AB2983"/>
      <c r="AC2983"/>
      <c r="AD2983"/>
      <c r="AE2983"/>
      <c r="AF2983"/>
      <c r="AG2983"/>
      <c r="AH2983"/>
      <c r="BB2983" s="2"/>
      <c r="BC2983" s="3"/>
      <c r="BD2983" s="3"/>
      <c r="BE2983" s="3"/>
      <c r="BF2983" s="3"/>
    </row>
    <row r="2984" spans="1:58" ht="41.45" customHeight="1">
      <c r="A2984"/>
      <c r="J2984"/>
      <c r="AA2984"/>
      <c r="AB2984"/>
      <c r="AC2984"/>
      <c r="AD2984"/>
      <c r="AE2984"/>
      <c r="AF2984"/>
      <c r="AG2984"/>
      <c r="AH2984"/>
      <c r="BB2984" s="2"/>
      <c r="BC2984" s="3"/>
      <c r="BD2984" s="3"/>
      <c r="BE2984" s="3"/>
      <c r="BF2984" s="3"/>
    </row>
    <row r="2985" spans="1:58" ht="41.45" customHeight="1">
      <c r="A2985"/>
      <c r="J2985"/>
      <c r="AA2985"/>
      <c r="AB2985"/>
      <c r="AC2985"/>
      <c r="AD2985"/>
      <c r="AE2985"/>
      <c r="AF2985"/>
      <c r="AG2985"/>
      <c r="AH2985"/>
      <c r="BB2985" s="2"/>
      <c r="BC2985" s="3"/>
      <c r="BD2985" s="3"/>
      <c r="BE2985" s="3"/>
      <c r="BF2985" s="3"/>
    </row>
    <row r="2986" spans="1:58" ht="41.45" customHeight="1">
      <c r="A2986"/>
      <c r="J2986"/>
      <c r="AA2986"/>
      <c r="AB2986"/>
      <c r="AC2986"/>
      <c r="AD2986"/>
      <c r="AE2986"/>
      <c r="AF2986"/>
      <c r="AG2986"/>
      <c r="AH2986"/>
      <c r="BB2986" s="2"/>
      <c r="BC2986" s="3"/>
      <c r="BD2986" s="3"/>
      <c r="BE2986" s="3"/>
      <c r="BF2986" s="3"/>
    </row>
    <row r="2987" spans="1:58" ht="41.45" customHeight="1">
      <c r="A2987"/>
      <c r="J2987"/>
      <c r="AA2987"/>
      <c r="AB2987"/>
      <c r="AC2987"/>
      <c r="AD2987"/>
      <c r="AE2987"/>
      <c r="AF2987"/>
      <c r="AG2987"/>
      <c r="AH2987"/>
      <c r="BB2987" s="2"/>
      <c r="BC2987" s="3"/>
      <c r="BD2987" s="3"/>
      <c r="BE2987" s="3"/>
      <c r="BF2987" s="3"/>
    </row>
    <row r="2988" spans="1:58" ht="41.45" customHeight="1">
      <c r="A2988"/>
      <c r="J2988"/>
      <c r="AA2988"/>
      <c r="AB2988"/>
      <c r="AC2988"/>
      <c r="AD2988"/>
      <c r="AE2988"/>
      <c r="AF2988"/>
      <c r="AG2988"/>
      <c r="AH2988"/>
      <c r="BB2988" s="2"/>
      <c r="BC2988" s="3"/>
      <c r="BD2988" s="3"/>
      <c r="BE2988" s="3"/>
      <c r="BF2988" s="3"/>
    </row>
    <row r="2989" spans="1:58" ht="41.45" customHeight="1">
      <c r="A2989"/>
      <c r="J2989"/>
      <c r="AA2989"/>
      <c r="AB2989"/>
      <c r="AC2989"/>
      <c r="AD2989"/>
      <c r="AE2989"/>
      <c r="AF2989"/>
      <c r="AG2989"/>
      <c r="AH2989"/>
      <c r="BB2989" s="2"/>
      <c r="BC2989" s="3"/>
      <c r="BD2989" s="3"/>
      <c r="BE2989" s="3"/>
      <c r="BF2989" s="3"/>
    </row>
    <row r="2990" spans="1:58" ht="41.45" customHeight="1">
      <c r="A2990"/>
      <c r="J2990"/>
      <c r="AA2990"/>
      <c r="AB2990"/>
      <c r="AC2990"/>
      <c r="AD2990"/>
      <c r="AE2990"/>
      <c r="AF2990"/>
      <c r="AG2990"/>
      <c r="AH2990"/>
      <c r="BB2990" s="2"/>
      <c r="BC2990" s="3"/>
      <c r="BD2990" s="3"/>
      <c r="BE2990" s="3"/>
      <c r="BF2990" s="3"/>
    </row>
    <row r="2991" spans="1:58" ht="41.45" customHeight="1">
      <c r="A2991"/>
      <c r="J2991"/>
      <c r="AA2991"/>
      <c r="AB2991"/>
      <c r="AC2991"/>
      <c r="AD2991"/>
      <c r="AE2991"/>
      <c r="AF2991"/>
      <c r="AG2991"/>
      <c r="AH2991"/>
      <c r="BB2991" s="2"/>
      <c r="BC2991" s="3"/>
      <c r="BD2991" s="3"/>
      <c r="BE2991" s="3"/>
      <c r="BF2991" s="3"/>
    </row>
    <row r="2992" spans="1:58" ht="41.45" customHeight="1">
      <c r="A2992"/>
      <c r="J2992"/>
      <c r="AA2992"/>
      <c r="AB2992"/>
      <c r="AC2992"/>
      <c r="AD2992"/>
      <c r="AE2992"/>
      <c r="AF2992"/>
      <c r="AG2992"/>
      <c r="AH2992"/>
      <c r="BB2992" s="2"/>
      <c r="BC2992" s="3"/>
      <c r="BD2992" s="3"/>
      <c r="BE2992" s="3"/>
      <c r="BF2992" s="3"/>
    </row>
    <row r="2993" spans="1:58" ht="41.45" customHeight="1">
      <c r="A2993"/>
      <c r="J2993"/>
      <c r="AA2993"/>
      <c r="AB2993"/>
      <c r="AC2993"/>
      <c r="AD2993"/>
      <c r="AE2993"/>
      <c r="AF2993"/>
      <c r="AG2993"/>
      <c r="AH2993"/>
      <c r="BB2993" s="2"/>
      <c r="BC2993" s="3"/>
      <c r="BD2993" s="3"/>
      <c r="BE2993" s="3"/>
      <c r="BF2993" s="3"/>
    </row>
    <row r="2994" spans="1:58" ht="41.45" customHeight="1">
      <c r="A2994"/>
      <c r="J2994"/>
      <c r="AA2994"/>
      <c r="AB2994"/>
      <c r="AC2994"/>
      <c r="AD2994"/>
      <c r="AE2994"/>
      <c r="AF2994"/>
      <c r="AG2994"/>
      <c r="AH2994"/>
      <c r="BB2994" s="2"/>
      <c r="BC2994" s="3"/>
      <c r="BD2994" s="3"/>
      <c r="BE2994" s="3"/>
      <c r="BF2994" s="3"/>
    </row>
    <row r="2995" spans="1:58" ht="41.45" customHeight="1">
      <c r="A2995"/>
      <c r="J2995"/>
      <c r="AA2995"/>
      <c r="AB2995"/>
      <c r="AC2995"/>
      <c r="AD2995"/>
      <c r="AE2995"/>
      <c r="AF2995"/>
      <c r="AG2995"/>
      <c r="AH2995"/>
      <c r="BB2995" s="2"/>
      <c r="BC2995" s="3"/>
      <c r="BD2995" s="3"/>
      <c r="BE2995" s="3"/>
      <c r="BF2995" s="3"/>
    </row>
    <row r="2996" spans="1:58" ht="41.45" customHeight="1">
      <c r="A2996"/>
      <c r="J2996"/>
      <c r="AA2996"/>
      <c r="AB2996"/>
      <c r="AC2996"/>
      <c r="AD2996"/>
      <c r="AE2996"/>
      <c r="AF2996"/>
      <c r="AG2996"/>
      <c r="AH2996"/>
      <c r="BB2996" s="2"/>
      <c r="BC2996" s="3"/>
      <c r="BD2996" s="3"/>
      <c r="BE2996" s="3"/>
      <c r="BF2996" s="3"/>
    </row>
    <row r="2997" spans="1:58" ht="41.45" customHeight="1">
      <c r="A2997"/>
      <c r="J2997"/>
      <c r="AA2997"/>
      <c r="AB2997"/>
      <c r="AC2997"/>
      <c r="AD2997"/>
      <c r="AE2997"/>
      <c r="AF2997"/>
      <c r="AG2997"/>
      <c r="AH2997"/>
      <c r="BB2997" s="2"/>
      <c r="BC2997" s="3"/>
      <c r="BD2997" s="3"/>
      <c r="BE2997" s="3"/>
      <c r="BF2997" s="3"/>
    </row>
    <row r="2998" spans="1:58" ht="41.45" customHeight="1">
      <c r="A2998"/>
      <c r="J2998"/>
      <c r="AA2998"/>
      <c r="AB2998"/>
      <c r="AC2998"/>
      <c r="AD2998"/>
      <c r="AE2998"/>
      <c r="AF2998"/>
      <c r="AG2998"/>
      <c r="AH2998"/>
      <c r="BB2998" s="2"/>
      <c r="BC2998" s="3"/>
      <c r="BD2998" s="3"/>
      <c r="BE2998" s="3"/>
      <c r="BF2998" s="3"/>
    </row>
    <row r="2999" spans="1:58" ht="41.45" customHeight="1">
      <c r="A2999"/>
      <c r="J2999"/>
      <c r="AA2999"/>
      <c r="AB2999"/>
      <c r="AC2999"/>
      <c r="AD2999"/>
      <c r="AE2999"/>
      <c r="AF2999"/>
      <c r="AG2999"/>
      <c r="AH2999"/>
      <c r="BB2999" s="2"/>
      <c r="BC2999" s="3"/>
      <c r="BD2999" s="3"/>
      <c r="BE2999" s="3"/>
      <c r="BF2999" s="3"/>
    </row>
    <row r="3000" spans="1:58" ht="41.45" customHeight="1">
      <c r="A3000"/>
      <c r="J3000"/>
      <c r="AA3000"/>
      <c r="AB3000"/>
      <c r="AC3000"/>
      <c r="AD3000"/>
      <c r="AE3000"/>
      <c r="AF3000"/>
      <c r="AG3000"/>
      <c r="AH3000"/>
      <c r="BB3000" s="2"/>
      <c r="BC3000" s="3"/>
      <c r="BD3000" s="3"/>
      <c r="BE3000" s="3"/>
      <c r="BF3000" s="3"/>
    </row>
    <row r="3001" spans="1:58" ht="41.45" customHeight="1">
      <c r="A3001"/>
      <c r="J3001"/>
      <c r="AA3001"/>
      <c r="AB3001"/>
      <c r="AC3001"/>
      <c r="AD3001"/>
      <c r="AE3001"/>
      <c r="AF3001"/>
      <c r="AG3001"/>
      <c r="AH3001"/>
      <c r="BB3001" s="2"/>
      <c r="BC3001" s="3"/>
      <c r="BD3001" s="3"/>
      <c r="BE3001" s="3"/>
      <c r="BF3001" s="3"/>
    </row>
    <row r="3002" spans="1:58" ht="41.45" customHeight="1">
      <c r="A3002"/>
      <c r="J3002"/>
      <c r="AA3002"/>
      <c r="AB3002"/>
      <c r="AC3002"/>
      <c r="AD3002"/>
      <c r="AE3002"/>
      <c r="AF3002"/>
      <c r="AG3002"/>
      <c r="AH3002"/>
      <c r="BB3002" s="2"/>
      <c r="BC3002" s="3"/>
      <c r="BD3002" s="3"/>
      <c r="BE3002" s="3"/>
      <c r="BF3002" s="3"/>
    </row>
    <row r="3003" spans="1:58" ht="41.45" customHeight="1">
      <c r="A3003"/>
      <c r="J3003"/>
      <c r="AA3003"/>
      <c r="AB3003"/>
      <c r="AC3003"/>
      <c r="AD3003"/>
      <c r="AE3003"/>
      <c r="AF3003"/>
      <c r="AG3003"/>
      <c r="AH3003"/>
      <c r="BB3003" s="2"/>
      <c r="BC3003" s="3"/>
      <c r="BD3003" s="3"/>
      <c r="BE3003" s="3"/>
      <c r="BF3003" s="3"/>
    </row>
    <row r="3004" spans="1:58" ht="41.45" customHeight="1">
      <c r="A3004"/>
      <c r="J3004"/>
      <c r="AA3004"/>
      <c r="AB3004"/>
      <c r="AC3004"/>
      <c r="AD3004"/>
      <c r="AE3004"/>
      <c r="AF3004"/>
      <c r="AG3004"/>
      <c r="AH3004"/>
      <c r="BB3004" s="2"/>
      <c r="BC3004" s="3"/>
      <c r="BD3004" s="3"/>
      <c r="BE3004" s="3"/>
      <c r="BF3004" s="3"/>
    </row>
    <row r="3005" spans="1:58" ht="41.45" customHeight="1">
      <c r="A3005"/>
      <c r="J3005"/>
      <c r="AA3005"/>
      <c r="AB3005"/>
      <c r="AC3005"/>
      <c r="AD3005"/>
      <c r="AE3005"/>
      <c r="AF3005"/>
      <c r="AG3005"/>
      <c r="AH3005"/>
      <c r="BB3005" s="2"/>
      <c r="BC3005" s="3"/>
      <c r="BD3005" s="3"/>
      <c r="BE3005" s="3"/>
      <c r="BF3005" s="3"/>
    </row>
    <row r="3006" spans="1:58" ht="41.45" customHeight="1">
      <c r="A3006"/>
      <c r="J3006"/>
      <c r="AA3006"/>
      <c r="AB3006"/>
      <c r="AC3006"/>
      <c r="AD3006"/>
      <c r="AE3006"/>
      <c r="AF3006"/>
      <c r="AG3006"/>
      <c r="AH3006"/>
      <c r="BB3006" s="2"/>
      <c r="BC3006" s="3"/>
      <c r="BD3006" s="3"/>
      <c r="BE3006" s="3"/>
      <c r="BF3006" s="3"/>
    </row>
    <row r="3007" spans="1:58" ht="41.45" customHeight="1">
      <c r="A3007"/>
      <c r="J3007"/>
      <c r="AA3007"/>
      <c r="AB3007"/>
      <c r="AC3007"/>
      <c r="AD3007"/>
      <c r="AE3007"/>
      <c r="AF3007"/>
      <c r="AG3007"/>
      <c r="AH3007"/>
      <c r="BB3007" s="2"/>
      <c r="BC3007" s="3"/>
      <c r="BD3007" s="3"/>
      <c r="BE3007" s="3"/>
      <c r="BF3007" s="3"/>
    </row>
    <row r="3008" spans="1:58" ht="41.45" customHeight="1">
      <c r="A3008"/>
      <c r="J3008"/>
      <c r="AA3008"/>
      <c r="AB3008"/>
      <c r="AC3008"/>
      <c r="AD3008"/>
      <c r="AE3008"/>
      <c r="AF3008"/>
      <c r="AG3008"/>
      <c r="AH3008"/>
      <c r="BB3008" s="2"/>
      <c r="BC3008" s="3"/>
      <c r="BD3008" s="3"/>
      <c r="BE3008" s="3"/>
      <c r="BF3008" s="3"/>
    </row>
    <row r="3009" spans="1:58" ht="41.45" customHeight="1">
      <c r="A3009"/>
      <c r="J3009"/>
      <c r="AA3009"/>
      <c r="AB3009"/>
      <c r="AC3009"/>
      <c r="AD3009"/>
      <c r="AE3009"/>
      <c r="AF3009"/>
      <c r="AG3009"/>
      <c r="AH3009"/>
      <c r="BB3009" s="2"/>
      <c r="BC3009" s="3"/>
      <c r="BD3009" s="3"/>
      <c r="BE3009" s="3"/>
      <c r="BF3009" s="3"/>
    </row>
    <row r="3010" spans="1:58" ht="41.45" customHeight="1">
      <c r="A3010"/>
      <c r="J3010"/>
      <c r="AA3010"/>
      <c r="AB3010"/>
      <c r="AC3010"/>
      <c r="AD3010"/>
      <c r="AE3010"/>
      <c r="AF3010"/>
      <c r="AG3010"/>
      <c r="AH3010"/>
      <c r="BB3010" s="2"/>
      <c r="BC3010" s="3"/>
      <c r="BD3010" s="3"/>
      <c r="BE3010" s="3"/>
      <c r="BF3010" s="3"/>
    </row>
    <row r="3011" spans="1:58" ht="41.45" customHeight="1">
      <c r="A3011"/>
      <c r="J3011"/>
      <c r="AA3011"/>
      <c r="AB3011"/>
      <c r="AC3011"/>
      <c r="AD3011"/>
      <c r="AE3011"/>
      <c r="AF3011"/>
      <c r="AG3011"/>
      <c r="AH3011"/>
      <c r="BB3011" s="2"/>
      <c r="BC3011" s="3"/>
      <c r="BD3011" s="3"/>
      <c r="BE3011" s="3"/>
      <c r="BF3011" s="3"/>
    </row>
    <row r="3012" spans="1:58" ht="41.45" customHeight="1">
      <c r="A3012"/>
      <c r="J3012"/>
      <c r="AA3012"/>
      <c r="AB3012"/>
      <c r="AC3012"/>
      <c r="AD3012"/>
      <c r="AE3012"/>
      <c r="AF3012"/>
      <c r="AG3012"/>
      <c r="AH3012"/>
      <c r="BB3012" s="2"/>
      <c r="BC3012" s="3"/>
      <c r="BD3012" s="3"/>
      <c r="BE3012" s="3"/>
      <c r="BF3012" s="3"/>
    </row>
    <row r="3013" spans="1:58" ht="41.45" customHeight="1">
      <c r="A3013"/>
      <c r="J3013"/>
      <c r="AA3013"/>
      <c r="AB3013"/>
      <c r="AC3013"/>
      <c r="AD3013"/>
      <c r="AE3013"/>
      <c r="AF3013"/>
      <c r="AG3013"/>
      <c r="AH3013"/>
      <c r="BB3013" s="2"/>
      <c r="BC3013" s="3"/>
      <c r="BD3013" s="3"/>
      <c r="BE3013" s="3"/>
      <c r="BF3013" s="3"/>
    </row>
    <row r="3014" spans="1:58" ht="41.45" customHeight="1">
      <c r="A3014"/>
      <c r="J3014"/>
      <c r="AA3014"/>
      <c r="AB3014"/>
      <c r="AC3014"/>
      <c r="AD3014"/>
      <c r="AE3014"/>
      <c r="AF3014"/>
      <c r="AG3014"/>
      <c r="AH3014"/>
      <c r="BB3014" s="2"/>
      <c r="BC3014" s="3"/>
      <c r="BD3014" s="3"/>
      <c r="BE3014" s="3"/>
      <c r="BF3014" s="3"/>
    </row>
    <row r="3015" spans="1:58" ht="41.45" customHeight="1">
      <c r="A3015"/>
      <c r="J3015"/>
      <c r="AA3015"/>
      <c r="AB3015"/>
      <c r="AC3015"/>
      <c r="AD3015"/>
      <c r="AE3015"/>
      <c r="AF3015"/>
      <c r="AG3015"/>
      <c r="AH3015"/>
      <c r="BB3015" s="2"/>
      <c r="BC3015" s="3"/>
      <c r="BD3015" s="3"/>
      <c r="BE3015" s="3"/>
      <c r="BF3015" s="3"/>
    </row>
    <row r="3016" spans="1:58" ht="41.45" customHeight="1">
      <c r="A3016"/>
      <c r="J3016"/>
      <c r="AA3016"/>
      <c r="AB3016"/>
      <c r="AC3016"/>
      <c r="AD3016"/>
      <c r="AE3016"/>
      <c r="AF3016"/>
      <c r="AG3016"/>
      <c r="AH3016"/>
      <c r="BB3016" s="2"/>
      <c r="BC3016" s="3"/>
      <c r="BD3016" s="3"/>
      <c r="BE3016" s="3"/>
      <c r="BF3016" s="3"/>
    </row>
    <row r="3017" spans="1:58" ht="41.45" customHeight="1">
      <c r="A3017"/>
      <c r="J3017"/>
      <c r="AA3017"/>
      <c r="AB3017"/>
      <c r="AC3017"/>
      <c r="AD3017"/>
      <c r="AE3017"/>
      <c r="AF3017"/>
      <c r="AG3017"/>
      <c r="AH3017"/>
      <c r="BB3017" s="2"/>
      <c r="BC3017" s="3"/>
      <c r="BD3017" s="3"/>
      <c r="BE3017" s="3"/>
      <c r="BF3017" s="3"/>
    </row>
    <row r="3018" spans="1:58" ht="41.45" customHeight="1">
      <c r="A3018"/>
      <c r="J3018"/>
      <c r="AA3018"/>
      <c r="AB3018"/>
      <c r="AC3018"/>
      <c r="AD3018"/>
      <c r="AE3018"/>
      <c r="AF3018"/>
      <c r="AG3018"/>
      <c r="AH3018"/>
      <c r="BB3018" s="2"/>
      <c r="BC3018" s="3"/>
      <c r="BD3018" s="3"/>
      <c r="BE3018" s="3"/>
      <c r="BF3018" s="3"/>
    </row>
    <row r="3019" spans="1:58" ht="41.45" customHeight="1">
      <c r="A3019"/>
      <c r="J3019"/>
      <c r="AA3019"/>
      <c r="AB3019"/>
      <c r="AC3019"/>
      <c r="AD3019"/>
      <c r="AE3019"/>
      <c r="AF3019"/>
      <c r="AG3019"/>
      <c r="AH3019"/>
      <c r="BB3019" s="2"/>
      <c r="BC3019" s="3"/>
      <c r="BD3019" s="3"/>
      <c r="BE3019" s="3"/>
      <c r="BF3019" s="3"/>
    </row>
    <row r="3020" spans="1:58" ht="41.45" customHeight="1">
      <c r="A3020"/>
      <c r="J3020"/>
      <c r="AA3020"/>
      <c r="AB3020"/>
      <c r="AC3020"/>
      <c r="AD3020"/>
      <c r="AE3020"/>
      <c r="AF3020"/>
      <c r="AG3020"/>
      <c r="AH3020"/>
      <c r="BB3020" s="2"/>
      <c r="BC3020" s="3"/>
      <c r="BD3020" s="3"/>
      <c r="BE3020" s="3"/>
      <c r="BF3020" s="3"/>
    </row>
    <row r="3021" spans="1:58" ht="41.45" customHeight="1">
      <c r="A3021"/>
      <c r="J3021"/>
      <c r="AA3021"/>
      <c r="AB3021"/>
      <c r="AC3021"/>
      <c r="AD3021"/>
      <c r="AE3021"/>
      <c r="AF3021"/>
      <c r="AG3021"/>
      <c r="AH3021"/>
      <c r="BB3021" s="2"/>
      <c r="BC3021" s="3"/>
      <c r="BD3021" s="3"/>
      <c r="BE3021" s="3"/>
      <c r="BF3021" s="3"/>
    </row>
    <row r="3022" spans="1:58" ht="41.45" customHeight="1">
      <c r="A3022"/>
      <c r="J3022"/>
      <c r="AA3022"/>
      <c r="AB3022"/>
      <c r="AC3022"/>
      <c r="AD3022"/>
      <c r="AE3022"/>
      <c r="AF3022"/>
      <c r="AG3022"/>
      <c r="AH3022"/>
      <c r="BB3022" s="2"/>
      <c r="BC3022" s="3"/>
      <c r="BD3022" s="3"/>
      <c r="BE3022" s="3"/>
      <c r="BF3022" s="3"/>
    </row>
    <row r="3023" spans="1:58" ht="41.45" customHeight="1">
      <c r="A3023"/>
      <c r="J3023"/>
      <c r="AA3023"/>
      <c r="AB3023"/>
      <c r="AC3023"/>
      <c r="AD3023"/>
      <c r="AE3023"/>
      <c r="AF3023"/>
      <c r="AG3023"/>
      <c r="AH3023"/>
      <c r="BB3023" s="2"/>
      <c r="BC3023" s="3"/>
      <c r="BD3023" s="3"/>
      <c r="BE3023" s="3"/>
      <c r="BF3023" s="3"/>
    </row>
    <row r="3024" spans="1:58" ht="41.45" customHeight="1">
      <c r="A3024"/>
      <c r="J3024"/>
      <c r="AA3024"/>
      <c r="AB3024"/>
      <c r="AC3024"/>
      <c r="AD3024"/>
      <c r="AE3024"/>
      <c r="AF3024"/>
      <c r="AG3024"/>
      <c r="AH3024"/>
      <c r="BB3024" s="2"/>
      <c r="BC3024" s="3"/>
      <c r="BD3024" s="3"/>
      <c r="BE3024" s="3"/>
      <c r="BF3024" s="3"/>
    </row>
    <row r="3025" spans="1:58" ht="41.45" customHeight="1">
      <c r="A3025"/>
      <c r="J3025"/>
      <c r="AA3025"/>
      <c r="AB3025"/>
      <c r="AC3025"/>
      <c r="AD3025"/>
      <c r="AE3025"/>
      <c r="AF3025"/>
      <c r="AG3025"/>
      <c r="AH3025"/>
      <c r="BB3025" s="2"/>
      <c r="BC3025" s="3"/>
      <c r="BD3025" s="3"/>
      <c r="BE3025" s="3"/>
      <c r="BF3025" s="3"/>
    </row>
    <row r="3026" spans="1:58" ht="41.45" customHeight="1">
      <c r="A3026"/>
      <c r="J3026"/>
      <c r="AA3026"/>
      <c r="AB3026"/>
      <c r="AC3026"/>
      <c r="AD3026"/>
      <c r="AE3026"/>
      <c r="AF3026"/>
      <c r="AG3026"/>
      <c r="AH3026"/>
      <c r="BB3026" s="2"/>
      <c r="BC3026" s="3"/>
      <c r="BD3026" s="3"/>
      <c r="BE3026" s="3"/>
      <c r="BF3026" s="3"/>
    </row>
    <row r="3027" spans="1:58" ht="41.45" customHeight="1">
      <c r="A3027"/>
      <c r="J3027"/>
      <c r="AA3027"/>
      <c r="AB3027"/>
      <c r="AC3027"/>
      <c r="AD3027"/>
      <c r="AE3027"/>
      <c r="AF3027"/>
      <c r="AG3027"/>
      <c r="AH3027"/>
      <c r="BB3027" s="2"/>
      <c r="BC3027" s="3"/>
      <c r="BD3027" s="3"/>
      <c r="BE3027" s="3"/>
      <c r="BF3027" s="3"/>
    </row>
    <row r="3028" spans="1:58" ht="41.45" customHeight="1">
      <c r="A3028"/>
      <c r="J3028"/>
      <c r="AA3028"/>
      <c r="AB3028"/>
      <c r="AC3028"/>
      <c r="AD3028"/>
      <c r="AE3028"/>
      <c r="AF3028"/>
      <c r="AG3028"/>
      <c r="AH3028"/>
      <c r="BB3028" s="2"/>
      <c r="BC3028" s="3"/>
      <c r="BD3028" s="3"/>
      <c r="BE3028" s="3"/>
      <c r="BF3028" s="3"/>
    </row>
    <row r="3029" spans="1:58" ht="41.45" customHeight="1">
      <c r="A3029"/>
      <c r="J3029"/>
      <c r="AA3029"/>
      <c r="AB3029"/>
      <c r="AC3029"/>
      <c r="AD3029"/>
      <c r="AE3029"/>
      <c r="AF3029"/>
      <c r="AG3029"/>
      <c r="AH3029"/>
      <c r="BB3029" s="2"/>
      <c r="BC3029" s="3"/>
      <c r="BD3029" s="3"/>
      <c r="BE3029" s="3"/>
      <c r="BF3029" s="3"/>
    </row>
    <row r="3030" spans="1:58" ht="41.45" customHeight="1">
      <c r="A3030"/>
      <c r="J3030"/>
      <c r="AA3030"/>
      <c r="AB3030"/>
      <c r="AC3030"/>
      <c r="AD3030"/>
      <c r="AE3030"/>
      <c r="AF3030"/>
      <c r="AG3030"/>
      <c r="AH3030"/>
      <c r="BB3030" s="2"/>
      <c r="BC3030" s="3"/>
      <c r="BD3030" s="3"/>
      <c r="BE3030" s="3"/>
      <c r="BF3030" s="3"/>
    </row>
    <row r="3031" spans="1:58" ht="41.45" customHeight="1">
      <c r="A3031"/>
      <c r="J3031"/>
      <c r="AA3031"/>
      <c r="AB3031"/>
      <c r="AC3031"/>
      <c r="AD3031"/>
      <c r="AE3031"/>
      <c r="AF3031"/>
      <c r="AG3031"/>
      <c r="AH3031"/>
      <c r="BB3031" s="2"/>
      <c r="BC3031" s="3"/>
      <c r="BD3031" s="3"/>
      <c r="BE3031" s="3"/>
      <c r="BF3031" s="3"/>
    </row>
    <row r="3032" spans="1:58" ht="41.45" customHeight="1">
      <c r="A3032"/>
      <c r="J3032"/>
      <c r="AA3032"/>
      <c r="AB3032"/>
      <c r="AC3032"/>
      <c r="AD3032"/>
      <c r="AE3032"/>
      <c r="AF3032"/>
      <c r="AG3032"/>
      <c r="AH3032"/>
      <c r="BB3032" s="2"/>
      <c r="BC3032" s="3"/>
      <c r="BD3032" s="3"/>
      <c r="BE3032" s="3"/>
      <c r="BF3032" s="3"/>
    </row>
    <row r="3033" spans="1:58" ht="41.45" customHeight="1">
      <c r="A3033"/>
      <c r="J3033"/>
      <c r="AA3033"/>
      <c r="AB3033"/>
      <c r="AC3033"/>
      <c r="AD3033"/>
      <c r="AE3033"/>
      <c r="AF3033"/>
      <c r="AG3033"/>
      <c r="AH3033"/>
      <c r="BB3033" s="2"/>
      <c r="BC3033" s="3"/>
      <c r="BD3033" s="3"/>
      <c r="BE3033" s="3"/>
      <c r="BF3033" s="3"/>
    </row>
    <row r="3034" spans="1:58" ht="41.45" customHeight="1">
      <c r="A3034"/>
      <c r="J3034"/>
      <c r="AA3034"/>
      <c r="AB3034"/>
      <c r="AC3034"/>
      <c r="AD3034"/>
      <c r="AE3034"/>
      <c r="AF3034"/>
      <c r="AG3034"/>
      <c r="AH3034"/>
      <c r="BB3034" s="2"/>
      <c r="BC3034" s="3"/>
      <c r="BD3034" s="3"/>
      <c r="BE3034" s="3"/>
      <c r="BF3034" s="3"/>
    </row>
    <row r="3035" spans="1:58" ht="41.45" customHeight="1">
      <c r="A3035"/>
      <c r="J3035"/>
      <c r="AA3035"/>
      <c r="AB3035"/>
      <c r="AC3035"/>
      <c r="AD3035"/>
      <c r="AE3035"/>
      <c r="AF3035"/>
      <c r="AG3035"/>
      <c r="AH3035"/>
      <c r="BB3035" s="2"/>
      <c r="BC3035" s="3"/>
      <c r="BD3035" s="3"/>
      <c r="BE3035" s="3"/>
      <c r="BF3035" s="3"/>
    </row>
    <row r="3036" spans="1:58" ht="41.45" customHeight="1">
      <c r="A3036"/>
      <c r="J3036"/>
      <c r="AA3036"/>
      <c r="AB3036"/>
      <c r="AC3036"/>
      <c r="AD3036"/>
      <c r="AE3036"/>
      <c r="AF3036"/>
      <c r="AG3036"/>
      <c r="AH3036"/>
      <c r="BB3036" s="2"/>
      <c r="BC3036" s="3"/>
      <c r="BD3036" s="3"/>
      <c r="BE3036" s="3"/>
      <c r="BF3036" s="3"/>
    </row>
    <row r="3037" spans="1:58" ht="41.45" customHeight="1">
      <c r="A3037"/>
      <c r="J3037"/>
      <c r="AA3037"/>
      <c r="AB3037"/>
      <c r="AC3037"/>
      <c r="AD3037"/>
      <c r="AE3037"/>
      <c r="AF3037"/>
      <c r="AG3037"/>
      <c r="AH3037"/>
      <c r="BB3037" s="2"/>
      <c r="BC3037" s="3"/>
      <c r="BD3037" s="3"/>
      <c r="BE3037" s="3"/>
      <c r="BF3037" s="3"/>
    </row>
    <row r="3038" spans="1:58" ht="41.45" customHeight="1">
      <c r="A3038"/>
      <c r="J3038"/>
      <c r="AA3038"/>
      <c r="AB3038"/>
      <c r="AC3038"/>
      <c r="AD3038"/>
      <c r="AE3038"/>
      <c r="AF3038"/>
      <c r="AG3038"/>
      <c r="AH3038"/>
      <c r="BB3038" s="2"/>
      <c r="BC3038" s="3"/>
      <c r="BD3038" s="3"/>
      <c r="BE3038" s="3"/>
      <c r="BF3038" s="3"/>
    </row>
    <row r="3039" spans="1:58" ht="41.45" customHeight="1">
      <c r="A3039"/>
      <c r="J3039"/>
      <c r="AA3039"/>
      <c r="AB3039"/>
      <c r="AC3039"/>
      <c r="AD3039"/>
      <c r="AE3039"/>
      <c r="AF3039"/>
      <c r="AG3039"/>
      <c r="AH3039"/>
      <c r="BB3039" s="2"/>
      <c r="BC3039" s="3"/>
      <c r="BD3039" s="3"/>
      <c r="BE3039" s="3"/>
      <c r="BF3039" s="3"/>
    </row>
    <row r="3040" spans="1:58" ht="41.45" customHeight="1">
      <c r="A3040"/>
      <c r="J3040"/>
      <c r="AA3040"/>
      <c r="AB3040"/>
      <c r="AC3040"/>
      <c r="AD3040"/>
      <c r="AE3040"/>
      <c r="AF3040"/>
      <c r="AG3040"/>
      <c r="AH3040"/>
      <c r="BB3040" s="2"/>
      <c r="BC3040" s="3"/>
      <c r="BD3040" s="3"/>
      <c r="BE3040" s="3"/>
      <c r="BF3040" s="3"/>
    </row>
    <row r="3041" spans="1:58" ht="41.45" customHeight="1">
      <c r="A3041"/>
      <c r="J3041"/>
      <c r="AA3041"/>
      <c r="AB3041"/>
      <c r="AC3041"/>
      <c r="AD3041"/>
      <c r="AE3041"/>
      <c r="AF3041"/>
      <c r="AG3041"/>
      <c r="AH3041"/>
      <c r="BB3041" s="2"/>
      <c r="BC3041" s="3"/>
      <c r="BD3041" s="3"/>
      <c r="BE3041" s="3"/>
      <c r="BF3041" s="3"/>
    </row>
    <row r="3042" spans="1:58" ht="41.45" customHeight="1">
      <c r="A3042"/>
      <c r="J3042"/>
      <c r="AA3042"/>
      <c r="AB3042"/>
      <c r="AC3042"/>
      <c r="AD3042"/>
      <c r="AE3042"/>
      <c r="AF3042"/>
      <c r="AG3042"/>
      <c r="AH3042"/>
      <c r="BB3042" s="2"/>
      <c r="BC3042" s="3"/>
      <c r="BD3042" s="3"/>
      <c r="BE3042" s="3"/>
      <c r="BF3042" s="3"/>
    </row>
    <row r="3043" spans="1:58" ht="41.45" customHeight="1">
      <c r="A3043"/>
      <c r="J3043"/>
      <c r="AA3043"/>
      <c r="AB3043"/>
      <c r="AC3043"/>
      <c r="AD3043"/>
      <c r="AE3043"/>
      <c r="AF3043"/>
      <c r="AG3043"/>
      <c r="AH3043"/>
      <c r="BB3043" s="2"/>
      <c r="BC3043" s="3"/>
      <c r="BD3043" s="3"/>
      <c r="BE3043" s="3"/>
      <c r="BF3043" s="3"/>
    </row>
    <row r="3044" spans="1:58" ht="41.45" customHeight="1">
      <c r="A3044"/>
      <c r="J3044"/>
      <c r="AA3044"/>
      <c r="AB3044"/>
      <c r="AC3044"/>
      <c r="AD3044"/>
      <c r="AE3044"/>
      <c r="AF3044"/>
      <c r="AG3044"/>
      <c r="AH3044"/>
      <c r="BB3044" s="2"/>
      <c r="BC3044" s="3"/>
      <c r="BD3044" s="3"/>
      <c r="BE3044" s="3"/>
      <c r="BF3044" s="3"/>
    </row>
    <row r="3045" spans="1:58" ht="41.45" customHeight="1">
      <c r="A3045"/>
      <c r="J3045"/>
      <c r="AA3045"/>
      <c r="AB3045"/>
      <c r="AC3045"/>
      <c r="AD3045"/>
      <c r="AE3045"/>
      <c r="AF3045"/>
      <c r="AG3045"/>
      <c r="AH3045"/>
      <c r="BB3045" s="2"/>
      <c r="BC3045" s="3"/>
      <c r="BD3045" s="3"/>
      <c r="BE3045" s="3"/>
      <c r="BF3045" s="3"/>
    </row>
    <row r="3046" spans="1:58" ht="41.45" customHeight="1">
      <c r="A3046"/>
      <c r="J3046"/>
      <c r="AA3046"/>
      <c r="AB3046"/>
      <c r="AC3046"/>
      <c r="AD3046"/>
      <c r="AE3046"/>
      <c r="AF3046"/>
      <c r="AG3046"/>
      <c r="AH3046"/>
      <c r="BB3046" s="2"/>
      <c r="BC3046" s="3"/>
      <c r="BD3046" s="3"/>
      <c r="BE3046" s="3"/>
      <c r="BF3046" s="3"/>
    </row>
    <row r="3047" spans="1:58" ht="41.45" customHeight="1">
      <c r="A3047"/>
      <c r="J3047"/>
      <c r="AA3047"/>
      <c r="AB3047"/>
      <c r="AC3047"/>
      <c r="AD3047"/>
      <c r="AE3047"/>
      <c r="AF3047"/>
      <c r="AG3047"/>
      <c r="AH3047"/>
      <c r="BB3047" s="2"/>
      <c r="BC3047" s="3"/>
      <c r="BD3047" s="3"/>
      <c r="BE3047" s="3"/>
      <c r="BF3047" s="3"/>
    </row>
    <row r="3048" spans="1:58" ht="41.45" customHeight="1">
      <c r="A3048"/>
      <c r="J3048"/>
      <c r="AA3048"/>
      <c r="AB3048"/>
      <c r="AC3048"/>
      <c r="AD3048"/>
      <c r="AE3048"/>
      <c r="AF3048"/>
      <c r="AG3048"/>
      <c r="AH3048"/>
      <c r="BB3048" s="2"/>
      <c r="BC3048" s="3"/>
      <c r="BD3048" s="3"/>
      <c r="BE3048" s="3"/>
      <c r="BF3048" s="3"/>
    </row>
    <row r="3049" spans="1:58" ht="41.45" customHeight="1">
      <c r="A3049"/>
      <c r="J3049"/>
      <c r="AA3049"/>
      <c r="AB3049"/>
      <c r="AC3049"/>
      <c r="AD3049"/>
      <c r="AE3049"/>
      <c r="AF3049"/>
      <c r="AG3049"/>
      <c r="AH3049"/>
      <c r="BB3049" s="2"/>
      <c r="BC3049" s="3"/>
      <c r="BD3049" s="3"/>
      <c r="BE3049" s="3"/>
      <c r="BF3049" s="3"/>
    </row>
    <row r="3050" spans="1:58" ht="41.45" customHeight="1">
      <c r="A3050"/>
      <c r="J3050"/>
      <c r="AA3050"/>
      <c r="AB3050"/>
      <c r="AC3050"/>
      <c r="AD3050"/>
      <c r="AE3050"/>
      <c r="AF3050"/>
      <c r="AG3050"/>
      <c r="AH3050"/>
      <c r="BB3050" s="2"/>
      <c r="BC3050" s="3"/>
      <c r="BD3050" s="3"/>
      <c r="BE3050" s="3"/>
      <c r="BF3050" s="3"/>
    </row>
    <row r="3051" spans="1:58" ht="41.45" customHeight="1">
      <c r="A3051"/>
      <c r="J3051"/>
      <c r="AA3051"/>
      <c r="AB3051"/>
      <c r="AC3051"/>
      <c r="AD3051"/>
      <c r="AE3051"/>
      <c r="AF3051"/>
      <c r="AG3051"/>
      <c r="AH3051"/>
      <c r="BB3051" s="2"/>
      <c r="BC3051" s="3"/>
      <c r="BD3051" s="3"/>
      <c r="BE3051" s="3"/>
      <c r="BF3051" s="3"/>
    </row>
    <row r="3052" spans="1:58" ht="41.45" customHeight="1">
      <c r="A3052"/>
      <c r="J3052"/>
      <c r="AA3052"/>
      <c r="AB3052"/>
      <c r="AC3052"/>
      <c r="AD3052"/>
      <c r="AE3052"/>
      <c r="AF3052"/>
      <c r="AG3052"/>
      <c r="AH3052"/>
      <c r="BB3052" s="2"/>
      <c r="BC3052" s="3"/>
      <c r="BD3052" s="3"/>
      <c r="BE3052" s="3"/>
      <c r="BF3052" s="3"/>
    </row>
    <row r="3053" spans="1:58" ht="41.45" customHeight="1">
      <c r="A3053"/>
      <c r="J3053"/>
      <c r="AA3053"/>
      <c r="AB3053"/>
      <c r="AC3053"/>
      <c r="AD3053"/>
      <c r="AE3053"/>
      <c r="AF3053"/>
      <c r="AG3053"/>
      <c r="AH3053"/>
      <c r="BB3053" s="2"/>
      <c r="BC3053" s="3"/>
      <c r="BD3053" s="3"/>
      <c r="BE3053" s="3"/>
      <c r="BF3053" s="3"/>
    </row>
    <row r="3054" spans="1:58" ht="41.45" customHeight="1">
      <c r="A3054"/>
      <c r="J3054"/>
      <c r="AA3054"/>
      <c r="AB3054"/>
      <c r="AC3054"/>
      <c r="AD3054"/>
      <c r="AE3054"/>
      <c r="AF3054"/>
      <c r="AG3054"/>
      <c r="AH3054"/>
      <c r="BB3054" s="2"/>
      <c r="BC3054" s="3"/>
      <c r="BD3054" s="3"/>
      <c r="BE3054" s="3"/>
      <c r="BF3054" s="3"/>
    </row>
    <row r="3055" spans="1:58" ht="41.45" customHeight="1">
      <c r="A3055"/>
      <c r="J3055"/>
      <c r="AA3055"/>
      <c r="AB3055"/>
      <c r="AC3055"/>
      <c r="AD3055"/>
      <c r="AE3055"/>
      <c r="AF3055"/>
      <c r="AG3055"/>
      <c r="AH3055"/>
      <c r="BB3055" s="2"/>
      <c r="BC3055" s="3"/>
      <c r="BD3055" s="3"/>
      <c r="BE3055" s="3"/>
      <c r="BF3055" s="3"/>
    </row>
    <row r="3056" spans="1:58" ht="41.45" customHeight="1">
      <c r="A3056"/>
      <c r="J3056"/>
      <c r="AA3056"/>
      <c r="AB3056"/>
      <c r="AC3056"/>
      <c r="AD3056"/>
      <c r="AE3056"/>
      <c r="AF3056"/>
      <c r="AG3056"/>
      <c r="AH3056"/>
      <c r="BB3056" s="2"/>
      <c r="BC3056" s="3"/>
      <c r="BD3056" s="3"/>
      <c r="BE3056" s="3"/>
      <c r="BF3056" s="3"/>
    </row>
    <row r="3057" spans="1:58" ht="41.45" customHeight="1">
      <c r="A3057"/>
      <c r="J3057"/>
      <c r="AA3057"/>
      <c r="AB3057"/>
      <c r="AC3057"/>
      <c r="AD3057"/>
      <c r="AE3057"/>
      <c r="AF3057"/>
      <c r="AG3057"/>
      <c r="AH3057"/>
      <c r="BB3057" s="2"/>
      <c r="BC3057" s="3"/>
      <c r="BD3057" s="3"/>
      <c r="BE3057" s="3"/>
      <c r="BF3057" s="3"/>
    </row>
    <row r="3058" spans="1:58" ht="41.45" customHeight="1">
      <c r="A3058"/>
      <c r="J3058"/>
      <c r="AA3058"/>
      <c r="AB3058"/>
      <c r="AC3058"/>
      <c r="AD3058"/>
      <c r="AE3058"/>
      <c r="AF3058"/>
      <c r="AG3058"/>
      <c r="AH3058"/>
      <c r="BB3058" s="2"/>
      <c r="BC3058" s="3"/>
      <c r="BD3058" s="3"/>
      <c r="BE3058" s="3"/>
      <c r="BF3058" s="3"/>
    </row>
    <row r="3059" spans="1:58" ht="41.45" customHeight="1">
      <c r="A3059"/>
      <c r="J3059"/>
      <c r="AA3059"/>
      <c r="AB3059"/>
      <c r="AC3059"/>
      <c r="AD3059"/>
      <c r="AE3059"/>
      <c r="AF3059"/>
      <c r="AG3059"/>
      <c r="AH3059"/>
      <c r="BB3059" s="2"/>
      <c r="BC3059" s="3"/>
      <c r="BD3059" s="3"/>
      <c r="BE3059" s="3"/>
      <c r="BF3059" s="3"/>
    </row>
    <row r="3060" spans="1:58" ht="41.45" customHeight="1">
      <c r="A3060"/>
      <c r="J3060"/>
      <c r="AA3060"/>
      <c r="AB3060"/>
      <c r="AC3060"/>
      <c r="AD3060"/>
      <c r="AE3060"/>
      <c r="AF3060"/>
      <c r="AG3060"/>
      <c r="AH3060"/>
      <c r="BB3060" s="2"/>
      <c r="BC3060" s="3"/>
      <c r="BD3060" s="3"/>
      <c r="BE3060" s="3"/>
      <c r="BF3060" s="3"/>
    </row>
    <row r="3061" spans="1:58" ht="41.45" customHeight="1">
      <c r="A3061"/>
      <c r="J3061"/>
      <c r="AA3061"/>
      <c r="AB3061"/>
      <c r="AC3061"/>
      <c r="AD3061"/>
      <c r="AE3061"/>
      <c r="AF3061"/>
      <c r="AG3061"/>
      <c r="AH3061"/>
      <c r="BB3061" s="2"/>
      <c r="BC3061" s="3"/>
      <c r="BD3061" s="3"/>
      <c r="BE3061" s="3"/>
      <c r="BF3061" s="3"/>
    </row>
    <row r="3062" spans="1:58" ht="41.45" customHeight="1">
      <c r="A3062"/>
      <c r="J3062"/>
      <c r="AA3062"/>
      <c r="AB3062"/>
      <c r="AC3062"/>
      <c r="AD3062"/>
      <c r="AE3062"/>
      <c r="AF3062"/>
      <c r="AG3062"/>
      <c r="AH3062"/>
      <c r="BB3062" s="2"/>
      <c r="BC3062" s="3"/>
      <c r="BD3062" s="3"/>
      <c r="BE3062" s="3"/>
      <c r="BF3062" s="3"/>
    </row>
    <row r="3063" spans="1:58" ht="41.45" customHeight="1">
      <c r="A3063"/>
      <c r="J3063"/>
      <c r="AA3063"/>
      <c r="AB3063"/>
      <c r="AC3063"/>
      <c r="AD3063"/>
      <c r="AE3063"/>
      <c r="AF3063"/>
      <c r="AG3063"/>
      <c r="AH3063"/>
      <c r="BB3063" s="2"/>
      <c r="BC3063" s="3"/>
      <c r="BD3063" s="3"/>
      <c r="BE3063" s="3"/>
      <c r="BF3063" s="3"/>
    </row>
    <row r="3064" spans="1:58" ht="41.45" customHeight="1">
      <c r="A3064"/>
      <c r="J3064"/>
      <c r="AA3064"/>
      <c r="AB3064"/>
      <c r="AC3064"/>
      <c r="AD3064"/>
      <c r="AE3064"/>
      <c r="AF3064"/>
      <c r="AG3064"/>
      <c r="AH3064"/>
      <c r="BB3064" s="2"/>
      <c r="BC3064" s="3"/>
      <c r="BD3064" s="3"/>
      <c r="BE3064" s="3"/>
      <c r="BF3064" s="3"/>
    </row>
    <row r="3065" spans="1:58" ht="41.45" customHeight="1">
      <c r="A3065"/>
      <c r="J3065"/>
      <c r="AA3065"/>
      <c r="AB3065"/>
      <c r="AC3065"/>
      <c r="AD3065"/>
      <c r="AE3065"/>
      <c r="AF3065"/>
      <c r="AG3065"/>
      <c r="AH3065"/>
      <c r="BB3065" s="2"/>
      <c r="BC3065" s="3"/>
      <c r="BD3065" s="3"/>
      <c r="BE3065" s="3"/>
      <c r="BF3065" s="3"/>
    </row>
    <row r="3066" spans="1:58" ht="41.45" customHeight="1">
      <c r="A3066"/>
      <c r="J3066"/>
      <c r="AA3066"/>
      <c r="AB3066"/>
      <c r="AC3066"/>
      <c r="AD3066"/>
      <c r="AE3066"/>
      <c r="AF3066"/>
      <c r="AG3066"/>
      <c r="AH3066"/>
      <c r="BB3066" s="2"/>
      <c r="BC3066" s="3"/>
      <c r="BD3066" s="3"/>
      <c r="BE3066" s="3"/>
      <c r="BF3066" s="3"/>
    </row>
    <row r="3067" spans="1:58" ht="41.45" customHeight="1">
      <c r="A3067"/>
      <c r="J3067"/>
      <c r="AA3067"/>
      <c r="AB3067"/>
      <c r="AC3067"/>
      <c r="AD3067"/>
      <c r="AE3067"/>
      <c r="AF3067"/>
      <c r="AG3067"/>
      <c r="AH3067"/>
      <c r="BB3067" s="2"/>
      <c r="BC3067" s="3"/>
      <c r="BD3067" s="3"/>
      <c r="BE3067" s="3"/>
      <c r="BF3067" s="3"/>
    </row>
    <row r="3068" spans="1:58" ht="41.45" customHeight="1">
      <c r="A3068"/>
      <c r="J3068"/>
      <c r="AA3068"/>
      <c r="AB3068"/>
      <c r="AC3068"/>
      <c r="AD3068"/>
      <c r="AE3068"/>
      <c r="AF3068"/>
      <c r="AG3068"/>
      <c r="AH3068"/>
      <c r="BB3068" s="2"/>
      <c r="BC3068" s="3"/>
      <c r="BD3068" s="3"/>
      <c r="BE3068" s="3"/>
      <c r="BF3068" s="3"/>
    </row>
    <row r="3069" spans="1:58" ht="41.45" customHeight="1">
      <c r="A3069"/>
      <c r="J3069"/>
      <c r="AA3069"/>
      <c r="AB3069"/>
      <c r="AC3069"/>
      <c r="AD3069"/>
      <c r="AE3069"/>
      <c r="AF3069"/>
      <c r="AG3069"/>
      <c r="AH3069"/>
      <c r="BB3069" s="2"/>
      <c r="BC3069" s="3"/>
      <c r="BD3069" s="3"/>
      <c r="BE3069" s="3"/>
      <c r="BF3069" s="3"/>
    </row>
    <row r="3070" spans="1:58" ht="41.45" customHeight="1">
      <c r="A3070"/>
      <c r="J3070"/>
      <c r="AA3070"/>
      <c r="AB3070"/>
      <c r="AC3070"/>
      <c r="AD3070"/>
      <c r="AE3070"/>
      <c r="AF3070"/>
      <c r="AG3070"/>
      <c r="AH3070"/>
      <c r="BB3070" s="2"/>
      <c r="BC3070" s="3"/>
      <c r="BD3070" s="3"/>
      <c r="BE3070" s="3"/>
      <c r="BF3070" s="3"/>
    </row>
    <row r="3071" spans="1:58" ht="41.45" customHeight="1">
      <c r="A3071"/>
      <c r="J3071"/>
      <c r="AA3071"/>
      <c r="AB3071"/>
      <c r="AC3071"/>
      <c r="AD3071"/>
      <c r="AE3071"/>
      <c r="AF3071"/>
      <c r="AG3071"/>
      <c r="AH3071"/>
      <c r="BB3071" s="2"/>
      <c r="BC3071" s="3"/>
      <c r="BD3071" s="3"/>
      <c r="BE3071" s="3"/>
      <c r="BF3071" s="3"/>
    </row>
    <row r="3072" spans="1:58" ht="41.45" customHeight="1">
      <c r="A3072"/>
      <c r="J3072"/>
      <c r="AA3072"/>
      <c r="AB3072"/>
      <c r="AC3072"/>
      <c r="AD3072"/>
      <c r="AE3072"/>
      <c r="AF3072"/>
      <c r="AG3072"/>
      <c r="AH3072"/>
      <c r="BB3072" s="2"/>
      <c r="BC3072" s="3"/>
      <c r="BD3072" s="3"/>
      <c r="BE3072" s="3"/>
      <c r="BF3072" s="3"/>
    </row>
    <row r="3073" spans="1:58" ht="41.45" customHeight="1">
      <c r="A3073"/>
      <c r="J3073"/>
      <c r="AA3073"/>
      <c r="AB3073"/>
      <c r="AC3073"/>
      <c r="AD3073"/>
      <c r="AE3073"/>
      <c r="AF3073"/>
      <c r="AG3073"/>
      <c r="AH3073"/>
      <c r="BB3073" s="2"/>
      <c r="BC3073" s="3"/>
      <c r="BD3073" s="3"/>
      <c r="BE3073" s="3"/>
      <c r="BF3073" s="3"/>
    </row>
    <row r="3074" spans="1:58" ht="41.45" customHeight="1">
      <c r="A3074"/>
      <c r="J3074"/>
      <c r="AA3074"/>
      <c r="AB3074"/>
      <c r="AC3074"/>
      <c r="AD3074"/>
      <c r="AE3074"/>
      <c r="AF3074"/>
      <c r="AG3074"/>
      <c r="AH3074"/>
      <c r="BB3074" s="2"/>
      <c r="BC3074" s="3"/>
      <c r="BD3074" s="3"/>
      <c r="BE3074" s="3"/>
      <c r="BF3074" s="3"/>
    </row>
    <row r="3075" spans="1:58" ht="41.45" customHeight="1">
      <c r="A3075"/>
      <c r="J3075"/>
      <c r="AA3075"/>
      <c r="AB3075"/>
      <c r="AC3075"/>
      <c r="AD3075"/>
      <c r="AE3075"/>
      <c r="AF3075"/>
      <c r="AG3075"/>
      <c r="AH3075"/>
      <c r="BB3075" s="2"/>
      <c r="BC3075" s="3"/>
      <c r="BD3075" s="3"/>
      <c r="BE3075" s="3"/>
      <c r="BF3075" s="3"/>
    </row>
    <row r="3076" spans="1:58" ht="41.45" customHeight="1">
      <c r="A3076"/>
      <c r="J3076"/>
      <c r="AA3076"/>
      <c r="AB3076"/>
      <c r="AC3076"/>
      <c r="AD3076"/>
      <c r="AE3076"/>
      <c r="AF3076"/>
      <c r="AG3076"/>
      <c r="AH3076"/>
      <c r="BB3076" s="2"/>
      <c r="BC3076" s="3"/>
      <c r="BD3076" s="3"/>
      <c r="BE3076" s="3"/>
      <c r="BF3076" s="3"/>
    </row>
    <row r="3077" spans="1:58" ht="41.45" customHeight="1">
      <c r="A3077"/>
      <c r="J3077"/>
      <c r="AA3077"/>
      <c r="AB3077"/>
      <c r="AC3077"/>
      <c r="AD3077"/>
      <c r="AE3077"/>
      <c r="AF3077"/>
      <c r="AG3077"/>
      <c r="AH3077"/>
      <c r="BB3077" s="2"/>
      <c r="BC3077" s="3"/>
      <c r="BD3077" s="3"/>
      <c r="BE3077" s="3"/>
      <c r="BF3077" s="3"/>
    </row>
    <row r="3078" spans="1:58" ht="41.45" customHeight="1">
      <c r="A3078"/>
      <c r="J3078"/>
      <c r="AA3078"/>
      <c r="AB3078"/>
      <c r="AC3078"/>
      <c r="AD3078"/>
      <c r="AE3078"/>
      <c r="AF3078"/>
      <c r="AG3078"/>
      <c r="AH3078"/>
      <c r="BB3078" s="2"/>
      <c r="BC3078" s="3"/>
      <c r="BD3078" s="3"/>
      <c r="BE3078" s="3"/>
      <c r="BF3078" s="3"/>
    </row>
    <row r="3079" spans="1:58" ht="41.45" customHeight="1">
      <c r="A3079"/>
      <c r="J3079"/>
      <c r="AA3079"/>
      <c r="AB3079"/>
      <c r="AC3079"/>
      <c r="AD3079"/>
      <c r="AE3079"/>
      <c r="AF3079"/>
      <c r="AG3079"/>
      <c r="AH3079"/>
      <c r="BB3079" s="2"/>
      <c r="BC3079" s="3"/>
      <c r="BD3079" s="3"/>
      <c r="BE3079" s="3"/>
      <c r="BF3079" s="3"/>
    </row>
    <row r="3080" spans="1:58" ht="41.45" customHeight="1">
      <c r="A3080"/>
      <c r="J3080"/>
      <c r="AA3080"/>
      <c r="AB3080"/>
      <c r="AC3080"/>
      <c r="AD3080"/>
      <c r="AE3080"/>
      <c r="AF3080"/>
      <c r="AG3080"/>
      <c r="AH3080"/>
      <c r="BB3080" s="2"/>
      <c r="BC3080" s="3"/>
      <c r="BD3080" s="3"/>
      <c r="BE3080" s="3"/>
      <c r="BF3080" s="3"/>
    </row>
    <row r="3081" spans="1:58" ht="41.45" customHeight="1">
      <c r="A3081"/>
      <c r="J3081"/>
      <c r="AA3081"/>
      <c r="AB3081"/>
      <c r="AC3081"/>
      <c r="AD3081"/>
      <c r="AE3081"/>
      <c r="AF3081"/>
      <c r="AG3081"/>
      <c r="AH3081"/>
      <c r="BB3081" s="2"/>
      <c r="BC3081" s="3"/>
      <c r="BD3081" s="3"/>
      <c r="BE3081" s="3"/>
      <c r="BF3081" s="3"/>
    </row>
    <row r="3082" spans="1:58" ht="41.45" customHeight="1">
      <c r="A3082"/>
      <c r="J3082"/>
      <c r="AA3082"/>
      <c r="AB3082"/>
      <c r="AC3082"/>
      <c r="AD3082"/>
      <c r="AE3082"/>
      <c r="AF3082"/>
      <c r="AG3082"/>
      <c r="AH3082"/>
      <c r="BB3082" s="2"/>
      <c r="BC3082" s="3"/>
      <c r="BD3082" s="3"/>
      <c r="BE3082" s="3"/>
      <c r="BF3082" s="3"/>
    </row>
    <row r="3083" spans="1:58" ht="41.45" customHeight="1">
      <c r="A3083"/>
      <c r="J3083"/>
      <c r="AA3083"/>
      <c r="AB3083"/>
      <c r="AC3083"/>
      <c r="AD3083"/>
      <c r="AE3083"/>
      <c r="AF3083"/>
      <c r="AG3083"/>
      <c r="AH3083"/>
      <c r="BB3083" s="2"/>
      <c r="BC3083" s="3"/>
      <c r="BD3083" s="3"/>
      <c r="BE3083" s="3"/>
      <c r="BF3083" s="3"/>
    </row>
    <row r="3084" spans="1:58" ht="41.45" customHeight="1">
      <c r="A3084"/>
      <c r="J3084"/>
      <c r="AA3084"/>
      <c r="AB3084"/>
      <c r="AC3084"/>
      <c r="AD3084"/>
      <c r="AE3084"/>
      <c r="AF3084"/>
      <c r="AG3084"/>
      <c r="AH3084"/>
      <c r="BB3084" s="2"/>
      <c r="BC3084" s="3"/>
      <c r="BD3084" s="3"/>
      <c r="BE3084" s="3"/>
      <c r="BF3084" s="3"/>
    </row>
    <row r="3085" spans="1:58" ht="41.45" customHeight="1">
      <c r="A3085"/>
      <c r="J3085"/>
      <c r="AA3085"/>
      <c r="AB3085"/>
      <c r="AC3085"/>
      <c r="AD3085"/>
      <c r="AE3085"/>
      <c r="AF3085"/>
      <c r="AG3085"/>
      <c r="AH3085"/>
      <c r="BB3085" s="2"/>
      <c r="BC3085" s="3"/>
      <c r="BD3085" s="3"/>
      <c r="BE3085" s="3"/>
      <c r="BF3085" s="3"/>
    </row>
    <row r="3086" spans="1:58" ht="41.45" customHeight="1">
      <c r="A3086"/>
      <c r="J3086"/>
      <c r="AA3086"/>
      <c r="AB3086"/>
      <c r="AC3086"/>
      <c r="AD3086"/>
      <c r="AE3086"/>
      <c r="AF3086"/>
      <c r="AG3086"/>
      <c r="AH3086"/>
      <c r="BB3086" s="2"/>
      <c r="BC3086" s="3"/>
      <c r="BD3086" s="3"/>
      <c r="BE3086" s="3"/>
      <c r="BF3086" s="3"/>
    </row>
    <row r="3087" spans="1:58" ht="41.45" customHeight="1">
      <c r="A3087"/>
      <c r="J3087"/>
      <c r="AA3087"/>
      <c r="AB3087"/>
      <c r="AC3087"/>
      <c r="AD3087"/>
      <c r="AE3087"/>
      <c r="AF3087"/>
      <c r="AG3087"/>
      <c r="AH3087"/>
      <c r="BB3087" s="2"/>
      <c r="BC3087" s="3"/>
      <c r="BD3087" s="3"/>
      <c r="BE3087" s="3"/>
      <c r="BF3087" s="3"/>
    </row>
    <row r="3088" spans="1:58" ht="41.45" customHeight="1">
      <c r="A3088"/>
      <c r="J3088"/>
      <c r="AA3088"/>
      <c r="AB3088"/>
      <c r="AC3088"/>
      <c r="AD3088"/>
      <c r="AE3088"/>
      <c r="AF3088"/>
      <c r="AG3088"/>
      <c r="AH3088"/>
      <c r="BB3088" s="2"/>
      <c r="BC3088" s="3"/>
      <c r="BD3088" s="3"/>
      <c r="BE3088" s="3"/>
      <c r="BF3088" s="3"/>
    </row>
    <row r="3089" spans="1:58" ht="41.45" customHeight="1">
      <c r="A3089"/>
      <c r="J3089"/>
      <c r="AA3089"/>
      <c r="AB3089"/>
      <c r="AC3089"/>
      <c r="AD3089"/>
      <c r="AE3089"/>
      <c r="AF3089"/>
      <c r="AG3089"/>
      <c r="AH3089"/>
      <c r="BB3089" s="2"/>
      <c r="BC3089" s="3"/>
      <c r="BD3089" s="3"/>
      <c r="BE3089" s="3"/>
      <c r="BF3089" s="3"/>
    </row>
    <row r="3090" spans="1:58" ht="41.45" customHeight="1">
      <c r="A3090"/>
      <c r="J3090"/>
      <c r="AA3090"/>
      <c r="AB3090"/>
      <c r="AC3090"/>
      <c r="AD3090"/>
      <c r="AE3090"/>
      <c r="AF3090"/>
      <c r="AG3090"/>
      <c r="AH3090"/>
      <c r="BB3090" s="2"/>
      <c r="BC3090" s="3"/>
      <c r="BD3090" s="3"/>
      <c r="BE3090" s="3"/>
      <c r="BF3090" s="3"/>
    </row>
    <row r="3091" spans="1:58" ht="41.45" customHeight="1">
      <c r="A3091"/>
      <c r="J3091"/>
      <c r="AA3091"/>
      <c r="AB3091"/>
      <c r="AC3091"/>
      <c r="AD3091"/>
      <c r="AE3091"/>
      <c r="AF3091"/>
      <c r="AG3091"/>
      <c r="AH3091"/>
      <c r="BB3091" s="2"/>
      <c r="BC3091" s="3"/>
      <c r="BD3091" s="3"/>
      <c r="BE3091" s="3"/>
      <c r="BF3091" s="3"/>
    </row>
    <row r="3092" spans="1:58" ht="41.45" customHeight="1">
      <c r="A3092"/>
      <c r="J3092"/>
      <c r="AA3092"/>
      <c r="AB3092"/>
      <c r="AC3092"/>
      <c r="AD3092"/>
      <c r="AE3092"/>
      <c r="AF3092"/>
      <c r="AG3092"/>
      <c r="AH3092"/>
      <c r="BB3092" s="2"/>
      <c r="BC3092" s="3"/>
      <c r="BD3092" s="3"/>
      <c r="BE3092" s="3"/>
      <c r="BF3092" s="3"/>
    </row>
    <row r="3093" spans="1:58" ht="41.45" customHeight="1">
      <c r="A3093"/>
      <c r="J3093"/>
      <c r="AA3093"/>
      <c r="AB3093"/>
      <c r="AC3093"/>
      <c r="AD3093"/>
      <c r="AE3093"/>
      <c r="AF3093"/>
      <c r="AG3093"/>
      <c r="AH3093"/>
      <c r="BB3093" s="2"/>
      <c r="BC3093" s="3"/>
      <c r="BD3093" s="3"/>
      <c r="BE3093" s="3"/>
      <c r="BF3093" s="3"/>
    </row>
    <row r="3094" spans="1:58" ht="41.45" customHeight="1">
      <c r="A3094"/>
      <c r="J3094"/>
      <c r="AA3094"/>
      <c r="AB3094"/>
      <c r="AC3094"/>
      <c r="AD3094"/>
      <c r="AE3094"/>
      <c r="AF3094"/>
      <c r="AG3094"/>
      <c r="AH3094"/>
      <c r="BB3094" s="2"/>
      <c r="BC3094" s="3"/>
      <c r="BD3094" s="3"/>
      <c r="BE3094" s="3"/>
      <c r="BF3094" s="3"/>
    </row>
    <row r="3095" spans="1:58" ht="41.45" customHeight="1">
      <c r="A3095"/>
      <c r="J3095"/>
      <c r="AA3095"/>
      <c r="AB3095"/>
      <c r="AC3095"/>
      <c r="AD3095"/>
      <c r="AE3095"/>
      <c r="AF3095"/>
      <c r="AG3095"/>
      <c r="AH3095"/>
      <c r="BB3095" s="2"/>
      <c r="BC3095" s="3"/>
      <c r="BD3095" s="3"/>
      <c r="BE3095" s="3"/>
      <c r="BF3095" s="3"/>
    </row>
    <row r="3096" spans="1:58" ht="41.45" customHeight="1">
      <c r="A3096"/>
      <c r="J3096"/>
      <c r="AA3096"/>
      <c r="AB3096"/>
      <c r="AC3096"/>
      <c r="AD3096"/>
      <c r="AE3096"/>
      <c r="AF3096"/>
      <c r="AG3096"/>
      <c r="AH3096"/>
      <c r="BB3096" s="2"/>
      <c r="BC3096" s="3"/>
      <c r="BD3096" s="3"/>
      <c r="BE3096" s="3"/>
      <c r="BF3096" s="3"/>
    </row>
    <row r="3097" spans="1:58" ht="41.45" customHeight="1">
      <c r="A3097"/>
      <c r="J3097"/>
      <c r="AA3097"/>
      <c r="AB3097"/>
      <c r="AC3097"/>
      <c r="AD3097"/>
      <c r="AE3097"/>
      <c r="AF3097"/>
      <c r="AG3097"/>
      <c r="AH3097"/>
      <c r="BB3097" s="2"/>
      <c r="BC3097" s="3"/>
      <c r="BD3097" s="3"/>
      <c r="BE3097" s="3"/>
      <c r="BF3097" s="3"/>
    </row>
    <row r="3098" spans="1:58" ht="41.45" customHeight="1">
      <c r="A3098"/>
      <c r="J3098"/>
      <c r="AA3098"/>
      <c r="AB3098"/>
      <c r="AC3098"/>
      <c r="AD3098"/>
      <c r="AE3098"/>
      <c r="AF3098"/>
      <c r="AG3098"/>
      <c r="AH3098"/>
      <c r="BB3098" s="2"/>
      <c r="BC3098" s="3"/>
      <c r="BD3098" s="3"/>
      <c r="BE3098" s="3"/>
      <c r="BF3098" s="3"/>
    </row>
    <row r="3099" spans="1:58" ht="41.45" customHeight="1">
      <c r="A3099"/>
      <c r="J3099"/>
      <c r="AA3099"/>
      <c r="AB3099"/>
      <c r="AC3099"/>
      <c r="AD3099"/>
      <c r="AE3099"/>
      <c r="AF3099"/>
      <c r="AG3099"/>
      <c r="AH3099"/>
      <c r="BB3099" s="2"/>
      <c r="BC3099" s="3"/>
      <c r="BD3099" s="3"/>
      <c r="BE3099" s="3"/>
      <c r="BF3099" s="3"/>
    </row>
    <row r="3100" spans="1:58" ht="41.45" customHeight="1">
      <c r="A3100"/>
      <c r="J3100"/>
      <c r="AA3100"/>
      <c r="AB3100"/>
      <c r="AC3100"/>
      <c r="AD3100"/>
      <c r="AE3100"/>
      <c r="AF3100"/>
      <c r="AG3100"/>
      <c r="AH3100"/>
      <c r="BB3100" s="2"/>
      <c r="BC3100" s="3"/>
      <c r="BD3100" s="3"/>
      <c r="BE3100" s="3"/>
      <c r="BF3100" s="3"/>
    </row>
    <row r="3101" spans="1:58" ht="41.45" customHeight="1">
      <c r="A3101"/>
      <c r="J3101"/>
      <c r="AA3101"/>
      <c r="AB3101"/>
      <c r="AC3101"/>
      <c r="AD3101"/>
      <c r="AE3101"/>
      <c r="AF3101"/>
      <c r="AG3101"/>
      <c r="AH3101"/>
      <c r="BB3101" s="2"/>
      <c r="BC3101" s="3"/>
      <c r="BD3101" s="3"/>
      <c r="BE3101" s="3"/>
      <c r="BF3101" s="3"/>
    </row>
    <row r="3102" spans="1:58" ht="41.45" customHeight="1">
      <c r="A3102"/>
      <c r="J3102"/>
      <c r="AA3102"/>
      <c r="AB3102"/>
      <c r="AC3102"/>
      <c r="AD3102"/>
      <c r="AE3102"/>
      <c r="AF3102"/>
      <c r="AG3102"/>
      <c r="AH3102"/>
      <c r="BB3102" s="2"/>
      <c r="BC3102" s="3"/>
      <c r="BD3102" s="3"/>
      <c r="BE3102" s="3"/>
      <c r="BF3102" s="3"/>
    </row>
    <row r="3103" spans="1:58" ht="41.45" customHeight="1">
      <c r="A3103"/>
      <c r="J3103"/>
      <c r="AA3103"/>
      <c r="AB3103"/>
      <c r="AC3103"/>
      <c r="AD3103"/>
      <c r="AE3103"/>
      <c r="AF3103"/>
      <c r="AG3103"/>
      <c r="AH3103"/>
      <c r="BB3103" s="2"/>
      <c r="BC3103" s="3"/>
      <c r="BD3103" s="3"/>
      <c r="BE3103" s="3"/>
      <c r="BF3103" s="3"/>
    </row>
    <row r="3104" spans="1:58" ht="41.45" customHeight="1">
      <c r="A3104"/>
      <c r="J3104"/>
      <c r="AA3104"/>
      <c r="AB3104"/>
      <c r="AC3104"/>
      <c r="AD3104"/>
      <c r="AE3104"/>
      <c r="AF3104"/>
      <c r="AG3104"/>
      <c r="AH3104"/>
      <c r="BB3104" s="2"/>
      <c r="BC3104" s="3"/>
      <c r="BD3104" s="3"/>
      <c r="BE3104" s="3"/>
      <c r="BF3104" s="3"/>
    </row>
    <row r="3105" spans="1:58" ht="41.45" customHeight="1">
      <c r="A3105"/>
      <c r="J3105"/>
      <c r="AA3105"/>
      <c r="AB3105"/>
      <c r="AC3105"/>
      <c r="AD3105"/>
      <c r="AE3105"/>
      <c r="AF3105"/>
      <c r="AG3105"/>
      <c r="AH3105"/>
      <c r="BB3105" s="2"/>
      <c r="BC3105" s="3"/>
      <c r="BD3105" s="3"/>
      <c r="BE3105" s="3"/>
      <c r="BF3105" s="3"/>
    </row>
    <row r="3106" spans="1:58" ht="41.45" customHeight="1">
      <c r="A3106"/>
      <c r="J3106"/>
      <c r="AA3106"/>
      <c r="AB3106"/>
      <c r="AC3106"/>
      <c r="AD3106"/>
      <c r="AE3106"/>
      <c r="AF3106"/>
      <c r="AG3106"/>
      <c r="AH3106"/>
      <c r="BB3106" s="2"/>
      <c r="BC3106" s="3"/>
      <c r="BD3106" s="3"/>
      <c r="BE3106" s="3"/>
      <c r="BF3106" s="3"/>
    </row>
    <row r="3107" spans="1:58" ht="41.45" customHeight="1">
      <c r="A3107"/>
      <c r="J3107"/>
      <c r="AA3107"/>
      <c r="AB3107"/>
      <c r="AC3107"/>
      <c r="AD3107"/>
      <c r="AE3107"/>
      <c r="AF3107"/>
      <c r="AG3107"/>
      <c r="AH3107"/>
      <c r="BB3107" s="2"/>
      <c r="BC3107" s="3"/>
      <c r="BD3107" s="3"/>
      <c r="BE3107" s="3"/>
      <c r="BF3107" s="3"/>
    </row>
    <row r="3108" spans="1:58" ht="41.45" customHeight="1">
      <c r="A3108"/>
      <c r="J3108"/>
      <c r="AA3108"/>
      <c r="AB3108"/>
      <c r="AC3108"/>
      <c r="AD3108"/>
      <c r="AE3108"/>
      <c r="AF3108"/>
      <c r="AG3108"/>
      <c r="AH3108"/>
      <c r="BB3108" s="2"/>
      <c r="BC3108" s="3"/>
      <c r="BD3108" s="3"/>
      <c r="BE3108" s="3"/>
      <c r="BF3108" s="3"/>
    </row>
    <row r="3109" spans="1:58" ht="41.45" customHeight="1">
      <c r="A3109"/>
      <c r="J3109"/>
      <c r="AA3109"/>
      <c r="AB3109"/>
      <c r="AC3109"/>
      <c r="AD3109"/>
      <c r="AE3109"/>
      <c r="AF3109"/>
      <c r="AG3109"/>
      <c r="AH3109"/>
      <c r="BB3109" s="2"/>
      <c r="BC3109" s="3"/>
      <c r="BD3109" s="3"/>
      <c r="BE3109" s="3"/>
      <c r="BF3109" s="3"/>
    </row>
    <row r="3110" spans="1:58" ht="41.45" customHeight="1">
      <c r="A3110"/>
      <c r="J3110"/>
      <c r="AA3110"/>
      <c r="AB3110"/>
      <c r="AC3110"/>
      <c r="AD3110"/>
      <c r="AE3110"/>
      <c r="AF3110"/>
      <c r="AG3110"/>
      <c r="AH3110"/>
      <c r="BB3110" s="2"/>
      <c r="BC3110" s="3"/>
      <c r="BD3110" s="3"/>
      <c r="BE3110" s="3"/>
      <c r="BF3110" s="3"/>
    </row>
    <row r="3111" spans="1:58" ht="41.45" customHeight="1">
      <c r="A3111"/>
      <c r="J3111"/>
      <c r="AA3111"/>
      <c r="AB3111"/>
      <c r="AC3111"/>
      <c r="AD3111"/>
      <c r="AE3111"/>
      <c r="AF3111"/>
      <c r="AG3111"/>
      <c r="AH3111"/>
      <c r="BB3111" s="2"/>
      <c r="BC3111" s="3"/>
      <c r="BD3111" s="3"/>
      <c r="BE3111" s="3"/>
      <c r="BF3111" s="3"/>
    </row>
    <row r="3112" spans="1:58" ht="41.45" customHeight="1">
      <c r="A3112"/>
      <c r="J3112"/>
      <c r="AA3112"/>
      <c r="AB3112"/>
      <c r="AC3112"/>
      <c r="AD3112"/>
      <c r="AE3112"/>
      <c r="AF3112"/>
      <c r="AG3112"/>
      <c r="AH3112"/>
      <c r="BB3112" s="2"/>
      <c r="BC3112" s="3"/>
      <c r="BD3112" s="3"/>
      <c r="BE3112" s="3"/>
      <c r="BF3112" s="3"/>
    </row>
    <row r="3113" spans="1:58" ht="41.45" customHeight="1">
      <c r="A3113"/>
      <c r="J3113"/>
      <c r="AA3113"/>
      <c r="AB3113"/>
      <c r="AC3113"/>
      <c r="AD3113"/>
      <c r="AE3113"/>
      <c r="AF3113"/>
      <c r="AG3113"/>
      <c r="AH3113"/>
      <c r="BB3113" s="2"/>
      <c r="BC3113" s="3"/>
      <c r="BD3113" s="3"/>
      <c r="BE3113" s="3"/>
      <c r="BF3113" s="3"/>
    </row>
    <row r="3114" spans="1:58" ht="41.45" customHeight="1">
      <c r="A3114"/>
      <c r="J3114"/>
      <c r="AA3114"/>
      <c r="AB3114"/>
      <c r="AC3114"/>
      <c r="AD3114"/>
      <c r="AE3114"/>
      <c r="AF3114"/>
      <c r="AG3114"/>
      <c r="AH3114"/>
      <c r="BB3114" s="2"/>
      <c r="BC3114" s="3"/>
      <c r="BD3114" s="3"/>
      <c r="BE3114" s="3"/>
      <c r="BF3114" s="3"/>
    </row>
    <row r="3115" spans="1:58" ht="41.45" customHeight="1">
      <c r="A3115"/>
      <c r="J3115"/>
      <c r="AA3115"/>
      <c r="AB3115"/>
      <c r="AC3115"/>
      <c r="AD3115"/>
      <c r="AE3115"/>
      <c r="AF3115"/>
      <c r="AG3115"/>
      <c r="AH3115"/>
      <c r="BB3115" s="2"/>
      <c r="BC3115" s="3"/>
      <c r="BD3115" s="3"/>
      <c r="BE3115" s="3"/>
      <c r="BF3115" s="3"/>
    </row>
    <row r="3116" spans="1:58" ht="41.45" customHeight="1">
      <c r="A3116"/>
      <c r="J3116"/>
      <c r="AA3116"/>
      <c r="AB3116"/>
      <c r="AC3116"/>
      <c r="AD3116"/>
      <c r="AE3116"/>
      <c r="AF3116"/>
      <c r="AG3116"/>
      <c r="AH3116"/>
      <c r="BB3116" s="2"/>
      <c r="BC3116" s="3"/>
      <c r="BD3116" s="3"/>
      <c r="BE3116" s="3"/>
      <c r="BF3116" s="3"/>
    </row>
    <row r="3117" spans="1:58" ht="41.45" customHeight="1">
      <c r="A3117"/>
      <c r="J3117"/>
      <c r="AA3117"/>
      <c r="AB3117"/>
      <c r="AC3117"/>
      <c r="AD3117"/>
      <c r="AE3117"/>
      <c r="AF3117"/>
      <c r="AG3117"/>
      <c r="AH3117"/>
      <c r="BB3117" s="2"/>
      <c r="BC3117" s="3"/>
      <c r="BD3117" s="3"/>
      <c r="BE3117" s="3"/>
      <c r="BF3117" s="3"/>
    </row>
    <row r="3118" spans="1:58" ht="41.45" customHeight="1">
      <c r="A3118"/>
      <c r="J3118"/>
      <c r="AA3118"/>
      <c r="AB3118"/>
      <c r="AC3118"/>
      <c r="AD3118"/>
      <c r="AE3118"/>
      <c r="AF3118"/>
      <c r="AG3118"/>
      <c r="AH3118"/>
      <c r="BB3118" s="2"/>
      <c r="BC3118" s="3"/>
      <c r="BD3118" s="3"/>
      <c r="BE3118" s="3"/>
      <c r="BF3118" s="3"/>
    </row>
    <row r="3119" spans="1:58" ht="41.45" customHeight="1">
      <c r="A3119"/>
      <c r="J3119"/>
      <c r="AA3119"/>
      <c r="AB3119"/>
      <c r="AC3119"/>
      <c r="AD3119"/>
      <c r="AE3119"/>
      <c r="AF3119"/>
      <c r="AG3119"/>
      <c r="AH3119"/>
      <c r="BB3119" s="2"/>
      <c r="BC3119" s="3"/>
      <c r="BD3119" s="3"/>
      <c r="BE3119" s="3"/>
      <c r="BF3119" s="3"/>
    </row>
    <row r="3120" spans="1:58" ht="41.45" customHeight="1">
      <c r="A3120"/>
      <c r="J3120"/>
      <c r="AA3120"/>
      <c r="AB3120"/>
      <c r="AC3120"/>
      <c r="AD3120"/>
      <c r="AE3120"/>
      <c r="AF3120"/>
      <c r="AG3120"/>
      <c r="AH3120"/>
      <c r="BB3120" s="2"/>
      <c r="BC3120" s="3"/>
      <c r="BD3120" s="3"/>
      <c r="BE3120" s="3"/>
      <c r="BF3120" s="3"/>
    </row>
    <row r="3121" spans="1:58" ht="41.45" customHeight="1">
      <c r="A3121"/>
      <c r="J3121"/>
      <c r="AA3121"/>
      <c r="AB3121"/>
      <c r="AC3121"/>
      <c r="AD3121"/>
      <c r="AE3121"/>
      <c r="AF3121"/>
      <c r="AG3121"/>
      <c r="AH3121"/>
      <c r="BB3121" s="2"/>
      <c r="BC3121" s="3"/>
      <c r="BD3121" s="3"/>
      <c r="BE3121" s="3"/>
      <c r="BF3121" s="3"/>
    </row>
    <row r="3122" spans="1:58" ht="41.45" customHeight="1">
      <c r="A3122"/>
      <c r="J3122"/>
      <c r="AA3122"/>
      <c r="AB3122"/>
      <c r="AC3122"/>
      <c r="AD3122"/>
      <c r="AE3122"/>
      <c r="AF3122"/>
      <c r="AG3122"/>
      <c r="AH3122"/>
      <c r="BB3122" s="2"/>
      <c r="BC3122" s="3"/>
      <c r="BD3122" s="3"/>
      <c r="BE3122" s="3"/>
      <c r="BF3122" s="3"/>
    </row>
    <row r="3123" spans="1:58" ht="41.45" customHeight="1">
      <c r="A3123"/>
      <c r="J3123"/>
      <c r="AA3123"/>
      <c r="AB3123"/>
      <c r="AC3123"/>
      <c r="AD3123"/>
      <c r="AE3123"/>
      <c r="AF3123"/>
      <c r="AG3123"/>
      <c r="AH3123"/>
      <c r="BB3123" s="2"/>
      <c r="BC3123" s="3"/>
      <c r="BD3123" s="3"/>
      <c r="BE3123" s="3"/>
      <c r="BF3123" s="3"/>
    </row>
    <row r="3124" spans="1:58" ht="41.45" customHeight="1">
      <c r="A3124"/>
      <c r="J3124"/>
      <c r="AA3124"/>
      <c r="AB3124"/>
      <c r="AC3124"/>
      <c r="AD3124"/>
      <c r="AE3124"/>
      <c r="AF3124"/>
      <c r="AG3124"/>
      <c r="AH3124"/>
      <c r="BB3124" s="2"/>
      <c r="BC3124" s="3"/>
      <c r="BD3124" s="3"/>
      <c r="BE3124" s="3"/>
      <c r="BF3124" s="3"/>
    </row>
    <row r="3125" spans="1:58" ht="41.45" customHeight="1">
      <c r="A3125"/>
      <c r="J3125"/>
      <c r="AA3125"/>
      <c r="AB3125"/>
      <c r="AC3125"/>
      <c r="AD3125"/>
      <c r="AE3125"/>
      <c r="AF3125"/>
      <c r="AG3125"/>
      <c r="AH3125"/>
      <c r="BB3125" s="2"/>
      <c r="BC3125" s="3"/>
      <c r="BD3125" s="3"/>
      <c r="BE3125" s="3"/>
      <c r="BF3125" s="3"/>
    </row>
    <row r="3126" spans="1:58" ht="41.45" customHeight="1">
      <c r="A3126"/>
      <c r="J3126"/>
      <c r="AA3126"/>
      <c r="AB3126"/>
      <c r="AC3126"/>
      <c r="AD3126"/>
      <c r="AE3126"/>
      <c r="AF3126"/>
      <c r="AG3126"/>
      <c r="AH3126"/>
      <c r="BB3126" s="2"/>
      <c r="BC3126" s="3"/>
      <c r="BD3126" s="3"/>
      <c r="BE3126" s="3"/>
      <c r="BF3126" s="3"/>
    </row>
    <row r="3127" spans="1:58" ht="41.45" customHeight="1">
      <c r="A3127"/>
      <c r="J3127"/>
      <c r="AA3127"/>
      <c r="AB3127"/>
      <c r="AC3127"/>
      <c r="AD3127"/>
      <c r="AE3127"/>
      <c r="AF3127"/>
      <c r="AG3127"/>
      <c r="AH3127"/>
      <c r="BB3127" s="2"/>
      <c r="BC3127" s="3"/>
      <c r="BD3127" s="3"/>
      <c r="BE3127" s="3"/>
      <c r="BF3127" s="3"/>
    </row>
    <row r="3128" spans="1:58" ht="41.45" customHeight="1">
      <c r="A3128"/>
      <c r="J3128"/>
      <c r="AA3128"/>
      <c r="AB3128"/>
      <c r="AC3128"/>
      <c r="AD3128"/>
      <c r="AE3128"/>
      <c r="AF3128"/>
      <c r="AG3128"/>
      <c r="AH3128"/>
      <c r="BB3128" s="2"/>
      <c r="BC3128" s="3"/>
      <c r="BD3128" s="3"/>
      <c r="BE3128" s="3"/>
      <c r="BF3128" s="3"/>
    </row>
    <row r="3129" spans="1:58" ht="41.45" customHeight="1">
      <c r="A3129"/>
      <c r="J3129"/>
      <c r="AA3129"/>
      <c r="AB3129"/>
      <c r="AC3129"/>
      <c r="AD3129"/>
      <c r="AE3129"/>
      <c r="AF3129"/>
      <c r="AG3129"/>
      <c r="AH3129"/>
      <c r="BB3129" s="2"/>
      <c r="BC3129" s="3"/>
      <c r="BD3129" s="3"/>
      <c r="BE3129" s="3"/>
      <c r="BF3129" s="3"/>
    </row>
    <row r="3130" spans="1:58" ht="41.45" customHeight="1">
      <c r="A3130"/>
      <c r="J3130"/>
      <c r="AA3130"/>
      <c r="AB3130"/>
      <c r="AC3130"/>
      <c r="AD3130"/>
      <c r="AE3130"/>
      <c r="AF3130"/>
      <c r="AG3130"/>
      <c r="AH3130"/>
      <c r="BB3130" s="2"/>
      <c r="BC3130" s="3"/>
      <c r="BD3130" s="3"/>
      <c r="BE3130" s="3"/>
      <c r="BF3130" s="3"/>
    </row>
    <row r="3131" spans="1:58" ht="41.45" customHeight="1">
      <c r="A3131"/>
      <c r="J3131"/>
      <c r="AA3131"/>
      <c r="AB3131"/>
      <c r="AC3131"/>
      <c r="AD3131"/>
      <c r="AE3131"/>
      <c r="AF3131"/>
      <c r="AG3131"/>
      <c r="AH3131"/>
      <c r="BB3131" s="2"/>
      <c r="BC3131" s="3"/>
      <c r="BD3131" s="3"/>
      <c r="BE3131" s="3"/>
      <c r="BF3131" s="3"/>
    </row>
    <row r="3132" spans="1:58" ht="41.45" customHeight="1">
      <c r="A3132"/>
      <c r="J3132"/>
      <c r="AA3132"/>
      <c r="AB3132"/>
      <c r="AC3132"/>
      <c r="AD3132"/>
      <c r="AE3132"/>
      <c r="AF3132"/>
      <c r="AG3132"/>
      <c r="AH3132"/>
      <c r="BB3132" s="2"/>
      <c r="BC3132" s="3"/>
      <c r="BD3132" s="3"/>
      <c r="BE3132" s="3"/>
      <c r="BF3132" s="3"/>
    </row>
    <row r="3133" spans="1:58" ht="41.45" customHeight="1">
      <c r="A3133"/>
      <c r="J3133"/>
      <c r="AA3133"/>
      <c r="AB3133"/>
      <c r="AC3133"/>
      <c r="AD3133"/>
      <c r="AE3133"/>
      <c r="AF3133"/>
      <c r="AG3133"/>
      <c r="AH3133"/>
      <c r="BB3133" s="2"/>
      <c r="BC3133" s="3"/>
      <c r="BD3133" s="3"/>
      <c r="BE3133" s="3"/>
      <c r="BF3133" s="3"/>
    </row>
    <row r="3134" spans="1:58" ht="41.45" customHeight="1">
      <c r="A3134"/>
      <c r="J3134"/>
      <c r="AA3134"/>
      <c r="AB3134"/>
      <c r="AC3134"/>
      <c r="AD3134"/>
      <c r="AE3134"/>
      <c r="AF3134"/>
      <c r="AG3134"/>
      <c r="AH3134"/>
      <c r="BB3134" s="2"/>
      <c r="BC3134" s="3"/>
      <c r="BD3134" s="3"/>
      <c r="BE3134" s="3"/>
      <c r="BF3134" s="3"/>
    </row>
    <row r="3135" spans="1:58" ht="41.45" customHeight="1">
      <c r="A3135"/>
      <c r="J3135"/>
      <c r="AA3135"/>
      <c r="AB3135"/>
      <c r="AC3135"/>
      <c r="AD3135"/>
      <c r="AE3135"/>
      <c r="AF3135"/>
      <c r="AG3135"/>
      <c r="AH3135"/>
      <c r="BB3135" s="2"/>
      <c r="BC3135" s="3"/>
      <c r="BD3135" s="3"/>
      <c r="BE3135" s="3"/>
      <c r="BF3135" s="3"/>
    </row>
    <row r="3136" spans="1:58" ht="41.45" customHeight="1">
      <c r="A3136"/>
      <c r="J3136"/>
      <c r="AA3136"/>
      <c r="AB3136"/>
      <c r="AC3136"/>
      <c r="AD3136"/>
      <c r="AE3136"/>
      <c r="AF3136"/>
      <c r="AG3136"/>
      <c r="AH3136"/>
      <c r="BB3136" s="2"/>
      <c r="BC3136" s="3"/>
      <c r="BD3136" s="3"/>
      <c r="BE3136" s="3"/>
      <c r="BF3136" s="3"/>
    </row>
    <row r="3137" spans="1:58" ht="41.45" customHeight="1">
      <c r="A3137"/>
      <c r="J3137"/>
      <c r="AA3137"/>
      <c r="AB3137"/>
      <c r="AC3137"/>
      <c r="AD3137"/>
      <c r="AE3137"/>
      <c r="AF3137"/>
      <c r="AG3137"/>
      <c r="AH3137"/>
      <c r="BB3137" s="2"/>
      <c r="BC3137" s="3"/>
      <c r="BD3137" s="3"/>
      <c r="BE3137" s="3"/>
      <c r="BF3137" s="3"/>
    </row>
    <row r="3138" spans="1:58" ht="41.45" customHeight="1">
      <c r="A3138"/>
      <c r="J3138"/>
      <c r="AA3138"/>
      <c r="AB3138"/>
      <c r="AC3138"/>
      <c r="AD3138"/>
      <c r="AE3138"/>
      <c r="AF3138"/>
      <c r="AG3138"/>
      <c r="AH3138"/>
      <c r="BB3138" s="2"/>
      <c r="BC3138" s="3"/>
      <c r="BD3138" s="3"/>
      <c r="BE3138" s="3"/>
      <c r="BF3138" s="3"/>
    </row>
    <row r="3139" spans="1:58" ht="41.45" customHeight="1">
      <c r="A3139"/>
      <c r="J3139"/>
      <c r="AA3139"/>
      <c r="AB3139"/>
      <c r="AC3139"/>
      <c r="AD3139"/>
      <c r="AE3139"/>
      <c r="AF3139"/>
      <c r="AG3139"/>
      <c r="AH3139"/>
      <c r="BB3139" s="2"/>
      <c r="BC3139" s="3"/>
      <c r="BD3139" s="3"/>
      <c r="BE3139" s="3"/>
      <c r="BF3139" s="3"/>
    </row>
    <row r="3140" spans="1:58" ht="41.45" customHeight="1">
      <c r="A3140"/>
      <c r="J3140"/>
      <c r="AA3140"/>
      <c r="AB3140"/>
      <c r="AC3140"/>
      <c r="AD3140"/>
      <c r="AE3140"/>
      <c r="AF3140"/>
      <c r="AG3140"/>
      <c r="AH3140"/>
      <c r="BB3140" s="2"/>
      <c r="BC3140" s="3"/>
      <c r="BD3140" s="3"/>
      <c r="BE3140" s="3"/>
      <c r="BF3140" s="3"/>
    </row>
    <row r="3141" spans="1:58" ht="41.45" customHeight="1">
      <c r="A3141"/>
      <c r="J3141"/>
      <c r="AA3141"/>
      <c r="AB3141"/>
      <c r="AC3141"/>
      <c r="AD3141"/>
      <c r="AE3141"/>
      <c r="AF3141"/>
      <c r="AG3141"/>
      <c r="AH3141"/>
      <c r="BB3141" s="2"/>
      <c r="BC3141" s="3"/>
      <c r="BD3141" s="3"/>
      <c r="BE3141" s="3"/>
      <c r="BF3141" s="3"/>
    </row>
    <row r="3142" spans="1:58" ht="41.45" customHeight="1">
      <c r="A3142"/>
      <c r="J3142"/>
      <c r="AA3142"/>
      <c r="AB3142"/>
      <c r="AC3142"/>
      <c r="AD3142"/>
      <c r="AE3142"/>
      <c r="AF3142"/>
      <c r="AG3142"/>
      <c r="AH3142"/>
      <c r="BB3142" s="2"/>
      <c r="BC3142" s="3"/>
      <c r="BD3142" s="3"/>
      <c r="BE3142" s="3"/>
      <c r="BF3142" s="3"/>
    </row>
    <row r="3143" spans="1:58" ht="41.45" customHeight="1">
      <c r="A3143"/>
      <c r="J3143"/>
      <c r="AA3143"/>
      <c r="AB3143"/>
      <c r="AC3143"/>
      <c r="AD3143"/>
      <c r="AE3143"/>
      <c r="AF3143"/>
      <c r="AG3143"/>
      <c r="AH3143"/>
      <c r="BB3143" s="2"/>
      <c r="BC3143" s="3"/>
      <c r="BD3143" s="3"/>
      <c r="BE3143" s="3"/>
      <c r="BF3143" s="3"/>
    </row>
    <row r="3144" spans="1:58" ht="41.45" customHeight="1">
      <c r="A3144"/>
      <c r="J3144"/>
      <c r="AA3144"/>
      <c r="AB3144"/>
      <c r="AC3144"/>
      <c r="AD3144"/>
      <c r="AE3144"/>
      <c r="AF3144"/>
      <c r="AG3144"/>
      <c r="AH3144"/>
      <c r="BB3144" s="2"/>
      <c r="BC3144" s="3"/>
      <c r="BD3144" s="3"/>
      <c r="BE3144" s="3"/>
      <c r="BF3144" s="3"/>
    </row>
    <row r="3145" spans="1:58" ht="41.45" customHeight="1">
      <c r="A3145"/>
      <c r="J3145"/>
      <c r="AA3145"/>
      <c r="AB3145"/>
      <c r="AC3145"/>
      <c r="AD3145"/>
      <c r="AE3145"/>
      <c r="AF3145"/>
      <c r="AG3145"/>
      <c r="AH3145"/>
      <c r="BB3145" s="2"/>
      <c r="BC3145" s="3"/>
      <c r="BD3145" s="3"/>
      <c r="BE3145" s="3"/>
      <c r="BF3145" s="3"/>
    </row>
    <row r="3146" spans="1:58" ht="41.45" customHeight="1">
      <c r="A3146"/>
      <c r="J3146"/>
      <c r="AA3146"/>
      <c r="AB3146"/>
      <c r="AC3146"/>
      <c r="AD3146"/>
      <c r="AE3146"/>
      <c r="AF3146"/>
      <c r="AG3146"/>
      <c r="AH3146"/>
      <c r="BB3146" s="2"/>
      <c r="BC3146" s="3"/>
      <c r="BD3146" s="3"/>
      <c r="BE3146" s="3"/>
      <c r="BF3146" s="3"/>
    </row>
    <row r="3147" spans="1:58" ht="41.45" customHeight="1">
      <c r="A3147"/>
      <c r="J3147"/>
      <c r="AA3147"/>
      <c r="AB3147"/>
      <c r="AC3147"/>
      <c r="AD3147"/>
      <c r="AE3147"/>
      <c r="AF3147"/>
      <c r="AG3147"/>
      <c r="AH3147"/>
      <c r="BB3147" s="2"/>
      <c r="BC3147" s="3"/>
      <c r="BD3147" s="3"/>
      <c r="BE3147" s="3"/>
      <c r="BF3147" s="3"/>
    </row>
    <row r="3148" spans="1:58" ht="41.45" customHeight="1">
      <c r="A3148"/>
      <c r="J3148"/>
      <c r="AA3148"/>
      <c r="AB3148"/>
      <c r="AC3148"/>
      <c r="AD3148"/>
      <c r="AE3148"/>
      <c r="AF3148"/>
      <c r="AG3148"/>
      <c r="AH3148"/>
      <c r="BB3148" s="2"/>
      <c r="BC3148" s="3"/>
      <c r="BD3148" s="3"/>
      <c r="BE3148" s="3"/>
      <c r="BF3148" s="3"/>
    </row>
    <row r="3149" spans="1:58" ht="41.45" customHeight="1">
      <c r="A3149"/>
      <c r="J3149"/>
      <c r="AA3149"/>
      <c r="AB3149"/>
      <c r="AC3149"/>
      <c r="AD3149"/>
      <c r="AE3149"/>
      <c r="AF3149"/>
      <c r="AG3149"/>
      <c r="AH3149"/>
      <c r="BB3149" s="2"/>
      <c r="BC3149" s="3"/>
      <c r="BD3149" s="3"/>
      <c r="BE3149" s="3"/>
      <c r="BF3149" s="3"/>
    </row>
    <row r="3150" spans="1:58" ht="41.45" customHeight="1">
      <c r="A3150"/>
      <c r="J3150"/>
      <c r="AA3150"/>
      <c r="AB3150"/>
      <c r="AC3150"/>
      <c r="AD3150"/>
      <c r="AE3150"/>
      <c r="AF3150"/>
      <c r="AG3150"/>
      <c r="AH3150"/>
      <c r="BB3150" s="2"/>
      <c r="BC3150" s="3"/>
      <c r="BD3150" s="3"/>
      <c r="BE3150" s="3"/>
      <c r="BF3150" s="3"/>
    </row>
    <row r="3151" spans="1:58" ht="41.45" customHeight="1">
      <c r="A3151"/>
      <c r="J3151"/>
      <c r="AA3151"/>
      <c r="AB3151"/>
      <c r="AC3151"/>
      <c r="AD3151"/>
      <c r="AE3151"/>
      <c r="AF3151"/>
      <c r="AG3151"/>
      <c r="AH3151"/>
      <c r="BB3151" s="2"/>
      <c r="BC3151" s="3"/>
      <c r="BD3151" s="3"/>
      <c r="BE3151" s="3"/>
      <c r="BF3151" s="3"/>
    </row>
    <row r="3152" spans="1:58" ht="41.45" customHeight="1">
      <c r="A3152"/>
      <c r="J3152"/>
      <c r="AA3152"/>
      <c r="AB3152"/>
      <c r="AC3152"/>
      <c r="AD3152"/>
      <c r="AE3152"/>
      <c r="AF3152"/>
      <c r="AG3152"/>
      <c r="AH3152"/>
      <c r="BB3152" s="2"/>
      <c r="BC3152" s="3"/>
      <c r="BD3152" s="3"/>
      <c r="BE3152" s="3"/>
      <c r="BF3152" s="3"/>
    </row>
    <row r="3153" spans="1:58" ht="41.45" customHeight="1">
      <c r="A3153"/>
      <c r="J3153"/>
      <c r="AA3153"/>
      <c r="AB3153"/>
      <c r="AC3153"/>
      <c r="AD3153"/>
      <c r="AE3153"/>
      <c r="AF3153"/>
      <c r="AG3153"/>
      <c r="AH3153"/>
      <c r="BB3153" s="2"/>
      <c r="BC3153" s="3"/>
      <c r="BD3153" s="3"/>
      <c r="BE3153" s="3"/>
      <c r="BF3153" s="3"/>
    </row>
    <row r="3154" spans="1:58" ht="41.45" customHeight="1">
      <c r="A3154"/>
      <c r="J3154"/>
      <c r="AA3154"/>
      <c r="AB3154"/>
      <c r="AC3154"/>
      <c r="AD3154"/>
      <c r="AE3154"/>
      <c r="AF3154"/>
      <c r="AG3154"/>
      <c r="AH3154"/>
      <c r="BB3154" s="2"/>
      <c r="BC3154" s="3"/>
      <c r="BD3154" s="3"/>
      <c r="BE3154" s="3"/>
      <c r="BF3154" s="3"/>
    </row>
    <row r="3155" spans="1:58" ht="41.45" customHeight="1">
      <c r="A3155"/>
      <c r="J3155"/>
      <c r="AA3155"/>
      <c r="AB3155"/>
      <c r="AC3155"/>
      <c r="AD3155"/>
      <c r="AE3155"/>
      <c r="AF3155"/>
      <c r="AG3155"/>
      <c r="AH3155"/>
      <c r="BB3155" s="2"/>
      <c r="BC3155" s="3"/>
      <c r="BD3155" s="3"/>
      <c r="BE3155" s="3"/>
      <c r="BF3155" s="3"/>
    </row>
    <row r="3156" spans="1:58" ht="41.45" customHeight="1">
      <c r="A3156"/>
      <c r="J3156"/>
      <c r="AA3156"/>
      <c r="AB3156"/>
      <c r="AC3156"/>
      <c r="AD3156"/>
      <c r="AE3156"/>
      <c r="AF3156"/>
      <c r="AG3156"/>
      <c r="AH3156"/>
      <c r="BB3156" s="2"/>
      <c r="BC3156" s="3"/>
      <c r="BD3156" s="3"/>
      <c r="BE3156" s="3"/>
      <c r="BF3156" s="3"/>
    </row>
    <row r="3157" spans="1:58" ht="41.45" customHeight="1">
      <c r="A3157"/>
      <c r="J3157"/>
      <c r="AA3157"/>
      <c r="AB3157"/>
      <c r="AC3157"/>
      <c r="AD3157"/>
      <c r="AE3157"/>
      <c r="AF3157"/>
      <c r="AG3157"/>
      <c r="AH3157"/>
      <c r="BB3157" s="2"/>
      <c r="BC3157" s="3"/>
      <c r="BD3157" s="3"/>
      <c r="BE3157" s="3"/>
      <c r="BF3157" s="3"/>
    </row>
    <row r="3158" spans="1:58" ht="41.45" customHeight="1">
      <c r="A3158"/>
      <c r="J3158"/>
      <c r="AA3158"/>
      <c r="AB3158"/>
      <c r="AC3158"/>
      <c r="AD3158"/>
      <c r="AE3158"/>
      <c r="AF3158"/>
      <c r="AG3158"/>
      <c r="AH3158"/>
      <c r="BB3158" s="2"/>
      <c r="BC3158" s="3"/>
      <c r="BD3158" s="3"/>
      <c r="BE3158" s="3"/>
      <c r="BF3158" s="3"/>
    </row>
    <row r="3159" spans="1:58" ht="41.45" customHeight="1">
      <c r="A3159"/>
      <c r="J3159"/>
      <c r="AA3159"/>
      <c r="AB3159"/>
      <c r="AC3159"/>
      <c r="AD3159"/>
      <c r="AE3159"/>
      <c r="AF3159"/>
      <c r="AG3159"/>
      <c r="AH3159"/>
      <c r="BB3159" s="2"/>
      <c r="BC3159" s="3"/>
      <c r="BD3159" s="3"/>
      <c r="BE3159" s="3"/>
      <c r="BF3159" s="3"/>
    </row>
    <row r="3160" spans="1:58" ht="41.45" customHeight="1">
      <c r="A3160"/>
      <c r="J3160"/>
      <c r="AA3160"/>
      <c r="AB3160"/>
      <c r="AC3160"/>
      <c r="AD3160"/>
      <c r="AE3160"/>
      <c r="AF3160"/>
      <c r="AG3160"/>
      <c r="AH3160"/>
      <c r="BB3160" s="2"/>
      <c r="BC3160" s="3"/>
      <c r="BD3160" s="3"/>
      <c r="BE3160" s="3"/>
      <c r="BF3160" s="3"/>
    </row>
    <row r="3161" spans="1:58" ht="41.45" customHeight="1">
      <c r="A3161"/>
      <c r="J3161"/>
      <c r="AA3161"/>
      <c r="AB3161"/>
      <c r="AC3161"/>
      <c r="AD3161"/>
      <c r="AE3161"/>
      <c r="AF3161"/>
      <c r="AG3161"/>
      <c r="AH3161"/>
      <c r="BB3161" s="2"/>
      <c r="BC3161" s="3"/>
      <c r="BD3161" s="3"/>
      <c r="BE3161" s="3"/>
      <c r="BF3161" s="3"/>
    </row>
    <row r="3162" spans="1:58" ht="41.45" customHeight="1">
      <c r="A3162"/>
      <c r="J3162"/>
      <c r="AA3162"/>
      <c r="AB3162"/>
      <c r="AC3162"/>
      <c r="AD3162"/>
      <c r="AE3162"/>
      <c r="AF3162"/>
      <c r="AG3162"/>
      <c r="AH3162"/>
      <c r="BB3162" s="2"/>
      <c r="BC3162" s="3"/>
      <c r="BD3162" s="3"/>
      <c r="BE3162" s="3"/>
      <c r="BF3162" s="3"/>
    </row>
    <row r="3163" spans="1:58" ht="41.45" customHeight="1">
      <c r="A3163"/>
      <c r="J3163"/>
      <c r="AA3163"/>
      <c r="AB3163"/>
      <c r="AC3163"/>
      <c r="AD3163"/>
      <c r="AE3163"/>
      <c r="AF3163"/>
      <c r="AG3163"/>
      <c r="AH3163"/>
      <c r="BB3163" s="2"/>
      <c r="BC3163" s="3"/>
      <c r="BD3163" s="3"/>
      <c r="BE3163" s="3"/>
      <c r="BF3163" s="3"/>
    </row>
    <row r="3164" spans="1:58" ht="41.45" customHeight="1">
      <c r="A3164"/>
      <c r="J3164"/>
      <c r="AA3164"/>
      <c r="AB3164"/>
      <c r="AC3164"/>
      <c r="AD3164"/>
      <c r="AE3164"/>
      <c r="AF3164"/>
      <c r="AG3164"/>
      <c r="AH3164"/>
      <c r="BB3164" s="2"/>
      <c r="BC3164" s="3"/>
      <c r="BD3164" s="3"/>
      <c r="BE3164" s="3"/>
      <c r="BF3164" s="3"/>
    </row>
    <row r="3165" spans="1:58" ht="41.45" customHeight="1">
      <c r="A3165"/>
      <c r="J3165"/>
      <c r="AA3165"/>
      <c r="AB3165"/>
      <c r="AC3165"/>
      <c r="AD3165"/>
      <c r="AE3165"/>
      <c r="AF3165"/>
      <c r="AG3165"/>
      <c r="AH3165"/>
      <c r="BB3165" s="2"/>
      <c r="BC3165" s="3"/>
      <c r="BD3165" s="3"/>
      <c r="BE3165" s="3"/>
      <c r="BF3165" s="3"/>
    </row>
    <row r="3166" spans="1:58" ht="41.45" customHeight="1">
      <c r="A3166"/>
      <c r="J3166"/>
      <c r="AA3166"/>
      <c r="AB3166"/>
      <c r="AC3166"/>
      <c r="AD3166"/>
      <c r="AE3166"/>
      <c r="AF3166"/>
      <c r="AG3166"/>
      <c r="AH3166"/>
      <c r="BB3166" s="2"/>
      <c r="BC3166" s="3"/>
      <c r="BD3166" s="3"/>
      <c r="BE3166" s="3"/>
      <c r="BF3166" s="3"/>
    </row>
    <row r="3167" spans="1:58" ht="41.45" customHeight="1">
      <c r="A3167"/>
      <c r="J3167"/>
      <c r="AA3167"/>
      <c r="AB3167"/>
      <c r="AC3167"/>
      <c r="AD3167"/>
      <c r="AE3167"/>
      <c r="AF3167"/>
      <c r="AG3167"/>
      <c r="AH3167"/>
      <c r="BB3167" s="2"/>
      <c r="BC3167" s="3"/>
      <c r="BD3167" s="3"/>
      <c r="BE3167" s="3"/>
      <c r="BF3167" s="3"/>
    </row>
    <row r="3168" spans="1:58" ht="41.45" customHeight="1">
      <c r="A3168"/>
      <c r="J3168"/>
      <c r="AA3168"/>
      <c r="AB3168"/>
      <c r="AC3168"/>
      <c r="AD3168"/>
      <c r="AE3168"/>
      <c r="AF3168"/>
      <c r="AG3168"/>
      <c r="AH3168"/>
      <c r="BB3168" s="2"/>
      <c r="BC3168" s="3"/>
      <c r="BD3168" s="3"/>
      <c r="BE3168" s="3"/>
      <c r="BF3168" s="3"/>
    </row>
    <row r="3169" spans="1:58" ht="41.45" customHeight="1">
      <c r="A3169"/>
      <c r="J3169"/>
      <c r="AA3169"/>
      <c r="AB3169"/>
      <c r="AC3169"/>
      <c r="AD3169"/>
      <c r="AE3169"/>
      <c r="AF3169"/>
      <c r="AG3169"/>
      <c r="AH3169"/>
      <c r="BB3169" s="2"/>
      <c r="BC3169" s="3"/>
      <c r="BD3169" s="3"/>
      <c r="BE3169" s="3"/>
      <c r="BF3169" s="3"/>
    </row>
    <row r="3170" spans="1:58" ht="41.45" customHeight="1">
      <c r="A3170"/>
      <c r="J3170"/>
      <c r="AA3170"/>
      <c r="AB3170"/>
      <c r="AC3170"/>
      <c r="AD3170"/>
      <c r="AE3170"/>
      <c r="AF3170"/>
      <c r="AG3170"/>
      <c r="AH3170"/>
      <c r="BB3170" s="2"/>
      <c r="BC3170" s="3"/>
      <c r="BD3170" s="3"/>
      <c r="BE3170" s="3"/>
      <c r="BF3170" s="3"/>
    </row>
    <row r="3171" spans="1:58" ht="41.45" customHeight="1">
      <c r="A3171"/>
      <c r="J3171"/>
      <c r="AA3171"/>
      <c r="AB3171"/>
      <c r="AC3171"/>
      <c r="AD3171"/>
      <c r="AE3171"/>
      <c r="AF3171"/>
      <c r="AG3171"/>
      <c r="AH3171"/>
      <c r="BB3171" s="2"/>
      <c r="BC3171" s="3"/>
      <c r="BD3171" s="3"/>
      <c r="BE3171" s="3"/>
      <c r="BF3171" s="3"/>
    </row>
    <row r="3172" spans="1:58" ht="41.45" customHeight="1">
      <c r="A3172"/>
      <c r="J3172"/>
      <c r="AA3172"/>
      <c r="AB3172"/>
      <c r="AC3172"/>
      <c r="AD3172"/>
      <c r="AE3172"/>
      <c r="AF3172"/>
      <c r="AG3172"/>
      <c r="AH3172"/>
      <c r="BB3172" s="2"/>
      <c r="BC3172" s="3"/>
      <c r="BD3172" s="3"/>
      <c r="BE3172" s="3"/>
      <c r="BF3172" s="3"/>
    </row>
    <row r="3173" spans="1:58" ht="41.45" customHeight="1">
      <c r="A3173"/>
      <c r="J3173"/>
      <c r="AA3173"/>
      <c r="AB3173"/>
      <c r="AC3173"/>
      <c r="AD3173"/>
      <c r="AE3173"/>
      <c r="AF3173"/>
      <c r="AG3173"/>
      <c r="AH3173"/>
      <c r="BB3173" s="2"/>
      <c r="BC3173" s="3"/>
      <c r="BD3173" s="3"/>
      <c r="BE3173" s="3"/>
      <c r="BF3173" s="3"/>
    </row>
    <row r="3174" spans="1:58" ht="41.45" customHeight="1">
      <c r="A3174"/>
      <c r="J3174"/>
      <c r="AA3174"/>
      <c r="AB3174"/>
      <c r="AC3174"/>
      <c r="AD3174"/>
      <c r="AE3174"/>
      <c r="AF3174"/>
      <c r="AG3174"/>
      <c r="AH3174"/>
      <c r="BB3174" s="2"/>
      <c r="BC3174" s="3"/>
      <c r="BD3174" s="3"/>
      <c r="BE3174" s="3"/>
      <c r="BF3174" s="3"/>
    </row>
    <row r="3175" spans="1:58" ht="41.45" customHeight="1">
      <c r="A3175"/>
      <c r="J3175"/>
      <c r="AA3175"/>
      <c r="AB3175"/>
      <c r="AC3175"/>
      <c r="AD3175"/>
      <c r="AE3175"/>
      <c r="AF3175"/>
      <c r="AG3175"/>
      <c r="AH3175"/>
      <c r="BB3175" s="2"/>
      <c r="BC3175" s="3"/>
      <c r="BD3175" s="3"/>
      <c r="BE3175" s="3"/>
      <c r="BF3175" s="3"/>
    </row>
    <row r="3176" spans="1:58" ht="41.45" customHeight="1">
      <c r="A3176"/>
      <c r="J3176"/>
      <c r="AA3176"/>
      <c r="AB3176"/>
      <c r="AC3176"/>
      <c r="AD3176"/>
      <c r="AE3176"/>
      <c r="AF3176"/>
      <c r="AG3176"/>
      <c r="AH3176"/>
      <c r="BB3176" s="2"/>
      <c r="BC3176" s="3"/>
      <c r="BD3176" s="3"/>
      <c r="BE3176" s="3"/>
      <c r="BF3176" s="3"/>
    </row>
    <row r="3177" spans="1:58" ht="41.45" customHeight="1">
      <c r="A3177"/>
      <c r="J3177"/>
      <c r="AA3177"/>
      <c r="AB3177"/>
      <c r="AC3177"/>
      <c r="AD3177"/>
      <c r="AE3177"/>
      <c r="AF3177"/>
      <c r="AG3177"/>
      <c r="AH3177"/>
      <c r="BB3177" s="2"/>
      <c r="BC3177" s="3"/>
      <c r="BD3177" s="3"/>
      <c r="BE3177" s="3"/>
      <c r="BF3177" s="3"/>
    </row>
    <row r="3178" spans="1:58" ht="41.45" customHeight="1">
      <c r="A3178"/>
      <c r="J3178"/>
      <c r="AA3178"/>
      <c r="AB3178"/>
      <c r="AC3178"/>
      <c r="AD3178"/>
      <c r="AE3178"/>
      <c r="AF3178"/>
      <c r="AG3178"/>
      <c r="AH3178"/>
      <c r="BB3178" s="2"/>
      <c r="BC3178" s="3"/>
      <c r="BD3178" s="3"/>
      <c r="BE3178" s="3"/>
      <c r="BF3178" s="3"/>
    </row>
    <row r="3179" spans="1:58" ht="41.45" customHeight="1">
      <c r="A3179"/>
      <c r="J3179"/>
      <c r="AA3179"/>
      <c r="AB3179"/>
      <c r="AC3179"/>
      <c r="AD3179"/>
      <c r="AE3179"/>
      <c r="AF3179"/>
      <c r="AG3179"/>
      <c r="AH3179"/>
      <c r="BB3179" s="2"/>
      <c r="BC3179" s="3"/>
      <c r="BD3179" s="3"/>
      <c r="BE3179" s="3"/>
      <c r="BF3179" s="3"/>
    </row>
    <row r="3180" spans="1:58" ht="41.45" customHeight="1">
      <c r="A3180"/>
      <c r="J3180"/>
      <c r="AA3180"/>
      <c r="AB3180"/>
      <c r="AC3180"/>
      <c r="AD3180"/>
      <c r="AE3180"/>
      <c r="AF3180"/>
      <c r="AG3180"/>
      <c r="AH3180"/>
      <c r="BB3180" s="2"/>
      <c r="BC3180" s="3"/>
      <c r="BD3180" s="3"/>
      <c r="BE3180" s="3"/>
      <c r="BF3180" s="3"/>
    </row>
    <row r="3181" spans="1:58" ht="41.45" customHeight="1">
      <c r="A3181"/>
      <c r="J3181"/>
      <c r="AA3181"/>
      <c r="AB3181"/>
      <c r="AC3181"/>
      <c r="AD3181"/>
      <c r="AE3181"/>
      <c r="AF3181"/>
      <c r="AG3181"/>
      <c r="AH3181"/>
      <c r="BB3181" s="2"/>
      <c r="BC3181" s="3"/>
      <c r="BD3181" s="3"/>
      <c r="BE3181" s="3"/>
      <c r="BF3181" s="3"/>
    </row>
    <row r="3182" spans="1:58" ht="41.45" customHeight="1">
      <c r="A3182"/>
      <c r="J3182"/>
      <c r="AA3182"/>
      <c r="AB3182"/>
      <c r="AC3182"/>
      <c r="AD3182"/>
      <c r="AE3182"/>
      <c r="AF3182"/>
      <c r="AG3182"/>
      <c r="AH3182"/>
      <c r="BB3182" s="2"/>
      <c r="BC3182" s="3"/>
      <c r="BD3182" s="3"/>
      <c r="BE3182" s="3"/>
      <c r="BF3182" s="3"/>
    </row>
    <row r="3183" spans="1:58" ht="41.45" customHeight="1">
      <c r="A3183"/>
      <c r="J3183"/>
      <c r="AA3183"/>
      <c r="AB3183"/>
      <c r="AC3183"/>
      <c r="AD3183"/>
      <c r="AE3183"/>
      <c r="AF3183"/>
      <c r="AG3183"/>
      <c r="AH3183"/>
      <c r="BB3183" s="2"/>
      <c r="BC3183" s="3"/>
      <c r="BD3183" s="3"/>
      <c r="BE3183" s="3"/>
      <c r="BF3183" s="3"/>
    </row>
    <row r="3184" spans="1:58" ht="41.45" customHeight="1">
      <c r="A3184"/>
      <c r="J3184"/>
      <c r="AA3184"/>
      <c r="AB3184"/>
      <c r="AC3184"/>
      <c r="AD3184"/>
      <c r="AE3184"/>
      <c r="AF3184"/>
      <c r="AG3184"/>
      <c r="AH3184"/>
      <c r="BB3184" s="2"/>
      <c r="BC3184" s="3"/>
      <c r="BD3184" s="3"/>
      <c r="BE3184" s="3"/>
      <c r="BF3184" s="3"/>
    </row>
    <row r="3185" spans="1:58" ht="41.45" customHeight="1">
      <c r="A3185"/>
      <c r="J3185"/>
      <c r="AA3185"/>
      <c r="AB3185"/>
      <c r="AC3185"/>
      <c r="AD3185"/>
      <c r="AE3185"/>
      <c r="AF3185"/>
      <c r="AG3185"/>
      <c r="AH3185"/>
      <c r="BB3185" s="2"/>
      <c r="BC3185" s="3"/>
      <c r="BD3185" s="3"/>
      <c r="BE3185" s="3"/>
      <c r="BF3185" s="3"/>
    </row>
    <row r="3186" spans="1:58" ht="41.45" customHeight="1">
      <c r="A3186"/>
      <c r="J3186"/>
      <c r="AA3186"/>
      <c r="AB3186"/>
      <c r="AC3186"/>
      <c r="AD3186"/>
      <c r="AE3186"/>
      <c r="AF3186"/>
      <c r="AG3186"/>
      <c r="AH3186"/>
      <c r="BB3186" s="2"/>
      <c r="BC3186" s="3"/>
      <c r="BD3186" s="3"/>
      <c r="BE3186" s="3"/>
      <c r="BF3186" s="3"/>
    </row>
    <row r="3187" spans="1:58" ht="41.45" customHeight="1">
      <c r="A3187"/>
      <c r="J3187"/>
      <c r="AA3187"/>
      <c r="AB3187"/>
      <c r="AC3187"/>
      <c r="AD3187"/>
      <c r="AE3187"/>
      <c r="AF3187"/>
      <c r="AG3187"/>
      <c r="AH3187"/>
      <c r="BB3187" s="2"/>
      <c r="BC3187" s="3"/>
      <c r="BD3187" s="3"/>
      <c r="BE3187" s="3"/>
      <c r="BF3187" s="3"/>
    </row>
    <row r="3188" spans="1:58" ht="41.45" customHeight="1">
      <c r="A3188"/>
      <c r="J3188"/>
      <c r="AA3188"/>
      <c r="AB3188"/>
      <c r="AC3188"/>
      <c r="AD3188"/>
      <c r="AE3188"/>
      <c r="AF3188"/>
      <c r="AG3188"/>
      <c r="AH3188"/>
      <c r="BB3188" s="2"/>
      <c r="BC3188" s="3"/>
      <c r="BD3188" s="3"/>
      <c r="BE3188" s="3"/>
      <c r="BF3188" s="3"/>
    </row>
    <row r="3189" spans="1:58" ht="41.45" customHeight="1">
      <c r="A3189"/>
      <c r="J3189"/>
      <c r="AA3189"/>
      <c r="AB3189"/>
      <c r="AC3189"/>
      <c r="AD3189"/>
      <c r="AE3189"/>
      <c r="AF3189"/>
      <c r="AG3189"/>
      <c r="AH3189"/>
      <c r="BB3189" s="2"/>
      <c r="BC3189" s="3"/>
      <c r="BD3189" s="3"/>
      <c r="BE3189" s="3"/>
      <c r="BF3189" s="3"/>
    </row>
    <row r="3190" spans="1:58" ht="41.45" customHeight="1">
      <c r="A3190"/>
      <c r="J3190"/>
      <c r="AA3190"/>
      <c r="AB3190"/>
      <c r="AC3190"/>
      <c r="AD3190"/>
      <c r="AE3190"/>
      <c r="AF3190"/>
      <c r="AG3190"/>
      <c r="AH3190"/>
      <c r="BB3190" s="2"/>
      <c r="BC3190" s="3"/>
      <c r="BD3190" s="3"/>
      <c r="BE3190" s="3"/>
      <c r="BF3190" s="3"/>
    </row>
    <row r="3191" spans="1:58" ht="41.45" customHeight="1">
      <c r="A3191"/>
      <c r="J3191"/>
      <c r="AA3191"/>
      <c r="AB3191"/>
      <c r="AC3191"/>
      <c r="AD3191"/>
      <c r="AE3191"/>
      <c r="AF3191"/>
      <c r="AG3191"/>
      <c r="AH3191"/>
      <c r="BB3191" s="2"/>
      <c r="BC3191" s="3"/>
      <c r="BD3191" s="3"/>
      <c r="BE3191" s="3"/>
      <c r="BF3191" s="3"/>
    </row>
    <row r="3192" spans="1:58" ht="41.45" customHeight="1">
      <c r="A3192"/>
      <c r="J3192"/>
      <c r="AA3192"/>
      <c r="AB3192"/>
      <c r="AC3192"/>
      <c r="AD3192"/>
      <c r="AE3192"/>
      <c r="AF3192"/>
      <c r="AG3192"/>
      <c r="AH3192"/>
      <c r="BB3192" s="2"/>
      <c r="BC3192" s="3"/>
      <c r="BD3192" s="3"/>
      <c r="BE3192" s="3"/>
      <c r="BF3192" s="3"/>
    </row>
    <row r="3193" spans="1:58" ht="41.45" customHeight="1">
      <c r="A3193"/>
      <c r="J3193"/>
      <c r="AA3193"/>
      <c r="AB3193"/>
      <c r="AC3193"/>
      <c r="AD3193"/>
      <c r="AE3193"/>
      <c r="AF3193"/>
      <c r="AG3193"/>
      <c r="AH3193"/>
      <c r="BB3193" s="2"/>
      <c r="BC3193" s="3"/>
      <c r="BD3193" s="3"/>
      <c r="BE3193" s="3"/>
      <c r="BF3193" s="3"/>
    </row>
    <row r="3194" spans="1:58" ht="41.45" customHeight="1">
      <c r="A3194"/>
      <c r="J3194"/>
      <c r="AA3194"/>
      <c r="AB3194"/>
      <c r="AC3194"/>
      <c r="AD3194"/>
      <c r="AE3194"/>
      <c r="AF3194"/>
      <c r="AG3194"/>
      <c r="AH3194"/>
      <c r="BB3194" s="2"/>
      <c r="BC3194" s="3"/>
      <c r="BD3194" s="3"/>
      <c r="BE3194" s="3"/>
      <c r="BF3194" s="3"/>
    </row>
    <row r="3195" spans="1:58" ht="41.45" customHeight="1">
      <c r="A3195"/>
      <c r="J3195"/>
      <c r="AA3195"/>
      <c r="AB3195"/>
      <c r="AC3195"/>
      <c r="AD3195"/>
      <c r="AE3195"/>
      <c r="AF3195"/>
      <c r="AG3195"/>
      <c r="AH3195"/>
      <c r="BB3195" s="2"/>
      <c r="BC3195" s="3"/>
      <c r="BD3195" s="3"/>
      <c r="BE3195" s="3"/>
      <c r="BF3195" s="3"/>
    </row>
    <row r="3196" spans="1:58" ht="41.45" customHeight="1">
      <c r="A3196"/>
      <c r="J3196"/>
      <c r="AA3196"/>
      <c r="AB3196"/>
      <c r="AC3196"/>
      <c r="AD3196"/>
      <c r="AE3196"/>
      <c r="AF3196"/>
      <c r="AG3196"/>
      <c r="AH3196"/>
      <c r="BB3196" s="2"/>
      <c r="BC3196" s="3"/>
      <c r="BD3196" s="3"/>
      <c r="BE3196" s="3"/>
      <c r="BF3196" s="3"/>
    </row>
    <row r="3197" spans="1:58" ht="41.45" customHeight="1">
      <c r="A3197"/>
      <c r="J3197"/>
      <c r="AA3197"/>
      <c r="AB3197"/>
      <c r="AC3197"/>
      <c r="AD3197"/>
      <c r="AE3197"/>
      <c r="AF3197"/>
      <c r="AG3197"/>
      <c r="AH3197"/>
      <c r="BB3197" s="2"/>
      <c r="BC3197" s="3"/>
      <c r="BD3197" s="3"/>
      <c r="BE3197" s="3"/>
      <c r="BF3197" s="3"/>
    </row>
    <row r="3198" spans="1:58" ht="41.45" customHeight="1">
      <c r="A3198"/>
      <c r="J3198"/>
      <c r="AA3198"/>
      <c r="AB3198"/>
      <c r="AC3198"/>
      <c r="AD3198"/>
      <c r="AE3198"/>
      <c r="AF3198"/>
      <c r="AG3198"/>
      <c r="AH3198"/>
      <c r="BB3198" s="2"/>
      <c r="BC3198" s="3"/>
      <c r="BD3198" s="3"/>
      <c r="BE3198" s="3"/>
      <c r="BF3198" s="3"/>
    </row>
    <row r="3199" spans="1:58" ht="41.45" customHeight="1">
      <c r="A3199"/>
      <c r="J3199"/>
      <c r="AA3199"/>
      <c r="AB3199"/>
      <c r="AC3199"/>
      <c r="AD3199"/>
      <c r="AE3199"/>
      <c r="AF3199"/>
      <c r="AG3199"/>
      <c r="AH3199"/>
      <c r="BB3199" s="2"/>
      <c r="BC3199" s="3"/>
      <c r="BD3199" s="3"/>
      <c r="BE3199" s="3"/>
      <c r="BF3199" s="3"/>
    </row>
    <row r="3200" spans="1:58" ht="41.45" customHeight="1">
      <c r="A3200"/>
      <c r="J3200"/>
      <c r="AA3200"/>
      <c r="AB3200"/>
      <c r="AC3200"/>
      <c r="AD3200"/>
      <c r="AE3200"/>
      <c r="AF3200"/>
      <c r="AG3200"/>
      <c r="AH3200"/>
      <c r="BB3200" s="2"/>
      <c r="BC3200" s="3"/>
      <c r="BD3200" s="3"/>
      <c r="BE3200" s="3"/>
      <c r="BF3200" s="3"/>
    </row>
    <row r="3201" spans="1:58" ht="41.45" customHeight="1">
      <c r="A3201"/>
      <c r="J3201"/>
      <c r="AA3201"/>
      <c r="AB3201"/>
      <c r="AC3201"/>
      <c r="AD3201"/>
      <c r="AE3201"/>
      <c r="AF3201"/>
      <c r="AG3201"/>
      <c r="AH3201"/>
      <c r="BB3201" s="2"/>
      <c r="BC3201" s="3"/>
      <c r="BD3201" s="3"/>
      <c r="BE3201" s="3"/>
      <c r="BF3201" s="3"/>
    </row>
    <row r="3202" spans="1:58" ht="41.45" customHeight="1">
      <c r="A3202"/>
      <c r="J3202"/>
      <c r="AA3202"/>
      <c r="AB3202"/>
      <c r="AC3202"/>
      <c r="AD3202"/>
      <c r="AE3202"/>
      <c r="AF3202"/>
      <c r="AG3202"/>
      <c r="AH3202"/>
      <c r="BB3202" s="2"/>
      <c r="BC3202" s="3"/>
      <c r="BD3202" s="3"/>
      <c r="BE3202" s="3"/>
      <c r="BF3202" s="3"/>
    </row>
    <row r="3203" spans="1:58" ht="41.45" customHeight="1">
      <c r="A3203"/>
      <c r="J3203"/>
      <c r="AA3203"/>
      <c r="AB3203"/>
      <c r="AC3203"/>
      <c r="AD3203"/>
      <c r="AE3203"/>
      <c r="AF3203"/>
      <c r="AG3203"/>
      <c r="AH3203"/>
      <c r="BB3203" s="2"/>
      <c r="BC3203" s="3"/>
      <c r="BD3203" s="3"/>
      <c r="BE3203" s="3"/>
      <c r="BF3203" s="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row r="4945" spans="1:34" ht="41.45" customHeight="1">
      <c r="A4945"/>
      <c r="J4945"/>
      <c r="AA4945"/>
      <c r="AB4945"/>
      <c r="AC4945"/>
      <c r="AD4945"/>
      <c r="AE4945"/>
      <c r="AF4945"/>
      <c r="AG4945"/>
      <c r="AH4945"/>
    </row>
    <row r="4946" spans="1:34" ht="41.45" customHeight="1">
      <c r="A4946"/>
      <c r="J4946"/>
      <c r="AA4946"/>
      <c r="AB4946"/>
      <c r="AC4946"/>
      <c r="AD4946"/>
      <c r="AE4946"/>
      <c r="AF4946"/>
      <c r="AG4946"/>
      <c r="AH4946"/>
    </row>
    <row r="4947" spans="1:34" ht="41.45" customHeight="1">
      <c r="A4947"/>
      <c r="J4947"/>
      <c r="AA4947"/>
      <c r="AB4947"/>
      <c r="AC4947"/>
      <c r="AD4947"/>
      <c r="AE4947"/>
      <c r="AF4947"/>
      <c r="AG4947"/>
      <c r="AH4947"/>
    </row>
    <row r="4948" spans="1:34" ht="41.45" customHeight="1">
      <c r="A4948"/>
      <c r="J4948"/>
      <c r="AA4948"/>
      <c r="AB4948"/>
      <c r="AC4948"/>
      <c r="AD4948"/>
      <c r="AE4948"/>
      <c r="AF4948"/>
      <c r="AG4948"/>
      <c r="AH4948"/>
    </row>
    <row r="4949" spans="1:34" ht="41.45" customHeight="1">
      <c r="A4949"/>
      <c r="J4949"/>
      <c r="AA4949"/>
      <c r="AB4949"/>
      <c r="AC4949"/>
      <c r="AD4949"/>
      <c r="AE4949"/>
      <c r="AF4949"/>
      <c r="AG4949"/>
      <c r="AH4949"/>
    </row>
    <row r="4950" spans="1:34" ht="41.45" customHeight="1">
      <c r="A4950"/>
      <c r="J4950"/>
      <c r="AA4950"/>
      <c r="AB4950"/>
      <c r="AC4950"/>
      <c r="AD4950"/>
      <c r="AE4950"/>
      <c r="AF4950"/>
      <c r="AG4950"/>
      <c r="AH4950"/>
    </row>
    <row r="4951" spans="1:34" ht="41.45" customHeight="1">
      <c r="A4951"/>
      <c r="J4951"/>
      <c r="AA4951"/>
      <c r="AB4951"/>
      <c r="AC4951"/>
      <c r="AD4951"/>
      <c r="AE4951"/>
      <c r="AF4951"/>
      <c r="AG4951"/>
      <c r="AH4951"/>
    </row>
    <row r="4952" spans="1:34" ht="41.45" customHeight="1">
      <c r="A4952"/>
      <c r="J4952"/>
      <c r="AA4952"/>
      <c r="AB4952"/>
      <c r="AC4952"/>
      <c r="AD4952"/>
      <c r="AE4952"/>
      <c r="AF4952"/>
      <c r="AG4952"/>
      <c r="AH4952"/>
    </row>
    <row r="4953" spans="1:34" ht="41.45" customHeight="1">
      <c r="A4953"/>
      <c r="J4953"/>
      <c r="AA4953"/>
      <c r="AB4953"/>
      <c r="AC4953"/>
      <c r="AD4953"/>
      <c r="AE4953"/>
      <c r="AF4953"/>
      <c r="AG4953"/>
      <c r="AH4953"/>
    </row>
    <row r="4954" spans="1:34" ht="41.45" customHeight="1">
      <c r="A4954"/>
      <c r="J4954"/>
      <c r="AA4954"/>
      <c r="AB4954"/>
      <c r="AC4954"/>
      <c r="AD4954"/>
      <c r="AE4954"/>
      <c r="AF4954"/>
      <c r="AG4954"/>
      <c r="AH4954"/>
    </row>
    <row r="4955" spans="1:34" ht="41.45" customHeight="1">
      <c r="A4955"/>
      <c r="J4955"/>
      <c r="AA4955"/>
      <c r="AB4955"/>
      <c r="AC4955"/>
      <c r="AD4955"/>
      <c r="AE4955"/>
      <c r="AF4955"/>
      <c r="AG4955"/>
      <c r="AH4955"/>
    </row>
    <row r="4956" spans="1:34" ht="41.45" customHeight="1">
      <c r="A4956"/>
      <c r="J4956"/>
      <c r="AA4956"/>
      <c r="AB4956"/>
      <c r="AC4956"/>
      <c r="AD4956"/>
      <c r="AE4956"/>
      <c r="AF4956"/>
      <c r="AG4956"/>
      <c r="AH4956"/>
    </row>
    <row r="4957" spans="1:34" ht="41.45" customHeight="1">
      <c r="A4957"/>
      <c r="J4957"/>
      <c r="AA4957"/>
      <c r="AB4957"/>
      <c r="AC4957"/>
      <c r="AD4957"/>
      <c r="AE4957"/>
      <c r="AF4957"/>
      <c r="AG4957"/>
      <c r="AH4957"/>
    </row>
    <row r="4958" spans="1:34" ht="41.45" customHeight="1">
      <c r="A4958"/>
      <c r="J4958"/>
      <c r="AA4958"/>
      <c r="AB4958"/>
      <c r="AC4958"/>
      <c r="AD4958"/>
      <c r="AE4958"/>
      <c r="AF4958"/>
      <c r="AG4958"/>
      <c r="AH4958"/>
    </row>
    <row r="4959" spans="1:34" ht="41.45" customHeight="1">
      <c r="A4959"/>
      <c r="J4959"/>
      <c r="AA4959"/>
      <c r="AB4959"/>
      <c r="AC4959"/>
      <c r="AD4959"/>
      <c r="AE4959"/>
      <c r="AF4959"/>
      <c r="AG4959"/>
      <c r="AH4959"/>
    </row>
    <row r="4960" spans="1:34" ht="41.45" customHeight="1">
      <c r="A4960"/>
      <c r="J4960"/>
      <c r="AA4960"/>
      <c r="AB4960"/>
      <c r="AC4960"/>
      <c r="AD4960"/>
      <c r="AE4960"/>
      <c r="AF4960"/>
      <c r="AG4960"/>
      <c r="AH4960"/>
    </row>
    <row r="4961" spans="1:34" ht="41.45" customHeight="1">
      <c r="A4961"/>
      <c r="J4961"/>
      <c r="AA4961"/>
      <c r="AB4961"/>
      <c r="AC4961"/>
      <c r="AD4961"/>
      <c r="AE4961"/>
      <c r="AF4961"/>
      <c r="AG4961"/>
      <c r="AH4961"/>
    </row>
    <row r="4962" spans="1:34" ht="41.45" customHeight="1">
      <c r="A4962"/>
      <c r="J4962"/>
      <c r="AA4962"/>
      <c r="AB4962"/>
      <c r="AC4962"/>
      <c r="AD4962"/>
      <c r="AE4962"/>
      <c r="AF4962"/>
      <c r="AG4962"/>
      <c r="AH4962"/>
    </row>
    <row r="4963" spans="1:34" ht="41.45" customHeight="1">
      <c r="A4963"/>
      <c r="J4963"/>
      <c r="AA4963"/>
      <c r="AB4963"/>
      <c r="AC4963"/>
      <c r="AD4963"/>
      <c r="AE4963"/>
      <c r="AF4963"/>
      <c r="AG4963"/>
      <c r="AH4963"/>
    </row>
    <row r="4964" spans="1:34" ht="41.45" customHeight="1">
      <c r="A4964"/>
      <c r="J4964"/>
      <c r="AA4964"/>
      <c r="AB4964"/>
      <c r="AC4964"/>
      <c r="AD4964"/>
      <c r="AE4964"/>
      <c r="AF4964"/>
      <c r="AG4964"/>
      <c r="AH4964"/>
    </row>
    <row r="4965" spans="1:34" ht="41.45" customHeight="1">
      <c r="A4965"/>
      <c r="J4965"/>
      <c r="AA4965"/>
      <c r="AB4965"/>
      <c r="AC4965"/>
      <c r="AD4965"/>
      <c r="AE4965"/>
      <c r="AF4965"/>
      <c r="AG4965"/>
      <c r="AH4965"/>
    </row>
    <row r="4966" spans="1:34" ht="41.45" customHeight="1">
      <c r="A4966"/>
      <c r="J4966"/>
      <c r="AA4966"/>
      <c r="AB4966"/>
      <c r="AC4966"/>
      <c r="AD4966"/>
      <c r="AE4966"/>
      <c r="AF4966"/>
      <c r="AG4966"/>
      <c r="AH4966"/>
    </row>
    <row r="4967" spans="1:34" ht="41.45" customHeight="1">
      <c r="A4967"/>
      <c r="J4967"/>
      <c r="AA4967"/>
      <c r="AB4967"/>
      <c r="AC4967"/>
      <c r="AD4967"/>
      <c r="AE4967"/>
      <c r="AF4967"/>
      <c r="AG4967"/>
      <c r="AH4967"/>
    </row>
    <row r="4968" spans="1:34" ht="41.45" customHeight="1">
      <c r="A4968"/>
      <c r="J4968"/>
      <c r="AA4968"/>
      <c r="AB4968"/>
      <c r="AC4968"/>
      <c r="AD4968"/>
      <c r="AE4968"/>
      <c r="AF4968"/>
      <c r="AG4968"/>
      <c r="AH4968"/>
    </row>
    <row r="4969" spans="1:34" ht="41.45" customHeight="1">
      <c r="A4969"/>
      <c r="J4969"/>
      <c r="AA4969"/>
      <c r="AB4969"/>
      <c r="AC4969"/>
      <c r="AD4969"/>
      <c r="AE4969"/>
      <c r="AF4969"/>
      <c r="AG4969"/>
      <c r="AH4969"/>
    </row>
    <row r="4970" spans="1:34" ht="41.45" customHeight="1">
      <c r="A4970"/>
      <c r="J4970"/>
      <c r="AA4970"/>
      <c r="AB4970"/>
      <c r="AC4970"/>
      <c r="AD4970"/>
      <c r="AE4970"/>
      <c r="AF4970"/>
      <c r="AG4970"/>
      <c r="AH4970"/>
    </row>
    <row r="4971" spans="1:34" ht="41.45" customHeight="1">
      <c r="A4971"/>
      <c r="J4971"/>
      <c r="AA4971"/>
      <c r="AB4971"/>
      <c r="AC4971"/>
      <c r="AD4971"/>
      <c r="AE4971"/>
      <c r="AF4971"/>
      <c r="AG4971"/>
      <c r="AH4971"/>
    </row>
    <row r="4972" spans="1:34" ht="41.45" customHeight="1">
      <c r="A4972"/>
      <c r="J4972"/>
      <c r="AA4972"/>
      <c r="AB4972"/>
      <c r="AC4972"/>
      <c r="AD4972"/>
      <c r="AE4972"/>
      <c r="AF4972"/>
      <c r="AG4972"/>
      <c r="AH4972"/>
    </row>
    <row r="4973" spans="1:34" ht="41.45" customHeight="1">
      <c r="A4973"/>
      <c r="J4973"/>
      <c r="AA4973"/>
      <c r="AB4973"/>
      <c r="AC4973"/>
      <c r="AD4973"/>
      <c r="AE4973"/>
      <c r="AF4973"/>
      <c r="AG4973"/>
      <c r="AH4973"/>
    </row>
    <row r="4974" spans="1:34" ht="41.45" customHeight="1">
      <c r="A4974"/>
      <c r="J4974"/>
      <c r="AA4974"/>
      <c r="AB4974"/>
      <c r="AC4974"/>
      <c r="AD4974"/>
      <c r="AE4974"/>
      <c r="AF4974"/>
      <c r="AG4974"/>
      <c r="AH4974"/>
    </row>
    <row r="4975" spans="1:34" ht="41.45" customHeight="1">
      <c r="A4975"/>
      <c r="J4975"/>
      <c r="AA4975"/>
      <c r="AB4975"/>
      <c r="AC4975"/>
      <c r="AD4975"/>
      <c r="AE4975"/>
      <c r="AF4975"/>
      <c r="AG4975"/>
      <c r="AH4975"/>
    </row>
    <row r="4976" spans="1:34" ht="41.45" customHeight="1">
      <c r="A4976"/>
      <c r="J4976"/>
      <c r="AA4976"/>
      <c r="AB4976"/>
      <c r="AC4976"/>
      <c r="AD4976"/>
      <c r="AE4976"/>
      <c r="AF4976"/>
      <c r="AG4976"/>
      <c r="AH4976"/>
    </row>
    <row r="4977" spans="1:34" ht="41.45" customHeight="1">
      <c r="A4977"/>
      <c r="J4977"/>
      <c r="AA4977"/>
      <c r="AB4977"/>
      <c r="AC4977"/>
      <c r="AD4977"/>
      <c r="AE4977"/>
      <c r="AF4977"/>
      <c r="AG4977"/>
      <c r="AH4977"/>
    </row>
    <row r="4978" spans="1:34" ht="41.45" customHeight="1">
      <c r="A4978"/>
      <c r="J4978"/>
      <c r="AA4978"/>
      <c r="AB4978"/>
      <c r="AC4978"/>
      <c r="AD4978"/>
      <c r="AE4978"/>
      <c r="AF4978"/>
      <c r="AG4978"/>
      <c r="AH4978"/>
    </row>
    <row r="4979" spans="1:34" ht="41.45" customHeight="1">
      <c r="A4979"/>
      <c r="J4979"/>
      <c r="AA4979"/>
      <c r="AB4979"/>
      <c r="AC4979"/>
      <c r="AD4979"/>
      <c r="AE4979"/>
      <c r="AF4979"/>
      <c r="AG4979"/>
      <c r="AH4979"/>
    </row>
    <row r="4980" spans="1:34" ht="41.45" customHeight="1">
      <c r="A4980"/>
      <c r="J4980"/>
      <c r="AA4980"/>
      <c r="AB4980"/>
      <c r="AC4980"/>
      <c r="AD4980"/>
      <c r="AE4980"/>
      <c r="AF4980"/>
      <c r="AG4980"/>
      <c r="AH4980"/>
    </row>
    <row r="4981" spans="1:34" ht="41.45" customHeight="1">
      <c r="A4981"/>
      <c r="J4981"/>
      <c r="AA4981"/>
      <c r="AB4981"/>
      <c r="AC4981"/>
      <c r="AD4981"/>
      <c r="AE4981"/>
      <c r="AF4981"/>
      <c r="AG4981"/>
      <c r="AH4981"/>
    </row>
    <row r="4982" spans="1:34" ht="41.45" customHeight="1">
      <c r="A4982"/>
      <c r="J4982"/>
      <c r="AA4982"/>
      <c r="AB4982"/>
      <c r="AC4982"/>
      <c r="AD4982"/>
      <c r="AE4982"/>
      <c r="AF4982"/>
      <c r="AG4982"/>
      <c r="AH4982"/>
    </row>
    <row r="4983" spans="1:34" ht="41.45" customHeight="1">
      <c r="A4983"/>
      <c r="J4983"/>
      <c r="AA4983"/>
      <c r="AB4983"/>
      <c r="AC4983"/>
      <c r="AD4983"/>
      <c r="AE4983"/>
      <c r="AF4983"/>
      <c r="AG4983"/>
      <c r="AH4983"/>
    </row>
    <row r="4984" spans="1:34" ht="41.45" customHeight="1">
      <c r="A4984"/>
      <c r="J4984"/>
      <c r="AA4984"/>
      <c r="AB4984"/>
      <c r="AC4984"/>
      <c r="AD4984"/>
      <c r="AE4984"/>
      <c r="AF4984"/>
      <c r="AG4984"/>
      <c r="AH4984"/>
    </row>
    <row r="4985" spans="1:34" ht="41.45" customHeight="1">
      <c r="A4985"/>
      <c r="J4985"/>
      <c r="AA4985"/>
      <c r="AB4985"/>
      <c r="AC4985"/>
      <c r="AD4985"/>
      <c r="AE4985"/>
      <c r="AF4985"/>
      <c r="AG4985"/>
      <c r="AH4985"/>
    </row>
    <row r="4986" spans="1:34" ht="41.45" customHeight="1">
      <c r="A4986"/>
      <c r="J4986"/>
      <c r="AA4986"/>
      <c r="AB4986"/>
      <c r="AC4986"/>
      <c r="AD4986"/>
      <c r="AE4986"/>
      <c r="AF4986"/>
      <c r="AG4986"/>
      <c r="AH4986"/>
    </row>
    <row r="4987" spans="1:34" ht="41.45" customHeight="1">
      <c r="A4987"/>
      <c r="J4987"/>
      <c r="AA4987"/>
      <c r="AB4987"/>
      <c r="AC4987"/>
      <c r="AD4987"/>
      <c r="AE4987"/>
      <c r="AF4987"/>
      <c r="AG4987"/>
      <c r="AH4987"/>
    </row>
    <row r="4988" spans="1:34" ht="41.45" customHeight="1">
      <c r="A4988"/>
      <c r="J4988"/>
      <c r="AA4988"/>
      <c r="AB4988"/>
      <c r="AC4988"/>
      <c r="AD4988"/>
      <c r="AE4988"/>
      <c r="AF4988"/>
      <c r="AG4988"/>
      <c r="AH4988"/>
    </row>
    <row r="4989" spans="1:34" ht="41.45" customHeight="1">
      <c r="A4989"/>
      <c r="J4989"/>
      <c r="AA4989"/>
      <c r="AB4989"/>
      <c r="AC4989"/>
      <c r="AD4989"/>
      <c r="AE4989"/>
      <c r="AF4989"/>
      <c r="AG4989"/>
      <c r="AH4989"/>
    </row>
    <row r="4990" spans="1:34" ht="41.45" customHeight="1">
      <c r="A4990"/>
      <c r="J4990"/>
      <c r="AA4990"/>
      <c r="AB4990"/>
      <c r="AC4990"/>
      <c r="AD4990"/>
      <c r="AE4990"/>
      <c r="AF4990"/>
      <c r="AG4990"/>
      <c r="AH4990"/>
    </row>
    <row r="4991" spans="1:34" ht="41.45" customHeight="1">
      <c r="A4991"/>
      <c r="J4991"/>
      <c r="AA4991"/>
      <c r="AB4991"/>
      <c r="AC4991"/>
      <c r="AD4991"/>
      <c r="AE4991"/>
      <c r="AF4991"/>
      <c r="AG4991"/>
      <c r="AH4991"/>
    </row>
    <row r="4992" spans="1:34" ht="41.45" customHeight="1">
      <c r="A4992"/>
      <c r="J4992"/>
      <c r="AA4992"/>
      <c r="AB4992"/>
      <c r="AC4992"/>
      <c r="AD4992"/>
      <c r="AE4992"/>
      <c r="AF4992"/>
      <c r="AG4992"/>
      <c r="AH4992"/>
    </row>
    <row r="4993" spans="1:34" ht="41.45" customHeight="1">
      <c r="A4993"/>
      <c r="J4993"/>
      <c r="AA4993"/>
      <c r="AB4993"/>
      <c r="AC4993"/>
      <c r="AD4993"/>
      <c r="AE4993"/>
      <c r="AF4993"/>
      <c r="AG4993"/>
      <c r="AH4993"/>
    </row>
    <row r="4994" spans="1:34" ht="41.45" customHeight="1">
      <c r="A4994"/>
      <c r="J4994"/>
      <c r="AA4994"/>
      <c r="AB4994"/>
      <c r="AC4994"/>
      <c r="AD4994"/>
      <c r="AE4994"/>
      <c r="AF4994"/>
      <c r="AG4994"/>
      <c r="AH4994"/>
    </row>
    <row r="4995" spans="1:34" ht="41.45" customHeight="1">
      <c r="A4995"/>
      <c r="J4995"/>
      <c r="AA4995"/>
      <c r="AB4995"/>
      <c r="AC4995"/>
      <c r="AD4995"/>
      <c r="AE4995"/>
      <c r="AF4995"/>
      <c r="AG4995"/>
      <c r="AH4995"/>
    </row>
    <row r="4996" spans="1:34" ht="41.45" customHeight="1">
      <c r="A4996"/>
      <c r="J4996"/>
      <c r="AA4996"/>
      <c r="AB4996"/>
      <c r="AC4996"/>
      <c r="AD4996"/>
      <c r="AE4996"/>
      <c r="AF4996"/>
      <c r="AG4996"/>
      <c r="AH4996"/>
    </row>
    <row r="4997" spans="1:34" ht="41.45" customHeight="1">
      <c r="A4997"/>
      <c r="J4997"/>
      <c r="AA4997"/>
      <c r="AB4997"/>
      <c r="AC4997"/>
      <c r="AD4997"/>
      <c r="AE4997"/>
      <c r="AF4997"/>
      <c r="AG4997"/>
      <c r="AH4997"/>
    </row>
    <row r="4998" spans="1:34" ht="41.45" customHeight="1">
      <c r="A4998"/>
      <c r="J4998"/>
      <c r="AA4998"/>
      <c r="AB4998"/>
      <c r="AC4998"/>
      <c r="AD4998"/>
      <c r="AE4998"/>
      <c r="AF4998"/>
      <c r="AG4998"/>
      <c r="AH4998"/>
    </row>
    <row r="4999" spans="1:34" ht="41.45" customHeight="1">
      <c r="A4999"/>
      <c r="J4999"/>
      <c r="AA4999"/>
      <c r="AB4999"/>
      <c r="AC4999"/>
      <c r="AD4999"/>
      <c r="AE4999"/>
      <c r="AF4999"/>
      <c r="AG4999"/>
      <c r="AH4999"/>
    </row>
    <row r="5000" spans="1:34" ht="41.45" customHeight="1">
      <c r="A5000"/>
      <c r="J5000"/>
      <c r="AA5000"/>
      <c r="AB5000"/>
      <c r="AC5000"/>
      <c r="AD5000"/>
      <c r="AE5000"/>
      <c r="AF5000"/>
      <c r="AG5000"/>
      <c r="AH5000"/>
    </row>
    <row r="5001" spans="1:34" ht="41.45" customHeight="1">
      <c r="A5001"/>
      <c r="J5001"/>
      <c r="AA5001"/>
      <c r="AB5001"/>
      <c r="AC5001"/>
      <c r="AD5001"/>
      <c r="AE5001"/>
      <c r="AF5001"/>
      <c r="AG5001"/>
      <c r="AH5001"/>
    </row>
    <row r="5002" spans="1:34" ht="41.45" customHeight="1">
      <c r="A5002"/>
      <c r="J5002"/>
      <c r="AA5002"/>
      <c r="AB5002"/>
      <c r="AC5002"/>
      <c r="AD5002"/>
      <c r="AE5002"/>
      <c r="AF5002"/>
      <c r="AG5002"/>
      <c r="AH5002"/>
    </row>
    <row r="5003" spans="1:34" ht="41.45" customHeight="1">
      <c r="A5003"/>
      <c r="J5003"/>
      <c r="AA5003"/>
      <c r="AB5003"/>
      <c r="AC5003"/>
      <c r="AD5003"/>
      <c r="AE5003"/>
      <c r="AF5003"/>
      <c r="AG5003"/>
      <c r="AH5003"/>
    </row>
    <row r="5004" spans="1:34" ht="41.45" customHeight="1">
      <c r="A5004"/>
      <c r="J5004"/>
      <c r="AA5004"/>
      <c r="AB5004"/>
      <c r="AC5004"/>
      <c r="AD5004"/>
      <c r="AE5004"/>
      <c r="AF5004"/>
      <c r="AG5004"/>
      <c r="AH5004"/>
    </row>
    <row r="5005" spans="1:34" ht="41.45" customHeight="1">
      <c r="A5005"/>
      <c r="J5005"/>
      <c r="AA5005"/>
      <c r="AB5005"/>
      <c r="AC5005"/>
      <c r="AD5005"/>
      <c r="AE5005"/>
      <c r="AF5005"/>
      <c r="AG5005"/>
      <c r="AH5005"/>
    </row>
    <row r="5006" spans="1:34" ht="41.45" customHeight="1">
      <c r="A5006"/>
      <c r="J5006"/>
      <c r="AA5006"/>
      <c r="AB5006"/>
      <c r="AC5006"/>
      <c r="AD5006"/>
      <c r="AE5006"/>
      <c r="AF5006"/>
      <c r="AG5006"/>
      <c r="AH5006"/>
    </row>
    <row r="5007" spans="1:34" ht="41.45" customHeight="1">
      <c r="A5007"/>
      <c r="J5007"/>
      <c r="AA5007"/>
      <c r="AB5007"/>
      <c r="AC5007"/>
      <c r="AD5007"/>
      <c r="AE5007"/>
      <c r="AF5007"/>
      <c r="AG5007"/>
      <c r="AH5007"/>
    </row>
    <row r="5008" spans="1:34" ht="41.45" customHeight="1">
      <c r="A5008"/>
      <c r="J5008"/>
      <c r="AA5008"/>
      <c r="AB5008"/>
      <c r="AC5008"/>
      <c r="AD5008"/>
      <c r="AE5008"/>
      <c r="AF5008"/>
      <c r="AG5008"/>
      <c r="AH5008"/>
    </row>
    <row r="5009" spans="1:34" ht="41.45" customHeight="1">
      <c r="A5009"/>
      <c r="J5009"/>
      <c r="AA5009"/>
      <c r="AB5009"/>
      <c r="AC5009"/>
      <c r="AD5009"/>
      <c r="AE5009"/>
      <c r="AF5009"/>
      <c r="AG5009"/>
      <c r="AH5009"/>
    </row>
    <row r="5010" spans="1:34" ht="41.45" customHeight="1">
      <c r="A5010"/>
      <c r="J5010"/>
      <c r="AA5010"/>
      <c r="AB5010"/>
      <c r="AC5010"/>
      <c r="AD5010"/>
      <c r="AE5010"/>
      <c r="AF5010"/>
      <c r="AG5010"/>
      <c r="AH5010"/>
    </row>
    <row r="5011" spans="1:34" ht="41.45" customHeight="1">
      <c r="A5011"/>
      <c r="J5011"/>
      <c r="AA5011"/>
      <c r="AB5011"/>
      <c r="AC5011"/>
      <c r="AD5011"/>
      <c r="AE5011"/>
      <c r="AF5011"/>
      <c r="AG5011"/>
      <c r="AH5011"/>
    </row>
    <row r="5012" spans="1:34" ht="41.45" customHeight="1">
      <c r="A5012"/>
      <c r="J5012"/>
      <c r="AA5012"/>
      <c r="AB5012"/>
      <c r="AC5012"/>
      <c r="AD5012"/>
      <c r="AE5012"/>
      <c r="AF5012"/>
      <c r="AG5012"/>
      <c r="AH5012"/>
    </row>
    <row r="5013" spans="1:34" ht="41.45" customHeight="1">
      <c r="A5013"/>
      <c r="J5013"/>
      <c r="AA5013"/>
      <c r="AB5013"/>
      <c r="AC5013"/>
      <c r="AD5013"/>
      <c r="AE5013"/>
      <c r="AF5013"/>
      <c r="AG5013"/>
      <c r="AH5013"/>
    </row>
    <row r="5014" spans="1:34" ht="41.45" customHeight="1">
      <c r="A5014"/>
      <c r="J5014"/>
      <c r="AA5014"/>
      <c r="AB5014"/>
      <c r="AC5014"/>
      <c r="AD5014"/>
      <c r="AE5014"/>
      <c r="AF5014"/>
      <c r="AG5014"/>
      <c r="AH5014"/>
    </row>
    <row r="5015" spans="1:34" ht="41.45" customHeight="1">
      <c r="A5015"/>
      <c r="J5015"/>
      <c r="AA5015"/>
      <c r="AB5015"/>
      <c r="AC5015"/>
      <c r="AD5015"/>
      <c r="AE5015"/>
      <c r="AF5015"/>
      <c r="AG5015"/>
      <c r="AH5015"/>
    </row>
    <row r="5016" spans="1:34" ht="41.45" customHeight="1">
      <c r="A5016"/>
      <c r="J5016"/>
      <c r="AA5016"/>
      <c r="AB5016"/>
      <c r="AC5016"/>
      <c r="AD5016"/>
      <c r="AE5016"/>
      <c r="AF5016"/>
      <c r="AG5016"/>
      <c r="AH5016"/>
    </row>
    <row r="5017" spans="1:34" ht="41.45" customHeight="1">
      <c r="A5017"/>
      <c r="J5017"/>
      <c r="AA5017"/>
      <c r="AB5017"/>
      <c r="AC5017"/>
      <c r="AD5017"/>
      <c r="AE5017"/>
      <c r="AF5017"/>
      <c r="AG5017"/>
      <c r="AH5017"/>
    </row>
    <row r="5018" spans="1:34" ht="41.45" customHeight="1">
      <c r="A5018"/>
      <c r="J5018"/>
      <c r="AA5018"/>
      <c r="AB5018"/>
      <c r="AC5018"/>
      <c r="AD5018"/>
      <c r="AE5018"/>
      <c r="AF5018"/>
      <c r="AG5018"/>
      <c r="AH5018"/>
    </row>
    <row r="5019" spans="1:34" ht="41.45" customHeight="1">
      <c r="A5019"/>
      <c r="J5019"/>
      <c r="AA5019"/>
      <c r="AB5019"/>
      <c r="AC5019"/>
      <c r="AD5019"/>
      <c r="AE5019"/>
      <c r="AF5019"/>
      <c r="AG5019"/>
      <c r="AH5019"/>
    </row>
    <row r="5020" spans="1:34" ht="41.45" customHeight="1">
      <c r="A5020"/>
      <c r="J5020"/>
      <c r="AA5020"/>
      <c r="AB5020"/>
      <c r="AC5020"/>
      <c r="AD5020"/>
      <c r="AE5020"/>
      <c r="AF5020"/>
      <c r="AG5020"/>
      <c r="AH5020"/>
    </row>
    <row r="5021" spans="1:34" ht="41.45" customHeight="1">
      <c r="A5021"/>
      <c r="J5021"/>
      <c r="AA5021"/>
      <c r="AB5021"/>
      <c r="AC5021"/>
      <c r="AD5021"/>
      <c r="AE5021"/>
      <c r="AF5021"/>
      <c r="AG5021"/>
      <c r="AH5021"/>
    </row>
    <row r="5022" spans="1:34" ht="41.45" customHeight="1">
      <c r="A5022"/>
      <c r="J5022"/>
      <c r="AA5022"/>
      <c r="AB5022"/>
      <c r="AC5022"/>
      <c r="AD5022"/>
      <c r="AE5022"/>
      <c r="AF5022"/>
      <c r="AG5022"/>
      <c r="AH5022"/>
    </row>
    <row r="5023" spans="1:34" ht="41.45" customHeight="1">
      <c r="A5023"/>
      <c r="J5023"/>
      <c r="AA5023"/>
      <c r="AB5023"/>
      <c r="AC5023"/>
      <c r="AD5023"/>
      <c r="AE5023"/>
      <c r="AF5023"/>
      <c r="AG5023"/>
      <c r="AH5023"/>
    </row>
    <row r="5024" spans="1:34" ht="41.45" customHeight="1">
      <c r="A5024"/>
      <c r="J5024"/>
      <c r="AA5024"/>
      <c r="AB5024"/>
      <c r="AC5024"/>
      <c r="AD5024"/>
      <c r="AE5024"/>
      <c r="AF5024"/>
      <c r="AG5024"/>
      <c r="AH5024"/>
    </row>
    <row r="5025" spans="1:34" ht="41.45" customHeight="1">
      <c r="A5025"/>
      <c r="J5025"/>
      <c r="AA5025"/>
      <c r="AB5025"/>
      <c r="AC5025"/>
      <c r="AD5025"/>
      <c r="AE5025"/>
      <c r="AF5025"/>
      <c r="AG5025"/>
      <c r="AH5025"/>
    </row>
    <row r="5026" spans="1:34" ht="41.45" customHeight="1">
      <c r="A5026"/>
      <c r="J5026"/>
      <c r="AA5026"/>
      <c r="AB5026"/>
      <c r="AC5026"/>
      <c r="AD5026"/>
      <c r="AE5026"/>
      <c r="AF5026"/>
      <c r="AG5026"/>
      <c r="AH5026"/>
    </row>
    <row r="5027" spans="1:34" ht="41.45" customHeight="1">
      <c r="A5027"/>
      <c r="J5027"/>
      <c r="AA5027"/>
      <c r="AB5027"/>
      <c r="AC5027"/>
      <c r="AD5027"/>
      <c r="AE5027"/>
      <c r="AF5027"/>
      <c r="AG5027"/>
      <c r="AH5027"/>
    </row>
    <row r="5028" spans="1:34" ht="41.45" customHeight="1">
      <c r="A5028"/>
      <c r="J5028"/>
      <c r="AA5028"/>
      <c r="AB5028"/>
      <c r="AC5028"/>
      <c r="AD5028"/>
      <c r="AE5028"/>
      <c r="AF5028"/>
      <c r="AG5028"/>
      <c r="AH5028"/>
    </row>
    <row r="5029" spans="1:34" ht="41.45" customHeight="1">
      <c r="A5029"/>
      <c r="J5029"/>
      <c r="AA5029"/>
      <c r="AB5029"/>
      <c r="AC5029"/>
      <c r="AD5029"/>
      <c r="AE5029"/>
      <c r="AF5029"/>
      <c r="AG5029"/>
      <c r="AH5029"/>
    </row>
    <row r="5030" spans="1:34" ht="41.45" customHeight="1">
      <c r="A5030"/>
      <c r="J5030"/>
      <c r="AA5030"/>
      <c r="AB5030"/>
      <c r="AC5030"/>
      <c r="AD5030"/>
      <c r="AE5030"/>
      <c r="AF5030"/>
      <c r="AG5030"/>
      <c r="AH5030"/>
    </row>
    <row r="5031" spans="1:34" ht="41.45" customHeight="1">
      <c r="A5031"/>
      <c r="J5031"/>
      <c r="AA5031"/>
      <c r="AB5031"/>
      <c r="AC5031"/>
      <c r="AD5031"/>
      <c r="AE5031"/>
      <c r="AF5031"/>
      <c r="AG5031"/>
      <c r="AH5031"/>
    </row>
    <row r="5032" spans="1:34" ht="41.45" customHeight="1">
      <c r="A5032"/>
      <c r="J5032"/>
      <c r="AA5032"/>
      <c r="AB5032"/>
      <c r="AC5032"/>
      <c r="AD5032"/>
      <c r="AE5032"/>
      <c r="AF5032"/>
      <c r="AG5032"/>
      <c r="AH5032"/>
    </row>
    <row r="5033" spans="1:34" ht="41.45" customHeight="1">
      <c r="A5033"/>
      <c r="J5033"/>
      <c r="AA5033"/>
      <c r="AB5033"/>
      <c r="AC5033"/>
      <c r="AD5033"/>
      <c r="AE5033"/>
      <c r="AF5033"/>
      <c r="AG5033"/>
      <c r="AH5033"/>
    </row>
    <row r="5034" spans="1:34" ht="41.45" customHeight="1">
      <c r="A5034"/>
      <c r="J5034"/>
      <c r="AA5034"/>
      <c r="AB5034"/>
      <c r="AC5034"/>
      <c r="AD5034"/>
      <c r="AE5034"/>
      <c r="AF5034"/>
      <c r="AG5034"/>
      <c r="AH5034"/>
    </row>
    <row r="5035" spans="1:34" ht="41.45" customHeight="1">
      <c r="A5035"/>
      <c r="J5035"/>
      <c r="AA5035"/>
      <c r="AB5035"/>
      <c r="AC5035"/>
      <c r="AD5035"/>
      <c r="AE5035"/>
      <c r="AF5035"/>
      <c r="AG5035"/>
      <c r="AH5035"/>
    </row>
    <row r="5036" spans="1:34" ht="41.45" customHeight="1">
      <c r="A5036"/>
      <c r="J5036"/>
      <c r="AA5036"/>
      <c r="AB5036"/>
      <c r="AC5036"/>
      <c r="AD5036"/>
      <c r="AE5036"/>
      <c r="AF5036"/>
      <c r="AG5036"/>
      <c r="AH5036"/>
    </row>
    <row r="5037" spans="1:34" ht="41.45" customHeight="1">
      <c r="A5037"/>
      <c r="J5037"/>
      <c r="AA5037"/>
      <c r="AB5037"/>
      <c r="AC5037"/>
      <c r="AD5037"/>
      <c r="AE5037"/>
      <c r="AF5037"/>
      <c r="AG5037"/>
      <c r="AH5037"/>
    </row>
    <row r="5038" spans="1:34" ht="41.45" customHeight="1">
      <c r="A5038"/>
      <c r="J5038"/>
      <c r="AA5038"/>
      <c r="AB5038"/>
      <c r="AC5038"/>
      <c r="AD5038"/>
      <c r="AE5038"/>
      <c r="AF5038"/>
      <c r="AG5038"/>
      <c r="AH5038"/>
    </row>
    <row r="5039" spans="1:34" ht="41.45" customHeight="1">
      <c r="A5039"/>
      <c r="J5039"/>
      <c r="AA5039"/>
      <c r="AB5039"/>
      <c r="AC5039"/>
      <c r="AD5039"/>
      <c r="AE5039"/>
      <c r="AF5039"/>
      <c r="AG5039"/>
      <c r="AH5039"/>
    </row>
    <row r="5040" spans="1:34" ht="41.45" customHeight="1">
      <c r="A5040"/>
      <c r="J5040"/>
      <c r="AA5040"/>
      <c r="AB5040"/>
      <c r="AC5040"/>
      <c r="AD5040"/>
      <c r="AE5040"/>
      <c r="AF5040"/>
      <c r="AG5040"/>
      <c r="AH5040"/>
    </row>
    <row r="5041" spans="1:34" ht="41.45" customHeight="1">
      <c r="A5041"/>
      <c r="J5041"/>
      <c r="AA5041"/>
      <c r="AB5041"/>
      <c r="AC5041"/>
      <c r="AD5041"/>
      <c r="AE5041"/>
      <c r="AF5041"/>
      <c r="AG5041"/>
      <c r="AH5041"/>
    </row>
    <row r="5042" spans="1:34" ht="41.45" customHeight="1">
      <c r="A5042"/>
      <c r="J5042"/>
      <c r="AA5042"/>
      <c r="AB5042"/>
      <c r="AC5042"/>
      <c r="AD5042"/>
      <c r="AE5042"/>
      <c r="AF5042"/>
      <c r="AG5042"/>
      <c r="AH5042"/>
    </row>
    <row r="5043" spans="1:34" ht="41.45" customHeight="1">
      <c r="A5043"/>
      <c r="J5043"/>
      <c r="AA5043"/>
      <c r="AB5043"/>
      <c r="AC5043"/>
      <c r="AD5043"/>
      <c r="AE5043"/>
      <c r="AF5043"/>
      <c r="AG5043"/>
      <c r="AH5043"/>
    </row>
    <row r="5044" spans="1:34" ht="41.45" customHeight="1">
      <c r="A5044"/>
      <c r="J5044"/>
      <c r="AA5044"/>
      <c r="AB5044"/>
      <c r="AC5044"/>
      <c r="AD5044"/>
      <c r="AE5044"/>
      <c r="AF5044"/>
      <c r="AG5044"/>
      <c r="AH5044"/>
    </row>
    <row r="5045" spans="1:34" ht="41.45" customHeight="1">
      <c r="A5045"/>
      <c r="J5045"/>
      <c r="AA5045"/>
      <c r="AB5045"/>
      <c r="AC5045"/>
      <c r="AD5045"/>
      <c r="AE5045"/>
      <c r="AF5045"/>
      <c r="AG5045"/>
      <c r="AH5045"/>
    </row>
    <row r="5046" spans="1:34" ht="41.45" customHeight="1">
      <c r="A5046"/>
      <c r="J5046"/>
      <c r="AA5046"/>
      <c r="AB5046"/>
      <c r="AC5046"/>
      <c r="AD5046"/>
      <c r="AE5046"/>
      <c r="AF5046"/>
      <c r="AG5046"/>
      <c r="AH5046"/>
    </row>
    <row r="5047" spans="1:34" ht="41.45" customHeight="1">
      <c r="A5047"/>
      <c r="J5047"/>
      <c r="AA5047"/>
      <c r="AB5047"/>
      <c r="AC5047"/>
      <c r="AD5047"/>
      <c r="AE5047"/>
      <c r="AF5047"/>
      <c r="AG5047"/>
      <c r="AH5047"/>
    </row>
    <row r="5048" spans="1:34" ht="41.45" customHeight="1">
      <c r="A5048"/>
      <c r="J5048"/>
      <c r="AA5048"/>
      <c r="AB5048"/>
      <c r="AC5048"/>
      <c r="AD5048"/>
      <c r="AE5048"/>
      <c r="AF5048"/>
      <c r="AG5048"/>
      <c r="AH5048"/>
    </row>
    <row r="5049" spans="1:34" ht="41.45" customHeight="1">
      <c r="A5049"/>
      <c r="J5049"/>
      <c r="AA5049"/>
      <c r="AB5049"/>
      <c r="AC5049"/>
      <c r="AD5049"/>
      <c r="AE5049"/>
      <c r="AF5049"/>
      <c r="AG5049"/>
      <c r="AH5049"/>
    </row>
    <row r="5050" spans="1:34" ht="41.45" customHeight="1">
      <c r="A5050"/>
      <c r="J5050"/>
      <c r="AA5050"/>
      <c r="AB5050"/>
      <c r="AC5050"/>
      <c r="AD5050"/>
      <c r="AE5050"/>
      <c r="AF5050"/>
      <c r="AG5050"/>
      <c r="AH5050"/>
    </row>
    <row r="5051" spans="1:34" ht="41.45" customHeight="1">
      <c r="A5051"/>
      <c r="J5051"/>
      <c r="AA5051"/>
      <c r="AB5051"/>
      <c r="AC5051"/>
      <c r="AD5051"/>
      <c r="AE5051"/>
      <c r="AF5051"/>
      <c r="AG5051"/>
      <c r="AH5051"/>
    </row>
    <row r="5052" spans="1:34" ht="41.45" customHeight="1">
      <c r="A5052"/>
      <c r="J5052"/>
      <c r="AA5052"/>
      <c r="AB5052"/>
      <c r="AC5052"/>
      <c r="AD5052"/>
      <c r="AE5052"/>
      <c r="AF5052"/>
      <c r="AG5052"/>
      <c r="AH5052"/>
    </row>
    <row r="5053" spans="1:34" ht="41.45" customHeight="1">
      <c r="A5053"/>
      <c r="J5053"/>
      <c r="AA5053"/>
      <c r="AB5053"/>
      <c r="AC5053"/>
      <c r="AD5053"/>
      <c r="AE5053"/>
      <c r="AF5053"/>
      <c r="AG5053"/>
      <c r="AH5053"/>
    </row>
    <row r="5054" spans="1:34" ht="41.45" customHeight="1">
      <c r="A5054"/>
      <c r="J5054"/>
      <c r="AA5054"/>
      <c r="AB5054"/>
      <c r="AC5054"/>
      <c r="AD5054"/>
      <c r="AE5054"/>
      <c r="AF5054"/>
      <c r="AG5054"/>
      <c r="AH5054"/>
    </row>
    <row r="5055" spans="1:34" ht="41.45" customHeight="1">
      <c r="A5055"/>
      <c r="J5055"/>
      <c r="AA5055"/>
      <c r="AB5055"/>
      <c r="AC5055"/>
      <c r="AD5055"/>
      <c r="AE5055"/>
      <c r="AF5055"/>
      <c r="AG5055"/>
      <c r="AH5055"/>
    </row>
    <row r="5056" spans="1:34" ht="41.45" customHeight="1">
      <c r="A5056"/>
      <c r="J5056"/>
      <c r="AA5056"/>
      <c r="AB5056"/>
      <c r="AC5056"/>
      <c r="AD5056"/>
      <c r="AE5056"/>
      <c r="AF5056"/>
      <c r="AG5056"/>
      <c r="AH5056"/>
    </row>
    <row r="5057" spans="1:34" ht="41.45" customHeight="1">
      <c r="A5057"/>
      <c r="J5057"/>
      <c r="AA5057"/>
      <c r="AB5057"/>
      <c r="AC5057"/>
      <c r="AD5057"/>
      <c r="AE5057"/>
      <c r="AF5057"/>
      <c r="AG5057"/>
      <c r="AH5057"/>
    </row>
    <row r="5058" spans="1:34" ht="41.45" customHeight="1">
      <c r="A5058"/>
      <c r="J5058"/>
      <c r="AA5058"/>
      <c r="AB5058"/>
      <c r="AC5058"/>
      <c r="AD5058"/>
      <c r="AE5058"/>
      <c r="AF5058"/>
      <c r="AG5058"/>
      <c r="AH5058"/>
    </row>
    <row r="5059" spans="1:34" ht="41.45" customHeight="1">
      <c r="A5059"/>
      <c r="J5059"/>
      <c r="AA5059"/>
      <c r="AB5059"/>
      <c r="AC5059"/>
      <c r="AD5059"/>
      <c r="AE5059"/>
      <c r="AF5059"/>
      <c r="AG5059"/>
      <c r="AH5059"/>
    </row>
    <row r="5060" spans="1:34" ht="41.45" customHeight="1">
      <c r="A5060"/>
      <c r="J5060"/>
      <c r="AA5060"/>
      <c r="AB5060"/>
      <c r="AC5060"/>
      <c r="AD5060"/>
      <c r="AE5060"/>
      <c r="AF5060"/>
      <c r="AG5060"/>
      <c r="AH5060"/>
    </row>
    <row r="5061" spans="1:34" ht="41.45" customHeight="1">
      <c r="A5061"/>
      <c r="J5061"/>
      <c r="AA5061"/>
      <c r="AB5061"/>
      <c r="AC5061"/>
      <c r="AD5061"/>
      <c r="AE5061"/>
      <c r="AF5061"/>
      <c r="AG5061"/>
      <c r="AH5061"/>
    </row>
    <row r="5062" spans="1:34" ht="41.45" customHeight="1">
      <c r="A5062"/>
      <c r="J5062"/>
      <c r="AA5062"/>
      <c r="AB5062"/>
      <c r="AC5062"/>
      <c r="AD5062"/>
      <c r="AE5062"/>
      <c r="AF5062"/>
      <c r="AG5062"/>
      <c r="AH5062"/>
    </row>
    <row r="5063" spans="1:34" ht="41.45" customHeight="1">
      <c r="A5063"/>
      <c r="J5063"/>
      <c r="AA5063"/>
      <c r="AB5063"/>
      <c r="AC5063"/>
      <c r="AD5063"/>
      <c r="AE5063"/>
      <c r="AF5063"/>
      <c r="AG5063"/>
      <c r="AH5063"/>
    </row>
    <row r="5064" spans="1:34" ht="41.45" customHeight="1">
      <c r="A5064"/>
      <c r="J5064"/>
      <c r="AA5064"/>
      <c r="AB5064"/>
      <c r="AC5064"/>
      <c r="AD5064"/>
      <c r="AE5064"/>
      <c r="AF5064"/>
      <c r="AG5064"/>
      <c r="AH5064"/>
    </row>
    <row r="5065" spans="1:34" ht="41.45" customHeight="1">
      <c r="A5065"/>
      <c r="J5065"/>
      <c r="AA5065"/>
      <c r="AB5065"/>
      <c r="AC5065"/>
      <c r="AD5065"/>
      <c r="AE5065"/>
      <c r="AF5065"/>
      <c r="AG5065"/>
      <c r="AH5065"/>
    </row>
    <row r="5066" spans="1:34" ht="41.45" customHeight="1">
      <c r="A5066"/>
      <c r="J5066"/>
      <c r="AA5066"/>
      <c r="AB5066"/>
      <c r="AC5066"/>
      <c r="AD5066"/>
      <c r="AE5066"/>
      <c r="AF5066"/>
      <c r="AG5066"/>
      <c r="AH5066"/>
    </row>
    <row r="5067" spans="1:34" ht="41.45" customHeight="1">
      <c r="A5067"/>
      <c r="J5067"/>
      <c r="AA5067"/>
      <c r="AB5067"/>
      <c r="AC5067"/>
      <c r="AD5067"/>
      <c r="AE5067"/>
      <c r="AF5067"/>
      <c r="AG5067"/>
      <c r="AH5067"/>
    </row>
    <row r="5068" spans="1:34" ht="41.45" customHeight="1">
      <c r="A5068"/>
      <c r="J5068"/>
      <c r="AA5068"/>
      <c r="AB5068"/>
      <c r="AC5068"/>
      <c r="AD5068"/>
      <c r="AE5068"/>
      <c r="AF5068"/>
      <c r="AG5068"/>
      <c r="AH5068"/>
    </row>
    <row r="5069" spans="1:34" ht="41.45" customHeight="1">
      <c r="A5069"/>
      <c r="J5069"/>
      <c r="AA5069"/>
      <c r="AB5069"/>
      <c r="AC5069"/>
      <c r="AD5069"/>
      <c r="AE5069"/>
      <c r="AF5069"/>
      <c r="AG5069"/>
      <c r="AH5069"/>
    </row>
    <row r="5070" spans="1:34" ht="41.45" customHeight="1">
      <c r="A5070"/>
      <c r="J5070"/>
      <c r="AA5070"/>
      <c r="AB5070"/>
      <c r="AC5070"/>
      <c r="AD5070"/>
      <c r="AE5070"/>
      <c r="AF5070"/>
      <c r="AG5070"/>
      <c r="AH5070"/>
    </row>
    <row r="5071" spans="1:34" ht="41.45" customHeight="1">
      <c r="A5071"/>
      <c r="J5071"/>
      <c r="AA5071"/>
      <c r="AB5071"/>
      <c r="AC5071"/>
      <c r="AD5071"/>
      <c r="AE5071"/>
      <c r="AF5071"/>
      <c r="AG5071"/>
      <c r="AH5071"/>
    </row>
    <row r="5072" spans="1:34" ht="41.45" customHeight="1">
      <c r="A5072"/>
      <c r="J5072"/>
      <c r="AA5072"/>
      <c r="AB5072"/>
      <c r="AC5072"/>
      <c r="AD5072"/>
      <c r="AE5072"/>
      <c r="AF5072"/>
      <c r="AG5072"/>
      <c r="AH5072"/>
    </row>
    <row r="5073" spans="1:34" ht="41.45" customHeight="1">
      <c r="A5073"/>
      <c r="J5073"/>
      <c r="AA5073"/>
      <c r="AB5073"/>
      <c r="AC5073"/>
      <c r="AD5073"/>
      <c r="AE5073"/>
      <c r="AF5073"/>
      <c r="AG5073"/>
      <c r="AH5073"/>
    </row>
    <row r="5074" spans="1:34" ht="41.45" customHeight="1">
      <c r="A5074"/>
      <c r="J5074"/>
      <c r="AA5074"/>
      <c r="AB5074"/>
      <c r="AC5074"/>
      <c r="AD5074"/>
      <c r="AE5074"/>
      <c r="AF5074"/>
      <c r="AG5074"/>
      <c r="AH5074"/>
    </row>
    <row r="5075" spans="1:34" ht="41.45" customHeight="1">
      <c r="A5075"/>
      <c r="J5075"/>
      <c r="AA5075"/>
      <c r="AB5075"/>
      <c r="AC5075"/>
      <c r="AD5075"/>
      <c r="AE5075"/>
      <c r="AF5075"/>
      <c r="AG5075"/>
      <c r="AH5075"/>
    </row>
    <row r="5076" spans="1:34" ht="41.45" customHeight="1">
      <c r="A5076"/>
      <c r="J5076"/>
      <c r="AA5076"/>
      <c r="AB5076"/>
      <c r="AC5076"/>
      <c r="AD5076"/>
      <c r="AE5076"/>
      <c r="AF5076"/>
      <c r="AG5076"/>
      <c r="AH5076"/>
    </row>
    <row r="5077" spans="1:34" ht="41.45" customHeight="1">
      <c r="A5077"/>
      <c r="J5077"/>
      <c r="AA5077"/>
      <c r="AB5077"/>
      <c r="AC5077"/>
      <c r="AD5077"/>
      <c r="AE5077"/>
      <c r="AF5077"/>
      <c r="AG5077"/>
      <c r="AH5077"/>
    </row>
    <row r="5078" spans="1:34" ht="41.45" customHeight="1">
      <c r="A5078"/>
      <c r="J5078"/>
      <c r="AA5078"/>
      <c r="AB5078"/>
      <c r="AC5078"/>
      <c r="AD5078"/>
      <c r="AE5078"/>
      <c r="AF5078"/>
      <c r="AG5078"/>
      <c r="AH5078"/>
    </row>
    <row r="5079" spans="1:34" ht="41.45" customHeight="1">
      <c r="A5079"/>
      <c r="J5079"/>
      <c r="AA5079"/>
      <c r="AB5079"/>
      <c r="AC5079"/>
      <c r="AD5079"/>
      <c r="AE5079"/>
      <c r="AF5079"/>
      <c r="AG5079"/>
      <c r="AH5079"/>
    </row>
    <row r="5080" spans="1:34" ht="41.45" customHeight="1">
      <c r="A5080"/>
      <c r="J5080"/>
      <c r="AA5080"/>
      <c r="AB5080"/>
      <c r="AC5080"/>
      <c r="AD5080"/>
      <c r="AE5080"/>
      <c r="AF5080"/>
      <c r="AG5080"/>
      <c r="AH5080"/>
    </row>
    <row r="5081" spans="1:34" ht="41.45" customHeight="1">
      <c r="A5081"/>
      <c r="J5081"/>
      <c r="AA5081"/>
      <c r="AB5081"/>
      <c r="AC5081"/>
      <c r="AD5081"/>
      <c r="AE5081"/>
      <c r="AF5081"/>
      <c r="AG5081"/>
      <c r="AH5081"/>
    </row>
    <row r="5082" spans="1:34" ht="41.45" customHeight="1">
      <c r="A5082"/>
      <c r="J5082"/>
      <c r="AA5082"/>
      <c r="AB5082"/>
      <c r="AC5082"/>
      <c r="AD5082"/>
      <c r="AE5082"/>
      <c r="AF5082"/>
      <c r="AG5082"/>
      <c r="AH5082"/>
    </row>
    <row r="5083" spans="1:34" ht="41.45" customHeight="1">
      <c r="A5083"/>
      <c r="J5083"/>
      <c r="AA5083"/>
      <c r="AB5083"/>
      <c r="AC5083"/>
      <c r="AD5083"/>
      <c r="AE5083"/>
      <c r="AF5083"/>
      <c r="AG5083"/>
      <c r="AH5083"/>
    </row>
    <row r="5084" spans="1:34" ht="41.45" customHeight="1">
      <c r="A5084"/>
      <c r="J5084"/>
      <c r="AA5084"/>
      <c r="AB5084"/>
      <c r="AC5084"/>
      <c r="AD5084"/>
      <c r="AE5084"/>
      <c r="AF5084"/>
      <c r="AG5084"/>
      <c r="AH5084"/>
    </row>
    <row r="5085" spans="1:34" ht="41.45" customHeight="1">
      <c r="A5085"/>
      <c r="J5085"/>
      <c r="AA5085"/>
      <c r="AB5085"/>
      <c r="AC5085"/>
      <c r="AD5085"/>
      <c r="AE5085"/>
      <c r="AF5085"/>
      <c r="AG5085"/>
      <c r="AH5085"/>
    </row>
    <row r="5086" spans="1:34" ht="41.45" customHeight="1">
      <c r="A5086"/>
      <c r="J5086"/>
      <c r="AA5086"/>
      <c r="AB5086"/>
      <c r="AC5086"/>
      <c r="AD5086"/>
      <c r="AE5086"/>
      <c r="AF5086"/>
      <c r="AG5086"/>
      <c r="AH5086"/>
    </row>
    <row r="5087" spans="1:34" ht="41.45" customHeight="1">
      <c r="A5087"/>
      <c r="J5087"/>
      <c r="AA5087"/>
      <c r="AB5087"/>
      <c r="AC5087"/>
      <c r="AD5087"/>
      <c r="AE5087"/>
      <c r="AF5087"/>
      <c r="AG5087"/>
      <c r="AH5087"/>
    </row>
    <row r="5088" spans="1:34" ht="41.45" customHeight="1">
      <c r="A5088"/>
      <c r="J5088"/>
      <c r="AA5088"/>
      <c r="AB5088"/>
      <c r="AC5088"/>
      <c r="AD5088"/>
      <c r="AE5088"/>
      <c r="AF5088"/>
      <c r="AG5088"/>
      <c r="AH5088"/>
    </row>
    <row r="5089" spans="1:34" ht="41.45" customHeight="1">
      <c r="A5089"/>
      <c r="J5089"/>
      <c r="AA5089"/>
      <c r="AB5089"/>
      <c r="AC5089"/>
      <c r="AD5089"/>
      <c r="AE5089"/>
      <c r="AF5089"/>
      <c r="AG5089"/>
      <c r="AH5089"/>
    </row>
    <row r="5090" spans="1:34" ht="41.45" customHeight="1">
      <c r="A5090"/>
      <c r="J5090"/>
      <c r="AA5090"/>
      <c r="AB5090"/>
      <c r="AC5090"/>
      <c r="AD5090"/>
      <c r="AE5090"/>
      <c r="AF5090"/>
      <c r="AG5090"/>
      <c r="AH5090"/>
    </row>
    <row r="5091" spans="1:34" ht="41.45" customHeight="1">
      <c r="A5091"/>
      <c r="J5091"/>
      <c r="AA5091"/>
      <c r="AB5091"/>
      <c r="AC5091"/>
      <c r="AD5091"/>
      <c r="AE5091"/>
      <c r="AF5091"/>
      <c r="AG5091"/>
      <c r="AH5091"/>
    </row>
    <row r="5092" spans="1:34" ht="41.45" customHeight="1">
      <c r="A5092"/>
      <c r="J5092"/>
      <c r="AA5092"/>
      <c r="AB5092"/>
      <c r="AC5092"/>
      <c r="AD5092"/>
      <c r="AE5092"/>
      <c r="AF5092"/>
      <c r="AG5092"/>
      <c r="AH5092"/>
    </row>
    <row r="5093" spans="1:34" ht="41.45" customHeight="1">
      <c r="A5093"/>
      <c r="J5093"/>
      <c r="AA5093"/>
      <c r="AB5093"/>
      <c r="AC5093"/>
      <c r="AD5093"/>
      <c r="AE5093"/>
      <c r="AF5093"/>
      <c r="AG5093"/>
      <c r="AH5093"/>
    </row>
    <row r="5094" spans="1:34" ht="41.45" customHeight="1">
      <c r="A5094"/>
      <c r="J5094"/>
      <c r="AA5094"/>
      <c r="AB5094"/>
      <c r="AC5094"/>
      <c r="AD5094"/>
      <c r="AE5094"/>
      <c r="AF5094"/>
      <c r="AG5094"/>
      <c r="AH5094"/>
    </row>
    <row r="5095" spans="1:34" ht="41.45" customHeight="1">
      <c r="A5095"/>
      <c r="J5095"/>
      <c r="AA5095"/>
      <c r="AB5095"/>
      <c r="AC5095"/>
      <c r="AD5095"/>
      <c r="AE5095"/>
      <c r="AF5095"/>
      <c r="AG5095"/>
      <c r="AH5095"/>
    </row>
    <row r="5096" spans="1:34" ht="41.45" customHeight="1">
      <c r="A5096"/>
      <c r="J5096"/>
      <c r="AA5096"/>
      <c r="AB5096"/>
      <c r="AC5096"/>
      <c r="AD5096"/>
      <c r="AE5096"/>
      <c r="AF5096"/>
      <c r="AG5096"/>
      <c r="AH5096"/>
    </row>
    <row r="5097" spans="1:34" ht="41.45" customHeight="1">
      <c r="A5097"/>
      <c r="J5097"/>
      <c r="AA5097"/>
      <c r="AB5097"/>
      <c r="AC5097"/>
      <c r="AD5097"/>
      <c r="AE5097"/>
      <c r="AF5097"/>
      <c r="AG5097"/>
      <c r="AH5097"/>
    </row>
    <row r="5098" spans="1:34" ht="41.45" customHeight="1">
      <c r="A5098"/>
      <c r="J5098"/>
      <c r="AA5098"/>
      <c r="AB5098"/>
      <c r="AC5098"/>
      <c r="AD5098"/>
      <c r="AE5098"/>
      <c r="AF5098"/>
      <c r="AG5098"/>
      <c r="AH5098"/>
    </row>
    <row r="5099" spans="1:34" ht="41.45" customHeight="1">
      <c r="A5099"/>
      <c r="J5099"/>
      <c r="AA5099"/>
      <c r="AB5099"/>
      <c r="AC5099"/>
      <c r="AD5099"/>
      <c r="AE5099"/>
      <c r="AF5099"/>
      <c r="AG5099"/>
      <c r="AH5099"/>
    </row>
    <row r="5100" spans="1:34" ht="41.45" customHeight="1">
      <c r="A5100"/>
      <c r="J5100"/>
      <c r="AA5100"/>
      <c r="AB5100"/>
      <c r="AC5100"/>
      <c r="AD5100"/>
      <c r="AE5100"/>
      <c r="AF5100"/>
      <c r="AG5100"/>
      <c r="AH5100"/>
    </row>
    <row r="5101" spans="1:34" ht="41.45" customHeight="1">
      <c r="A5101"/>
      <c r="J5101"/>
      <c r="AA5101"/>
      <c r="AB5101"/>
      <c r="AC5101"/>
      <c r="AD5101"/>
      <c r="AE5101"/>
      <c r="AF5101"/>
      <c r="AG5101"/>
      <c r="AH5101"/>
    </row>
    <row r="5102" spans="1:34" ht="41.45" customHeight="1">
      <c r="A5102"/>
      <c r="J5102"/>
      <c r="AA5102"/>
      <c r="AB5102"/>
      <c r="AC5102"/>
      <c r="AD5102"/>
      <c r="AE5102"/>
      <c r="AF5102"/>
      <c r="AG5102"/>
      <c r="AH5102"/>
    </row>
    <row r="5103" spans="1:34" ht="41.45" customHeight="1">
      <c r="A5103"/>
      <c r="J5103"/>
      <c r="AA5103"/>
      <c r="AB5103"/>
      <c r="AC5103"/>
      <c r="AD5103"/>
      <c r="AE5103"/>
      <c r="AF5103"/>
      <c r="AG5103"/>
      <c r="AH5103"/>
    </row>
    <row r="5104" spans="1:34" ht="41.45" customHeight="1">
      <c r="A5104"/>
      <c r="J5104"/>
      <c r="AA5104"/>
      <c r="AB5104"/>
      <c r="AC5104"/>
      <c r="AD5104"/>
      <c r="AE5104"/>
      <c r="AF5104"/>
      <c r="AG5104"/>
      <c r="AH5104"/>
    </row>
    <row r="5105" spans="1:34" ht="41.45" customHeight="1">
      <c r="A5105"/>
      <c r="J5105"/>
      <c r="AA5105"/>
      <c r="AB5105"/>
      <c r="AC5105"/>
      <c r="AD5105"/>
      <c r="AE5105"/>
      <c r="AF5105"/>
      <c r="AG5105"/>
      <c r="AH5105"/>
    </row>
    <row r="5106" spans="1:34" ht="41.45" customHeight="1">
      <c r="A5106"/>
      <c r="J5106"/>
      <c r="AA5106"/>
      <c r="AB5106"/>
      <c r="AC5106"/>
      <c r="AD5106"/>
      <c r="AE5106"/>
      <c r="AF5106"/>
      <c r="AG5106"/>
      <c r="AH5106"/>
    </row>
    <row r="5107" spans="1:34" ht="41.45" customHeight="1">
      <c r="A5107"/>
      <c r="J5107"/>
      <c r="AA5107"/>
      <c r="AB5107"/>
      <c r="AC5107"/>
      <c r="AD5107"/>
      <c r="AE5107"/>
      <c r="AF5107"/>
      <c r="AG5107"/>
      <c r="AH5107"/>
    </row>
    <row r="5108" spans="1:34" ht="41.45" customHeight="1">
      <c r="A5108"/>
      <c r="J5108"/>
      <c r="AA5108"/>
      <c r="AB5108"/>
      <c r="AC5108"/>
      <c r="AD5108"/>
      <c r="AE5108"/>
      <c r="AF5108"/>
      <c r="AG5108"/>
      <c r="AH5108"/>
    </row>
    <row r="5109" spans="1:34" ht="41.45" customHeight="1">
      <c r="A5109"/>
      <c r="J5109"/>
      <c r="AA5109"/>
      <c r="AB5109"/>
      <c r="AC5109"/>
      <c r="AD5109"/>
      <c r="AE5109"/>
      <c r="AF5109"/>
      <c r="AG5109"/>
      <c r="AH5109"/>
    </row>
    <row r="5110" spans="1:34" ht="41.45" customHeight="1">
      <c r="A5110"/>
      <c r="J5110"/>
      <c r="AA5110"/>
      <c r="AB5110"/>
      <c r="AC5110"/>
      <c r="AD5110"/>
      <c r="AE5110"/>
      <c r="AF5110"/>
      <c r="AG5110"/>
      <c r="AH5110"/>
    </row>
    <row r="5111" spans="1:34" ht="41.45" customHeight="1">
      <c r="A5111"/>
      <c r="J5111"/>
      <c r="AA5111"/>
      <c r="AB5111"/>
      <c r="AC5111"/>
      <c r="AD5111"/>
      <c r="AE5111"/>
      <c r="AF5111"/>
      <c r="AG5111"/>
      <c r="AH5111"/>
    </row>
    <row r="5112" spans="1:34" ht="41.45" customHeight="1">
      <c r="A5112"/>
      <c r="J5112"/>
      <c r="AA5112"/>
      <c r="AB5112"/>
      <c r="AC5112"/>
      <c r="AD5112"/>
      <c r="AE5112"/>
      <c r="AF5112"/>
      <c r="AG5112"/>
      <c r="AH5112"/>
    </row>
    <row r="5113" spans="1:34" ht="41.45" customHeight="1">
      <c r="A5113"/>
      <c r="J5113"/>
      <c r="AA5113"/>
      <c r="AB5113"/>
      <c r="AC5113"/>
      <c r="AD5113"/>
      <c r="AE5113"/>
      <c r="AF5113"/>
      <c r="AG5113"/>
      <c r="AH5113"/>
    </row>
    <row r="5114" spans="1:34" ht="41.45" customHeight="1">
      <c r="A5114"/>
      <c r="J5114"/>
      <c r="AA5114"/>
      <c r="AB5114"/>
      <c r="AC5114"/>
      <c r="AD5114"/>
      <c r="AE5114"/>
      <c r="AF5114"/>
      <c r="AG5114"/>
      <c r="AH5114"/>
    </row>
    <row r="5115" spans="1:34" ht="41.45" customHeight="1">
      <c r="A5115"/>
      <c r="J5115"/>
      <c r="AA5115"/>
      <c r="AB5115"/>
      <c r="AC5115"/>
      <c r="AD5115"/>
      <c r="AE5115"/>
      <c r="AF5115"/>
      <c r="AG5115"/>
      <c r="AH5115"/>
    </row>
    <row r="5116" spans="1:34" ht="41.45" customHeight="1">
      <c r="A5116"/>
      <c r="J5116"/>
      <c r="AA5116"/>
      <c r="AB5116"/>
      <c r="AC5116"/>
      <c r="AD5116"/>
      <c r="AE5116"/>
      <c r="AF5116"/>
      <c r="AG5116"/>
      <c r="AH5116"/>
    </row>
    <row r="5117" spans="1:34" ht="41.45" customHeight="1">
      <c r="A5117"/>
      <c r="J5117"/>
      <c r="AA5117"/>
      <c r="AB5117"/>
      <c r="AC5117"/>
      <c r="AD5117"/>
      <c r="AE5117"/>
      <c r="AF5117"/>
      <c r="AG5117"/>
      <c r="AH5117"/>
    </row>
    <row r="5118" spans="1:34" ht="41.45" customHeight="1">
      <c r="A5118"/>
      <c r="J5118"/>
      <c r="AA5118"/>
      <c r="AB5118"/>
      <c r="AC5118"/>
      <c r="AD5118"/>
      <c r="AE5118"/>
      <c r="AF5118"/>
      <c r="AG5118"/>
      <c r="AH5118"/>
    </row>
    <row r="5119" spans="1:34" ht="41.45" customHeight="1">
      <c r="A5119"/>
      <c r="J5119"/>
      <c r="AA5119"/>
      <c r="AB5119"/>
      <c r="AC5119"/>
      <c r="AD5119"/>
      <c r="AE5119"/>
      <c r="AF5119"/>
      <c r="AG5119"/>
      <c r="AH5119"/>
    </row>
    <row r="5120" spans="1:34" ht="41.45" customHeight="1">
      <c r="A5120"/>
      <c r="J5120"/>
      <c r="AA5120"/>
      <c r="AB5120"/>
      <c r="AC5120"/>
      <c r="AD5120"/>
      <c r="AE5120"/>
      <c r="AF5120"/>
      <c r="AG5120"/>
      <c r="AH5120"/>
    </row>
    <row r="5121" spans="1:34" ht="41.45" customHeight="1">
      <c r="A5121"/>
      <c r="J5121"/>
      <c r="AA5121"/>
      <c r="AB5121"/>
      <c r="AC5121"/>
      <c r="AD5121"/>
      <c r="AE5121"/>
      <c r="AF5121"/>
      <c r="AG5121"/>
      <c r="AH5121"/>
    </row>
    <row r="5122" spans="1:34" ht="41.45" customHeight="1">
      <c r="A5122"/>
      <c r="J5122"/>
      <c r="AA5122"/>
      <c r="AB5122"/>
      <c r="AC5122"/>
      <c r="AD5122"/>
      <c r="AE5122"/>
      <c r="AF5122"/>
      <c r="AG5122"/>
      <c r="AH5122"/>
    </row>
    <row r="5123" spans="1:34" ht="41.45" customHeight="1">
      <c r="A5123"/>
      <c r="J5123"/>
      <c r="AA5123"/>
      <c r="AB5123"/>
      <c r="AC5123"/>
      <c r="AD5123"/>
      <c r="AE5123"/>
      <c r="AF5123"/>
      <c r="AG5123"/>
      <c r="AH5123"/>
    </row>
    <row r="5124" spans="1:34" ht="41.45" customHeight="1">
      <c r="A5124"/>
      <c r="J5124"/>
      <c r="AA5124"/>
      <c r="AB5124"/>
      <c r="AC5124"/>
      <c r="AD5124"/>
      <c r="AE5124"/>
      <c r="AF5124"/>
      <c r="AG5124"/>
      <c r="AH5124"/>
    </row>
    <row r="5125" spans="1:34" ht="41.45" customHeight="1">
      <c r="A5125"/>
      <c r="J5125"/>
      <c r="AA5125"/>
      <c r="AB5125"/>
      <c r="AC5125"/>
      <c r="AD5125"/>
      <c r="AE5125"/>
      <c r="AF5125"/>
      <c r="AG5125"/>
      <c r="AH5125"/>
    </row>
    <row r="5126" spans="1:34" ht="41.45" customHeight="1">
      <c r="A5126"/>
      <c r="J5126"/>
      <c r="AA5126"/>
      <c r="AB5126"/>
      <c r="AC5126"/>
      <c r="AD5126"/>
      <c r="AE5126"/>
      <c r="AF5126"/>
      <c r="AG5126"/>
      <c r="AH5126"/>
    </row>
    <row r="5127" spans="1:34" ht="41.45" customHeight="1">
      <c r="A5127"/>
      <c r="J5127"/>
      <c r="AA5127"/>
      <c r="AB5127"/>
      <c r="AC5127"/>
      <c r="AD5127"/>
      <c r="AE5127"/>
      <c r="AF5127"/>
      <c r="AG5127"/>
      <c r="AH5127"/>
    </row>
    <row r="5128" spans="1:34" ht="41.45" customHeight="1">
      <c r="A5128"/>
      <c r="J5128"/>
      <c r="AA5128"/>
      <c r="AB5128"/>
      <c r="AC5128"/>
      <c r="AD5128"/>
      <c r="AE5128"/>
      <c r="AF5128"/>
      <c r="AG5128"/>
      <c r="AH5128"/>
    </row>
    <row r="5129" spans="1:34" ht="41.45" customHeight="1">
      <c r="A5129"/>
      <c r="J5129"/>
      <c r="AA5129"/>
      <c r="AB5129"/>
      <c r="AC5129"/>
      <c r="AD5129"/>
      <c r="AE5129"/>
      <c r="AF5129"/>
      <c r="AG5129"/>
      <c r="AH5129"/>
    </row>
    <row r="5130" spans="1:34" ht="41.45" customHeight="1">
      <c r="A5130"/>
      <c r="J5130"/>
      <c r="AA5130"/>
      <c r="AB5130"/>
      <c r="AC5130"/>
      <c r="AD5130"/>
      <c r="AE5130"/>
      <c r="AF5130"/>
      <c r="AG5130"/>
      <c r="AH5130"/>
    </row>
    <row r="5131" spans="1:34" ht="41.45" customHeight="1">
      <c r="A5131"/>
      <c r="J5131"/>
      <c r="AA5131"/>
      <c r="AB5131"/>
      <c r="AC5131"/>
      <c r="AD5131"/>
      <c r="AE5131"/>
      <c r="AF5131"/>
      <c r="AG5131"/>
      <c r="AH5131"/>
    </row>
    <row r="5132" spans="1:34" ht="41.45" customHeight="1">
      <c r="A5132"/>
      <c r="J5132"/>
      <c r="AA5132"/>
      <c r="AB5132"/>
      <c r="AC5132"/>
      <c r="AD5132"/>
      <c r="AE5132"/>
      <c r="AF5132"/>
      <c r="AG5132"/>
      <c r="AH5132"/>
    </row>
    <row r="5133" spans="1:34" ht="41.45" customHeight="1">
      <c r="A5133"/>
      <c r="J5133"/>
      <c r="AA5133"/>
      <c r="AB5133"/>
      <c r="AC5133"/>
      <c r="AD5133"/>
      <c r="AE5133"/>
      <c r="AF5133"/>
      <c r="AG5133"/>
      <c r="AH5133"/>
    </row>
    <row r="5134" spans="1:34" ht="41.45" customHeight="1">
      <c r="A5134"/>
      <c r="J5134"/>
      <c r="AA5134"/>
      <c r="AB5134"/>
      <c r="AC5134"/>
      <c r="AD5134"/>
      <c r="AE5134"/>
      <c r="AF5134"/>
      <c r="AG5134"/>
      <c r="AH5134"/>
    </row>
    <row r="5135" spans="1:34" ht="41.45" customHeight="1">
      <c r="A5135"/>
      <c r="J5135"/>
      <c r="AA5135"/>
      <c r="AB5135"/>
      <c r="AC5135"/>
      <c r="AD5135"/>
      <c r="AE5135"/>
      <c r="AF5135"/>
      <c r="AG5135"/>
      <c r="AH5135"/>
    </row>
    <row r="5136" spans="1:34" ht="41.45" customHeight="1">
      <c r="A5136"/>
      <c r="J5136"/>
      <c r="AA5136"/>
      <c r="AB5136"/>
      <c r="AC5136"/>
      <c r="AD5136"/>
      <c r="AE5136"/>
      <c r="AF5136"/>
      <c r="AG5136"/>
      <c r="AH5136"/>
    </row>
    <row r="5137" spans="1:34" ht="41.45" customHeight="1">
      <c r="A5137"/>
      <c r="J5137"/>
      <c r="AA5137"/>
      <c r="AB5137"/>
      <c r="AC5137"/>
      <c r="AD5137"/>
      <c r="AE5137"/>
      <c r="AF5137"/>
      <c r="AG5137"/>
      <c r="AH5137"/>
    </row>
    <row r="5138" spans="1:34" ht="41.45" customHeight="1">
      <c r="A5138"/>
      <c r="J5138"/>
      <c r="AA5138"/>
      <c r="AB5138"/>
      <c r="AC5138"/>
      <c r="AD5138"/>
      <c r="AE5138"/>
      <c r="AF5138"/>
      <c r="AG5138"/>
      <c r="AH5138"/>
    </row>
    <row r="5139" spans="1:34" ht="41.45" customHeight="1">
      <c r="A5139"/>
      <c r="J5139"/>
      <c r="AA5139"/>
      <c r="AB5139"/>
      <c r="AC5139"/>
      <c r="AD5139"/>
      <c r="AE5139"/>
      <c r="AF5139"/>
      <c r="AG5139"/>
      <c r="AH5139"/>
    </row>
    <row r="5140" spans="1:34" ht="41.45" customHeight="1">
      <c r="A5140"/>
      <c r="J5140"/>
      <c r="AA5140"/>
      <c r="AB5140"/>
      <c r="AC5140"/>
      <c r="AD5140"/>
      <c r="AE5140"/>
      <c r="AF5140"/>
      <c r="AG5140"/>
      <c r="AH5140"/>
    </row>
    <row r="5141" spans="1:34" ht="41.45" customHeight="1">
      <c r="A5141"/>
      <c r="J5141"/>
      <c r="AA5141"/>
      <c r="AB5141"/>
      <c r="AC5141"/>
      <c r="AD5141"/>
      <c r="AE5141"/>
      <c r="AF5141"/>
      <c r="AG5141"/>
      <c r="AH5141"/>
    </row>
    <row r="5142" spans="1:34" ht="41.45" customHeight="1">
      <c r="A5142"/>
      <c r="J5142"/>
      <c r="AA5142"/>
      <c r="AB5142"/>
      <c r="AC5142"/>
      <c r="AD5142"/>
      <c r="AE5142"/>
      <c r="AF5142"/>
      <c r="AG5142"/>
      <c r="AH5142"/>
    </row>
    <row r="5143" spans="1:34" ht="41.45" customHeight="1">
      <c r="A5143"/>
      <c r="J5143"/>
      <c r="AA5143"/>
      <c r="AB5143"/>
      <c r="AC5143"/>
      <c r="AD5143"/>
      <c r="AE5143"/>
      <c r="AF5143"/>
      <c r="AG5143"/>
      <c r="AH5143"/>
    </row>
    <row r="5144" spans="1:34" ht="41.45" customHeight="1">
      <c r="A5144"/>
      <c r="J5144"/>
      <c r="AA5144"/>
      <c r="AB5144"/>
      <c r="AC5144"/>
      <c r="AD5144"/>
      <c r="AE5144"/>
      <c r="AF5144"/>
      <c r="AG5144"/>
      <c r="AH5144"/>
    </row>
    <row r="5145" spans="1:34" ht="41.45" customHeight="1">
      <c r="A5145"/>
      <c r="J5145"/>
      <c r="AA5145"/>
      <c r="AB5145"/>
      <c r="AC5145"/>
      <c r="AD5145"/>
      <c r="AE5145"/>
      <c r="AF5145"/>
      <c r="AG5145"/>
      <c r="AH5145"/>
    </row>
    <row r="5146" spans="1:34" ht="41.45" customHeight="1">
      <c r="A5146"/>
      <c r="J5146"/>
      <c r="AA5146"/>
      <c r="AB5146"/>
      <c r="AC5146"/>
      <c r="AD5146"/>
      <c r="AE5146"/>
      <c r="AF5146"/>
      <c r="AG5146"/>
      <c r="AH5146"/>
    </row>
    <row r="5147" spans="1:34" ht="41.45" customHeight="1">
      <c r="A5147"/>
      <c r="J5147"/>
      <c r="AA5147"/>
      <c r="AB5147"/>
      <c r="AC5147"/>
      <c r="AD5147"/>
      <c r="AE5147"/>
      <c r="AF5147"/>
      <c r="AG5147"/>
      <c r="AH5147"/>
    </row>
    <row r="5148" spans="1:34" ht="41.45" customHeight="1">
      <c r="A5148"/>
      <c r="J5148"/>
      <c r="AA5148"/>
      <c r="AB5148"/>
      <c r="AC5148"/>
      <c r="AD5148"/>
      <c r="AE5148"/>
      <c r="AF5148"/>
      <c r="AG5148"/>
      <c r="AH5148"/>
    </row>
    <row r="5149" spans="1:34" ht="41.45" customHeight="1">
      <c r="A5149"/>
      <c r="J5149"/>
      <c r="AA5149"/>
      <c r="AB5149"/>
      <c r="AC5149"/>
      <c r="AD5149"/>
      <c r="AE5149"/>
      <c r="AF5149"/>
      <c r="AG5149"/>
      <c r="AH5149"/>
    </row>
    <row r="5150" spans="1:34" ht="41.45" customHeight="1">
      <c r="A5150"/>
      <c r="J5150"/>
      <c r="AA5150"/>
      <c r="AB5150"/>
      <c r="AC5150"/>
      <c r="AD5150"/>
      <c r="AE5150"/>
      <c r="AF5150"/>
      <c r="AG5150"/>
      <c r="AH5150"/>
    </row>
    <row r="5151" spans="1:34" ht="41.45" customHeight="1">
      <c r="A5151"/>
      <c r="J5151"/>
      <c r="AA5151"/>
      <c r="AB5151"/>
      <c r="AC5151"/>
      <c r="AD5151"/>
      <c r="AE5151"/>
      <c r="AF5151"/>
      <c r="AG5151"/>
      <c r="AH5151"/>
    </row>
    <row r="5152" spans="1:34" ht="41.45" customHeight="1">
      <c r="A5152"/>
      <c r="J5152"/>
      <c r="AA5152"/>
      <c r="AB5152"/>
      <c r="AC5152"/>
      <c r="AD5152"/>
      <c r="AE5152"/>
      <c r="AF5152"/>
      <c r="AG5152"/>
      <c r="AH5152"/>
    </row>
    <row r="5153" spans="1:34" ht="41.45" customHeight="1">
      <c r="A5153"/>
      <c r="J5153"/>
      <c r="AA5153"/>
      <c r="AB5153"/>
      <c r="AC5153"/>
      <c r="AD5153"/>
      <c r="AE5153"/>
      <c r="AF5153"/>
      <c r="AG5153"/>
      <c r="AH5153"/>
    </row>
    <row r="5154" spans="1:34" ht="41.45" customHeight="1">
      <c r="A5154"/>
      <c r="J5154"/>
      <c r="AA5154"/>
      <c r="AB5154"/>
      <c r="AC5154"/>
      <c r="AD5154"/>
      <c r="AE5154"/>
      <c r="AF5154"/>
      <c r="AG5154"/>
      <c r="AH5154"/>
    </row>
    <row r="5155" spans="1:34" ht="41.45" customHeight="1">
      <c r="A5155"/>
      <c r="J5155"/>
      <c r="AA5155"/>
      <c r="AB5155"/>
      <c r="AC5155"/>
      <c r="AD5155"/>
      <c r="AE5155"/>
      <c r="AF5155"/>
      <c r="AG5155"/>
      <c r="AH5155"/>
    </row>
    <row r="5156" spans="1:34" ht="41.45" customHeight="1">
      <c r="A5156"/>
      <c r="J5156"/>
      <c r="AA5156"/>
      <c r="AB5156"/>
      <c r="AC5156"/>
      <c r="AD5156"/>
      <c r="AE5156"/>
      <c r="AF5156"/>
      <c r="AG5156"/>
      <c r="AH5156"/>
    </row>
    <row r="5157" spans="1:34" ht="41.45" customHeight="1">
      <c r="A5157"/>
      <c r="J5157"/>
      <c r="AA5157"/>
      <c r="AB5157"/>
      <c r="AC5157"/>
      <c r="AD5157"/>
      <c r="AE5157"/>
      <c r="AF5157"/>
      <c r="AG5157"/>
      <c r="AH5157"/>
    </row>
    <row r="5158" spans="1:34" ht="41.45" customHeight="1">
      <c r="A5158"/>
      <c r="J5158"/>
      <c r="AA5158"/>
      <c r="AB5158"/>
      <c r="AC5158"/>
      <c r="AD5158"/>
      <c r="AE5158"/>
      <c r="AF5158"/>
      <c r="AG5158"/>
      <c r="AH5158"/>
    </row>
    <row r="5159" spans="1:34" ht="41.45" customHeight="1">
      <c r="A5159"/>
      <c r="J5159"/>
      <c r="AA5159"/>
      <c r="AB5159"/>
      <c r="AC5159"/>
      <c r="AD5159"/>
      <c r="AE5159"/>
      <c r="AF5159"/>
      <c r="AG5159"/>
      <c r="AH5159"/>
    </row>
    <row r="5160" spans="1:34" ht="41.45" customHeight="1">
      <c r="A5160"/>
      <c r="J5160"/>
      <c r="AA5160"/>
      <c r="AB5160"/>
      <c r="AC5160"/>
      <c r="AD5160"/>
      <c r="AE5160"/>
      <c r="AF5160"/>
      <c r="AG5160"/>
      <c r="AH5160"/>
    </row>
    <row r="5161" spans="1:34" ht="41.45" customHeight="1">
      <c r="A5161"/>
      <c r="J5161"/>
      <c r="AA5161"/>
      <c r="AB5161"/>
      <c r="AC5161"/>
      <c r="AD5161"/>
      <c r="AE5161"/>
      <c r="AF5161"/>
      <c r="AG5161"/>
      <c r="AH5161"/>
    </row>
    <row r="5162" spans="1:34" ht="41.45" customHeight="1">
      <c r="A5162"/>
      <c r="J5162"/>
      <c r="AA5162"/>
      <c r="AB5162"/>
      <c r="AC5162"/>
      <c r="AD5162"/>
      <c r="AE5162"/>
      <c r="AF5162"/>
      <c r="AG5162"/>
      <c r="AH5162"/>
    </row>
    <row r="5163" spans="1:34" ht="41.45" customHeight="1">
      <c r="A5163"/>
      <c r="J5163"/>
      <c r="AA5163"/>
      <c r="AB5163"/>
      <c r="AC5163"/>
      <c r="AD5163"/>
      <c r="AE5163"/>
      <c r="AF5163"/>
      <c r="AG5163"/>
      <c r="AH5163"/>
    </row>
    <row r="5164" spans="1:34" ht="41.45" customHeight="1">
      <c r="A5164"/>
      <c r="J5164"/>
      <c r="AA5164"/>
      <c r="AB5164"/>
      <c r="AC5164"/>
      <c r="AD5164"/>
      <c r="AE5164"/>
      <c r="AF5164"/>
      <c r="AG5164"/>
      <c r="AH5164"/>
    </row>
    <row r="5165" spans="1:34" ht="41.45" customHeight="1">
      <c r="A5165"/>
      <c r="J5165"/>
      <c r="AA5165"/>
      <c r="AB5165"/>
      <c r="AC5165"/>
      <c r="AD5165"/>
      <c r="AE5165"/>
      <c r="AF5165"/>
      <c r="AG5165"/>
      <c r="AH5165"/>
    </row>
    <row r="5166" spans="1:34" ht="41.45" customHeight="1">
      <c r="A5166"/>
      <c r="J5166"/>
      <c r="AA5166"/>
      <c r="AB5166"/>
      <c r="AC5166"/>
      <c r="AD5166"/>
      <c r="AE5166"/>
      <c r="AF5166"/>
      <c r="AG5166"/>
      <c r="AH5166"/>
    </row>
    <row r="5167" spans="1:34" ht="41.45" customHeight="1">
      <c r="A5167"/>
      <c r="J5167"/>
      <c r="AA5167"/>
      <c r="AB5167"/>
      <c r="AC5167"/>
      <c r="AD5167"/>
      <c r="AE5167"/>
      <c r="AF5167"/>
      <c r="AG5167"/>
      <c r="AH5167"/>
    </row>
    <row r="5168" spans="1:34" ht="41.45" customHeight="1">
      <c r="A5168"/>
      <c r="J5168"/>
      <c r="AA5168"/>
      <c r="AB5168"/>
      <c r="AC5168"/>
      <c r="AD5168"/>
      <c r="AE5168"/>
      <c r="AF5168"/>
      <c r="AG5168"/>
      <c r="AH5168"/>
    </row>
    <row r="5169" spans="1:34" ht="41.45" customHeight="1">
      <c r="A5169"/>
      <c r="J5169"/>
      <c r="AA5169"/>
      <c r="AB5169"/>
      <c r="AC5169"/>
      <c r="AD5169"/>
      <c r="AE5169"/>
      <c r="AF5169"/>
      <c r="AG5169"/>
      <c r="AH5169"/>
    </row>
    <row r="5170" spans="1:34" ht="41.45" customHeight="1">
      <c r="A5170"/>
      <c r="J5170"/>
      <c r="AA5170"/>
      <c r="AB5170"/>
      <c r="AC5170"/>
      <c r="AD5170"/>
      <c r="AE5170"/>
      <c r="AF5170"/>
      <c r="AG5170"/>
      <c r="AH5170"/>
    </row>
    <row r="5171" spans="1:34" ht="41.45" customHeight="1">
      <c r="A5171"/>
      <c r="J5171"/>
      <c r="AA5171"/>
      <c r="AB5171"/>
      <c r="AC5171"/>
      <c r="AD5171"/>
      <c r="AE5171"/>
      <c r="AF5171"/>
      <c r="AG5171"/>
      <c r="AH5171"/>
    </row>
    <row r="5172" spans="1:34" ht="41.45" customHeight="1">
      <c r="A5172"/>
      <c r="J5172"/>
      <c r="AA5172"/>
      <c r="AB5172"/>
      <c r="AC5172"/>
      <c r="AD5172"/>
      <c r="AE5172"/>
      <c r="AF5172"/>
      <c r="AG5172"/>
      <c r="AH5172"/>
    </row>
    <row r="5173" spans="1:34" ht="41.45" customHeight="1">
      <c r="A5173"/>
      <c r="J5173"/>
      <c r="AA5173"/>
      <c r="AB5173"/>
      <c r="AC5173"/>
      <c r="AD5173"/>
      <c r="AE5173"/>
      <c r="AF5173"/>
      <c r="AG5173"/>
      <c r="AH5173"/>
    </row>
    <row r="5174" spans="1:34" ht="41.45" customHeight="1">
      <c r="A5174"/>
      <c r="J5174"/>
      <c r="AA5174"/>
      <c r="AB5174"/>
      <c r="AC5174"/>
      <c r="AD5174"/>
      <c r="AE5174"/>
      <c r="AF5174"/>
      <c r="AG5174"/>
      <c r="AH5174"/>
    </row>
    <row r="5175" spans="1:34" ht="41.45" customHeight="1">
      <c r="A5175"/>
      <c r="J5175"/>
      <c r="AA5175"/>
      <c r="AB5175"/>
      <c r="AC5175"/>
      <c r="AD5175"/>
      <c r="AE5175"/>
      <c r="AF5175"/>
      <c r="AG5175"/>
      <c r="AH5175"/>
    </row>
    <row r="5176" spans="1:34" ht="41.45" customHeight="1">
      <c r="A5176"/>
      <c r="J5176"/>
      <c r="AA5176"/>
      <c r="AB5176"/>
      <c r="AC5176"/>
      <c r="AD5176"/>
      <c r="AE5176"/>
      <c r="AF5176"/>
      <c r="AG5176"/>
      <c r="AH5176"/>
    </row>
    <row r="5177" spans="1:34" ht="41.45" customHeight="1">
      <c r="A5177"/>
      <c r="J5177"/>
      <c r="AA5177"/>
      <c r="AB5177"/>
      <c r="AC5177"/>
      <c r="AD5177"/>
      <c r="AE5177"/>
      <c r="AF5177"/>
      <c r="AG5177"/>
      <c r="AH5177"/>
    </row>
    <row r="5178" spans="1:34" ht="41.45" customHeight="1">
      <c r="A5178"/>
      <c r="J5178"/>
      <c r="AA5178"/>
      <c r="AB5178"/>
      <c r="AC5178"/>
      <c r="AD5178"/>
      <c r="AE5178"/>
      <c r="AF5178"/>
      <c r="AG5178"/>
      <c r="AH5178"/>
    </row>
    <row r="5179" spans="1:34" ht="41.45" customHeight="1">
      <c r="A5179"/>
      <c r="J5179"/>
      <c r="AA5179"/>
      <c r="AB5179"/>
      <c r="AC5179"/>
      <c r="AD5179"/>
      <c r="AE5179"/>
      <c r="AF5179"/>
      <c r="AG5179"/>
      <c r="AH5179"/>
    </row>
    <row r="5180" spans="1:34" ht="41.45" customHeight="1">
      <c r="A5180"/>
      <c r="J5180"/>
      <c r="AA5180"/>
      <c r="AB5180"/>
      <c r="AC5180"/>
      <c r="AD5180"/>
      <c r="AE5180"/>
      <c r="AF5180"/>
      <c r="AG5180"/>
      <c r="AH5180"/>
    </row>
    <row r="5181" spans="1:34" ht="41.45" customHeight="1">
      <c r="A5181"/>
      <c r="J5181"/>
      <c r="AA5181"/>
      <c r="AB5181"/>
      <c r="AC5181"/>
      <c r="AD5181"/>
      <c r="AE5181"/>
      <c r="AF5181"/>
      <c r="AG5181"/>
      <c r="AH5181"/>
    </row>
    <row r="5182" spans="1:34" ht="41.45" customHeight="1">
      <c r="A5182"/>
      <c r="J5182"/>
      <c r="AA5182"/>
      <c r="AB5182"/>
      <c r="AC5182"/>
      <c r="AD5182"/>
      <c r="AE5182"/>
      <c r="AF5182"/>
      <c r="AG5182"/>
      <c r="AH5182"/>
    </row>
    <row r="5183" spans="1:34" ht="41.45" customHeight="1">
      <c r="A5183"/>
      <c r="J5183"/>
      <c r="AA5183"/>
      <c r="AB5183"/>
      <c r="AC5183"/>
      <c r="AD5183"/>
      <c r="AE5183"/>
      <c r="AF5183"/>
      <c r="AG5183"/>
      <c r="AH5183"/>
    </row>
    <row r="5184" spans="1:34" ht="41.45" customHeight="1">
      <c r="A5184"/>
      <c r="J5184"/>
      <c r="AA5184"/>
      <c r="AB5184"/>
      <c r="AC5184"/>
      <c r="AD5184"/>
      <c r="AE5184"/>
      <c r="AF5184"/>
      <c r="AG5184"/>
      <c r="AH5184"/>
    </row>
    <row r="5185" spans="1:34" ht="41.45" customHeight="1">
      <c r="A5185"/>
      <c r="J5185"/>
      <c r="AA5185"/>
      <c r="AB5185"/>
      <c r="AC5185"/>
      <c r="AD5185"/>
      <c r="AE5185"/>
      <c r="AF5185"/>
      <c r="AG5185"/>
      <c r="AH5185"/>
    </row>
    <row r="5186" spans="1:34" ht="41.45" customHeight="1">
      <c r="A5186"/>
      <c r="J5186"/>
      <c r="AA5186"/>
      <c r="AB5186"/>
      <c r="AC5186"/>
      <c r="AD5186"/>
      <c r="AE5186"/>
      <c r="AF5186"/>
      <c r="AG5186"/>
      <c r="AH5186"/>
    </row>
    <row r="5187" spans="1:34" ht="41.45" customHeight="1">
      <c r="A5187"/>
      <c r="J5187"/>
      <c r="AA5187"/>
      <c r="AB5187"/>
      <c r="AC5187"/>
      <c r="AD5187"/>
      <c r="AE5187"/>
      <c r="AF5187"/>
      <c r="AG5187"/>
      <c r="AH5187"/>
    </row>
    <row r="5188" spans="1:34" ht="41.45" customHeight="1">
      <c r="A5188"/>
      <c r="J5188"/>
      <c r="AA5188"/>
      <c r="AB5188"/>
      <c r="AC5188"/>
      <c r="AD5188"/>
      <c r="AE5188"/>
      <c r="AF5188"/>
      <c r="AG5188"/>
      <c r="AH5188"/>
    </row>
    <row r="5189" spans="1:34" ht="41.45" customHeight="1">
      <c r="A5189"/>
      <c r="J5189"/>
      <c r="AA5189"/>
      <c r="AB5189"/>
      <c r="AC5189"/>
      <c r="AD5189"/>
      <c r="AE5189"/>
      <c r="AF5189"/>
      <c r="AG5189"/>
      <c r="AH5189"/>
    </row>
    <row r="5190" spans="1:34" ht="41.45" customHeight="1">
      <c r="A5190"/>
      <c r="J5190"/>
      <c r="AA5190"/>
      <c r="AB5190"/>
      <c r="AC5190"/>
      <c r="AD5190"/>
      <c r="AE5190"/>
      <c r="AF5190"/>
      <c r="AG5190"/>
      <c r="AH5190"/>
    </row>
    <row r="5191" spans="1:34" ht="41.45" customHeight="1">
      <c r="A5191"/>
      <c r="J5191"/>
      <c r="AA5191"/>
      <c r="AB5191"/>
      <c r="AC5191"/>
      <c r="AD5191"/>
      <c r="AE5191"/>
      <c r="AF5191"/>
      <c r="AG5191"/>
      <c r="AH5191"/>
    </row>
    <row r="5192" spans="1:34" ht="41.45" customHeight="1">
      <c r="A5192"/>
      <c r="J5192"/>
      <c r="AA5192"/>
      <c r="AB5192"/>
      <c r="AC5192"/>
      <c r="AD5192"/>
      <c r="AE5192"/>
      <c r="AF5192"/>
      <c r="AG5192"/>
      <c r="AH5192"/>
    </row>
    <row r="5193" spans="1:34" ht="41.45" customHeight="1">
      <c r="A5193"/>
      <c r="J5193"/>
      <c r="AA5193"/>
      <c r="AB5193"/>
      <c r="AC5193"/>
      <c r="AD5193"/>
      <c r="AE5193"/>
      <c r="AF5193"/>
      <c r="AG5193"/>
      <c r="AH5193"/>
    </row>
    <row r="5194" spans="1:34" ht="41.45" customHeight="1">
      <c r="A5194"/>
      <c r="J5194"/>
      <c r="AA5194"/>
      <c r="AB5194"/>
      <c r="AC5194"/>
      <c r="AD5194"/>
      <c r="AE5194"/>
      <c r="AF5194"/>
      <c r="AG5194"/>
      <c r="AH5194"/>
    </row>
    <row r="5195" spans="1:34" ht="41.45" customHeight="1">
      <c r="A5195"/>
      <c r="J5195"/>
      <c r="AA5195"/>
      <c r="AB5195"/>
      <c r="AC5195"/>
      <c r="AD5195"/>
      <c r="AE5195"/>
      <c r="AF5195"/>
      <c r="AG5195"/>
      <c r="AH5195"/>
    </row>
    <row r="5196" spans="1:34" ht="41.45" customHeight="1">
      <c r="A5196"/>
      <c r="J5196"/>
      <c r="AA5196"/>
      <c r="AB5196"/>
      <c r="AC5196"/>
      <c r="AD5196"/>
      <c r="AE5196"/>
      <c r="AF5196"/>
      <c r="AG5196"/>
      <c r="AH5196"/>
    </row>
    <row r="5197" spans="1:34" ht="41.45" customHeight="1">
      <c r="A5197"/>
      <c r="J5197"/>
      <c r="AA5197"/>
      <c r="AB5197"/>
      <c r="AC5197"/>
      <c r="AD5197"/>
      <c r="AE5197"/>
      <c r="AF5197"/>
      <c r="AG5197"/>
      <c r="AH5197"/>
    </row>
    <row r="5198" spans="1:34" ht="41.45" customHeight="1">
      <c r="A5198"/>
      <c r="J5198"/>
      <c r="AA5198"/>
      <c r="AB5198"/>
      <c r="AC5198"/>
      <c r="AD5198"/>
      <c r="AE5198"/>
      <c r="AF5198"/>
      <c r="AG5198"/>
      <c r="AH5198"/>
    </row>
    <row r="5199" spans="1:34" ht="41.45" customHeight="1">
      <c r="A5199"/>
      <c r="J5199"/>
      <c r="AA5199"/>
      <c r="AB5199"/>
      <c r="AC5199"/>
      <c r="AD5199"/>
      <c r="AE5199"/>
      <c r="AF5199"/>
      <c r="AG5199"/>
      <c r="AH5199"/>
    </row>
    <row r="5200" spans="1:34" ht="41.45" customHeight="1">
      <c r="A5200"/>
      <c r="J5200"/>
      <c r="AA5200"/>
      <c r="AB5200"/>
      <c r="AC5200"/>
      <c r="AD5200"/>
      <c r="AE5200"/>
      <c r="AF5200"/>
      <c r="AG5200"/>
      <c r="AH5200"/>
    </row>
    <row r="5201" spans="1:34" ht="41.45" customHeight="1">
      <c r="A5201"/>
      <c r="J5201"/>
      <c r="AA5201"/>
      <c r="AB5201"/>
      <c r="AC5201"/>
      <c r="AD5201"/>
      <c r="AE5201"/>
      <c r="AF5201"/>
      <c r="AG5201"/>
      <c r="AH5201"/>
    </row>
    <row r="5202" spans="1:34" ht="41.45" customHeight="1">
      <c r="A5202"/>
      <c r="J5202"/>
      <c r="AA5202"/>
      <c r="AB5202"/>
      <c r="AC5202"/>
      <c r="AD5202"/>
      <c r="AE5202"/>
      <c r="AF5202"/>
      <c r="AG5202"/>
      <c r="AH5202"/>
    </row>
    <row r="5203" spans="1:34" ht="41.45" customHeight="1">
      <c r="A5203"/>
      <c r="J5203"/>
      <c r="AA5203"/>
      <c r="AB5203"/>
      <c r="AC5203"/>
      <c r="AD5203"/>
      <c r="AE5203"/>
      <c r="AF5203"/>
      <c r="AG5203"/>
      <c r="AH5203"/>
    </row>
    <row r="5204" spans="1:34" ht="41.45" customHeight="1">
      <c r="A5204"/>
      <c r="J5204"/>
      <c r="AA5204"/>
      <c r="AB5204"/>
      <c r="AC5204"/>
      <c r="AD5204"/>
      <c r="AE5204"/>
      <c r="AF5204"/>
      <c r="AG5204"/>
      <c r="AH5204"/>
    </row>
    <row r="5205" spans="1:34" ht="41.45" customHeight="1">
      <c r="A5205"/>
      <c r="J5205"/>
      <c r="AA5205"/>
      <c r="AB5205"/>
      <c r="AC5205"/>
      <c r="AD5205"/>
      <c r="AE5205"/>
      <c r="AF5205"/>
      <c r="AG5205"/>
      <c r="AH5205"/>
    </row>
    <row r="5206" spans="1:34" ht="41.45" customHeight="1">
      <c r="A5206"/>
      <c r="J5206"/>
      <c r="AA5206"/>
      <c r="AB5206"/>
      <c r="AC5206"/>
      <c r="AD5206"/>
      <c r="AE5206"/>
      <c r="AF5206"/>
      <c r="AG5206"/>
      <c r="AH5206"/>
    </row>
    <row r="5207" spans="1:34" ht="41.45" customHeight="1">
      <c r="A5207"/>
      <c r="J5207"/>
      <c r="AA5207"/>
      <c r="AB5207"/>
      <c r="AC5207"/>
      <c r="AD5207"/>
      <c r="AE5207"/>
      <c r="AF5207"/>
      <c r="AG5207"/>
      <c r="AH5207"/>
    </row>
    <row r="5208" spans="1:34" ht="41.45" customHeight="1">
      <c r="A5208"/>
      <c r="J5208"/>
      <c r="AA5208"/>
      <c r="AB5208"/>
      <c r="AC5208"/>
      <c r="AD5208"/>
      <c r="AE5208"/>
      <c r="AF5208"/>
      <c r="AG5208"/>
      <c r="AH5208"/>
    </row>
    <row r="5209" spans="1:34" ht="41.45" customHeight="1">
      <c r="A5209"/>
      <c r="J5209"/>
      <c r="AA5209"/>
      <c r="AB5209"/>
      <c r="AC5209"/>
      <c r="AD5209"/>
      <c r="AE5209"/>
      <c r="AF5209"/>
      <c r="AG5209"/>
      <c r="AH5209"/>
    </row>
    <row r="5210" spans="1:34" ht="41.45" customHeight="1">
      <c r="A5210"/>
      <c r="J5210"/>
      <c r="AA5210"/>
      <c r="AB5210"/>
      <c r="AC5210"/>
      <c r="AD5210"/>
      <c r="AE5210"/>
      <c r="AF5210"/>
      <c r="AG5210"/>
      <c r="AH5210"/>
    </row>
    <row r="5211" spans="1:34" ht="41.45" customHeight="1">
      <c r="A5211"/>
      <c r="J5211"/>
      <c r="AA5211"/>
      <c r="AB5211"/>
      <c r="AC5211"/>
      <c r="AD5211"/>
      <c r="AE5211"/>
      <c r="AF5211"/>
      <c r="AG5211"/>
      <c r="AH5211"/>
    </row>
    <row r="5212" spans="1:34" ht="41.45" customHeight="1">
      <c r="A5212"/>
      <c r="J5212"/>
      <c r="AA5212"/>
      <c r="AB5212"/>
      <c r="AC5212"/>
      <c r="AD5212"/>
      <c r="AE5212"/>
      <c r="AF5212"/>
      <c r="AG5212"/>
      <c r="AH5212"/>
    </row>
    <row r="5213" spans="1:34" ht="41.45" customHeight="1">
      <c r="A5213"/>
      <c r="J5213"/>
      <c r="AA5213"/>
      <c r="AB5213"/>
      <c r="AC5213"/>
      <c r="AD5213"/>
      <c r="AE5213"/>
      <c r="AF5213"/>
      <c r="AG5213"/>
      <c r="AH5213"/>
    </row>
    <row r="5214" spans="1:34" ht="41.45" customHeight="1">
      <c r="A5214"/>
      <c r="J5214"/>
      <c r="AA5214"/>
      <c r="AB5214"/>
      <c r="AC5214"/>
      <c r="AD5214"/>
      <c r="AE5214"/>
      <c r="AF5214"/>
      <c r="AG5214"/>
      <c r="AH5214"/>
    </row>
    <row r="5215" spans="1:34" ht="41.45" customHeight="1">
      <c r="A5215"/>
      <c r="J5215"/>
      <c r="AA5215"/>
      <c r="AB5215"/>
      <c r="AC5215"/>
      <c r="AD5215"/>
      <c r="AE5215"/>
      <c r="AF5215"/>
      <c r="AG5215"/>
      <c r="AH5215"/>
    </row>
    <row r="5216" spans="1:34" ht="41.45" customHeight="1">
      <c r="A5216"/>
      <c r="J5216"/>
      <c r="AA5216"/>
      <c r="AB5216"/>
      <c r="AC5216"/>
      <c r="AD5216"/>
      <c r="AE5216"/>
      <c r="AF5216"/>
      <c r="AG5216"/>
      <c r="AH5216"/>
    </row>
    <row r="5217" spans="1:34" ht="41.45" customHeight="1">
      <c r="A5217"/>
      <c r="J5217"/>
      <c r="AA5217"/>
      <c r="AB5217"/>
      <c r="AC5217"/>
      <c r="AD5217"/>
      <c r="AE5217"/>
      <c r="AF5217"/>
      <c r="AG5217"/>
      <c r="AH5217"/>
    </row>
    <row r="5218" spans="1:34" ht="41.45" customHeight="1">
      <c r="A5218"/>
      <c r="J5218"/>
      <c r="AA5218"/>
      <c r="AB5218"/>
      <c r="AC5218"/>
      <c r="AD5218"/>
      <c r="AE5218"/>
      <c r="AF5218"/>
      <c r="AG5218"/>
      <c r="AH5218"/>
    </row>
    <row r="5219" spans="1:34" ht="41.45" customHeight="1">
      <c r="A5219"/>
      <c r="J5219"/>
      <c r="AA5219"/>
      <c r="AB5219"/>
      <c r="AC5219"/>
      <c r="AD5219"/>
      <c r="AE5219"/>
      <c r="AF5219"/>
      <c r="AG5219"/>
      <c r="AH5219"/>
    </row>
    <row r="5220" spans="1:34" ht="41.45" customHeight="1">
      <c r="A5220"/>
      <c r="J5220"/>
      <c r="AA5220"/>
      <c r="AB5220"/>
      <c r="AC5220"/>
      <c r="AD5220"/>
      <c r="AE5220"/>
      <c r="AF5220"/>
      <c r="AG5220"/>
      <c r="AH5220"/>
    </row>
    <row r="5221" spans="1:34" ht="41.45" customHeight="1">
      <c r="A5221"/>
      <c r="J5221"/>
      <c r="AA5221"/>
      <c r="AB5221"/>
      <c r="AC5221"/>
      <c r="AD5221"/>
      <c r="AE5221"/>
      <c r="AF5221"/>
      <c r="AG5221"/>
      <c r="AH5221"/>
    </row>
    <row r="5222" spans="1:34" ht="41.45" customHeight="1">
      <c r="A5222"/>
      <c r="J5222"/>
      <c r="AA5222"/>
      <c r="AB5222"/>
      <c r="AC5222"/>
      <c r="AD5222"/>
      <c r="AE5222"/>
      <c r="AF5222"/>
      <c r="AG5222"/>
      <c r="AH5222"/>
    </row>
    <row r="5223" spans="1:34" ht="41.45" customHeight="1">
      <c r="A5223"/>
      <c r="J5223"/>
      <c r="AA5223"/>
      <c r="AB5223"/>
      <c r="AC5223"/>
      <c r="AD5223"/>
      <c r="AE5223"/>
      <c r="AF5223"/>
      <c r="AG5223"/>
      <c r="AH5223"/>
    </row>
    <row r="5224" spans="1:34" ht="41.45" customHeight="1">
      <c r="A5224"/>
      <c r="J5224"/>
      <c r="AA5224"/>
      <c r="AB5224"/>
      <c r="AC5224"/>
      <c r="AD5224"/>
      <c r="AE5224"/>
      <c r="AF5224"/>
      <c r="AG5224"/>
      <c r="AH5224"/>
    </row>
    <row r="5225" spans="1:34" ht="41.45" customHeight="1">
      <c r="A5225"/>
      <c r="J5225"/>
      <c r="AA5225"/>
      <c r="AB5225"/>
      <c r="AC5225"/>
      <c r="AD5225"/>
      <c r="AE5225"/>
      <c r="AF5225"/>
      <c r="AG5225"/>
      <c r="AH5225"/>
    </row>
    <row r="5226" spans="1:34" ht="41.45" customHeight="1">
      <c r="A5226"/>
      <c r="J5226"/>
      <c r="AA5226"/>
      <c r="AB5226"/>
      <c r="AC5226"/>
      <c r="AD5226"/>
      <c r="AE5226"/>
      <c r="AF5226"/>
      <c r="AG5226"/>
      <c r="AH5226"/>
    </row>
    <row r="5227" spans="1:34" ht="41.45" customHeight="1">
      <c r="A5227"/>
      <c r="J5227"/>
      <c r="AA5227"/>
      <c r="AB5227"/>
      <c r="AC5227"/>
      <c r="AD5227"/>
      <c r="AE5227"/>
      <c r="AF5227"/>
      <c r="AG5227"/>
      <c r="AH5227"/>
    </row>
    <row r="5228" spans="1:34" ht="41.45" customHeight="1">
      <c r="A5228"/>
      <c r="J5228"/>
      <c r="AA5228"/>
      <c r="AB5228"/>
      <c r="AC5228"/>
      <c r="AD5228"/>
      <c r="AE5228"/>
      <c r="AF5228"/>
      <c r="AG5228"/>
      <c r="AH5228"/>
    </row>
    <row r="5229" spans="1:34" ht="41.45" customHeight="1">
      <c r="A5229"/>
      <c r="J5229"/>
      <c r="AA5229"/>
      <c r="AB5229"/>
      <c r="AC5229"/>
      <c r="AD5229"/>
      <c r="AE5229"/>
      <c r="AF5229"/>
      <c r="AG5229"/>
      <c r="AH5229"/>
    </row>
    <row r="5230" spans="1:34" ht="41.45" customHeight="1">
      <c r="A5230"/>
      <c r="J5230"/>
      <c r="AA5230"/>
      <c r="AB5230"/>
      <c r="AC5230"/>
      <c r="AD5230"/>
      <c r="AE5230"/>
      <c r="AF5230"/>
      <c r="AG5230"/>
      <c r="AH5230"/>
    </row>
    <row r="5231" spans="1:34" ht="41.45" customHeight="1">
      <c r="A5231"/>
      <c r="J5231"/>
      <c r="AA5231"/>
      <c r="AB5231"/>
      <c r="AC5231"/>
      <c r="AD5231"/>
      <c r="AE5231"/>
      <c r="AF5231"/>
      <c r="AG5231"/>
      <c r="AH5231"/>
    </row>
    <row r="5232" spans="1:34" ht="41.45" customHeight="1">
      <c r="A5232"/>
      <c r="J5232"/>
      <c r="AA5232"/>
      <c r="AB5232"/>
      <c r="AC5232"/>
      <c r="AD5232"/>
      <c r="AE5232"/>
      <c r="AF5232"/>
      <c r="AG5232"/>
      <c r="AH5232"/>
    </row>
    <row r="5233" spans="1:34" ht="41.45" customHeight="1">
      <c r="A5233"/>
      <c r="J5233"/>
      <c r="AA5233"/>
      <c r="AB5233"/>
      <c r="AC5233"/>
      <c r="AD5233"/>
      <c r="AE5233"/>
      <c r="AF5233"/>
      <c r="AG5233"/>
      <c r="AH5233"/>
    </row>
    <row r="5234" spans="1:34" ht="41.45" customHeight="1">
      <c r="A5234"/>
      <c r="J5234"/>
      <c r="AA5234"/>
      <c r="AB5234"/>
      <c r="AC5234"/>
      <c r="AD5234"/>
      <c r="AE5234"/>
      <c r="AF5234"/>
      <c r="AG5234"/>
      <c r="AH5234"/>
    </row>
    <row r="5235" spans="1:34" ht="41.45" customHeight="1">
      <c r="A5235"/>
      <c r="J5235"/>
      <c r="AA5235"/>
      <c r="AB5235"/>
      <c r="AC5235"/>
      <c r="AD5235"/>
      <c r="AE5235"/>
      <c r="AF5235"/>
      <c r="AG5235"/>
      <c r="AH5235"/>
    </row>
    <row r="5236" spans="1:34" ht="41.45" customHeight="1">
      <c r="A5236"/>
      <c r="J5236"/>
      <c r="AA5236"/>
      <c r="AB5236"/>
      <c r="AC5236"/>
      <c r="AD5236"/>
      <c r="AE5236"/>
      <c r="AF5236"/>
      <c r="AG5236"/>
      <c r="AH5236"/>
    </row>
    <row r="5237" spans="1:34" ht="41.45" customHeight="1">
      <c r="A5237"/>
      <c r="J5237"/>
      <c r="AA5237"/>
      <c r="AB5237"/>
      <c r="AC5237"/>
      <c r="AD5237"/>
      <c r="AE5237"/>
      <c r="AF5237"/>
      <c r="AG5237"/>
      <c r="AH5237"/>
    </row>
    <row r="5238" spans="1:34" ht="41.45" customHeight="1">
      <c r="A5238"/>
      <c r="J5238"/>
      <c r="AA5238"/>
      <c r="AB5238"/>
      <c r="AC5238"/>
      <c r="AD5238"/>
      <c r="AE5238"/>
      <c r="AF5238"/>
      <c r="AG5238"/>
      <c r="AH5238"/>
    </row>
    <row r="5239" spans="1:34" ht="41.45" customHeight="1">
      <c r="A5239"/>
      <c r="J5239"/>
      <c r="AA5239"/>
      <c r="AB5239"/>
      <c r="AC5239"/>
      <c r="AD5239"/>
      <c r="AE5239"/>
      <c r="AF5239"/>
      <c r="AG5239"/>
      <c r="AH5239"/>
    </row>
    <row r="5240" spans="1:34" ht="41.45" customHeight="1">
      <c r="A5240"/>
      <c r="J5240"/>
      <c r="AA5240"/>
      <c r="AB5240"/>
      <c r="AC5240"/>
      <c r="AD5240"/>
      <c r="AE5240"/>
      <c r="AF5240"/>
      <c r="AG5240"/>
      <c r="AH5240"/>
    </row>
    <row r="5241" spans="1:34" ht="41.45" customHeight="1">
      <c r="A5241"/>
      <c r="J5241"/>
      <c r="AA5241"/>
      <c r="AB5241"/>
      <c r="AC5241"/>
      <c r="AD5241"/>
      <c r="AE5241"/>
      <c r="AF5241"/>
      <c r="AG5241"/>
      <c r="AH5241"/>
    </row>
    <row r="5242" spans="1:34" ht="41.45" customHeight="1">
      <c r="A5242"/>
      <c r="J5242"/>
      <c r="AA5242"/>
      <c r="AB5242"/>
      <c r="AC5242"/>
      <c r="AD5242"/>
      <c r="AE5242"/>
      <c r="AF5242"/>
      <c r="AG5242"/>
      <c r="AH5242"/>
    </row>
    <row r="5243" spans="1:34" ht="41.45" customHeight="1">
      <c r="A5243"/>
      <c r="J5243"/>
      <c r="AA5243"/>
      <c r="AB5243"/>
      <c r="AC5243"/>
      <c r="AD5243"/>
      <c r="AE5243"/>
      <c r="AF5243"/>
      <c r="AG5243"/>
      <c r="AH5243"/>
    </row>
    <row r="5244" spans="1:34" ht="41.45" customHeight="1">
      <c r="A5244"/>
      <c r="J5244"/>
      <c r="AA5244"/>
      <c r="AB5244"/>
      <c r="AC5244"/>
      <c r="AD5244"/>
      <c r="AE5244"/>
      <c r="AF5244"/>
      <c r="AG5244"/>
      <c r="AH5244"/>
    </row>
    <row r="5245" spans="1:34" ht="41.45" customHeight="1">
      <c r="A5245"/>
      <c r="J5245"/>
      <c r="AA5245"/>
      <c r="AB5245"/>
      <c r="AC5245"/>
      <c r="AD5245"/>
      <c r="AE5245"/>
      <c r="AF5245"/>
      <c r="AG5245"/>
      <c r="AH5245"/>
    </row>
    <row r="5246" spans="1:34" ht="41.45" customHeight="1">
      <c r="A5246"/>
      <c r="J5246"/>
      <c r="AA5246"/>
      <c r="AB5246"/>
      <c r="AC5246"/>
      <c r="AD5246"/>
      <c r="AE5246"/>
      <c r="AF5246"/>
      <c r="AG5246"/>
      <c r="AH5246"/>
    </row>
    <row r="5247" spans="1:34" ht="41.45" customHeight="1">
      <c r="A5247"/>
      <c r="J5247"/>
      <c r="AA5247"/>
      <c r="AB5247"/>
      <c r="AC5247"/>
      <c r="AD5247"/>
      <c r="AE5247"/>
      <c r="AF5247"/>
      <c r="AG5247"/>
      <c r="AH5247"/>
    </row>
    <row r="5248" spans="1:34" ht="41.45" customHeight="1">
      <c r="A5248"/>
      <c r="J5248"/>
      <c r="AA5248"/>
      <c r="AB5248"/>
      <c r="AC5248"/>
      <c r="AD5248"/>
      <c r="AE5248"/>
      <c r="AF5248"/>
      <c r="AG5248"/>
      <c r="AH5248"/>
    </row>
    <row r="5249" spans="1:34" ht="41.45" customHeight="1">
      <c r="A5249"/>
      <c r="J5249"/>
      <c r="AA5249"/>
      <c r="AB5249"/>
      <c r="AC5249"/>
      <c r="AD5249"/>
      <c r="AE5249"/>
      <c r="AF5249"/>
      <c r="AG5249"/>
      <c r="AH5249"/>
    </row>
    <row r="5250" spans="1:34" ht="41.45" customHeight="1">
      <c r="A5250"/>
      <c r="J5250"/>
      <c r="AA5250"/>
      <c r="AB5250"/>
      <c r="AC5250"/>
      <c r="AD5250"/>
      <c r="AE5250"/>
      <c r="AF5250"/>
      <c r="AG5250"/>
      <c r="AH5250"/>
    </row>
    <row r="5251" spans="1:34" ht="41.45" customHeight="1">
      <c r="A5251"/>
      <c r="J5251"/>
      <c r="AA5251"/>
      <c r="AB5251"/>
      <c r="AC5251"/>
      <c r="AD5251"/>
      <c r="AE5251"/>
      <c r="AF5251"/>
      <c r="AG5251"/>
      <c r="AH5251"/>
    </row>
    <row r="5252" spans="1:34" ht="41.45" customHeight="1">
      <c r="A5252"/>
      <c r="J5252"/>
      <c r="AA5252"/>
      <c r="AB5252"/>
      <c r="AC5252"/>
      <c r="AD5252"/>
      <c r="AE5252"/>
      <c r="AF5252"/>
      <c r="AG5252"/>
      <c r="AH5252"/>
    </row>
    <row r="5253" spans="1:34" ht="41.45" customHeight="1">
      <c r="A5253"/>
      <c r="J5253"/>
      <c r="AA5253"/>
      <c r="AB5253"/>
      <c r="AC5253"/>
      <c r="AD5253"/>
      <c r="AE5253"/>
      <c r="AF5253"/>
      <c r="AG5253"/>
      <c r="AH5253"/>
    </row>
    <row r="5254" spans="1:34" ht="41.45" customHeight="1">
      <c r="A5254"/>
      <c r="J5254"/>
      <c r="AA5254"/>
      <c r="AB5254"/>
      <c r="AC5254"/>
      <c r="AD5254"/>
      <c r="AE5254"/>
      <c r="AF5254"/>
      <c r="AG5254"/>
      <c r="AH5254"/>
    </row>
    <row r="5255" spans="1:34" ht="41.45" customHeight="1">
      <c r="A5255"/>
      <c r="J5255"/>
      <c r="AA5255"/>
      <c r="AB5255"/>
      <c r="AC5255"/>
      <c r="AD5255"/>
      <c r="AE5255"/>
      <c r="AF5255"/>
      <c r="AG5255"/>
      <c r="AH5255"/>
    </row>
    <row r="5256" spans="1:34" ht="41.45" customHeight="1">
      <c r="A5256"/>
      <c r="J5256"/>
      <c r="AA5256"/>
      <c r="AB5256"/>
      <c r="AC5256"/>
      <c r="AD5256"/>
      <c r="AE5256"/>
      <c r="AF5256"/>
      <c r="AG5256"/>
      <c r="AH5256"/>
    </row>
    <row r="5257" spans="1:34" ht="41.45" customHeight="1">
      <c r="A5257"/>
      <c r="J5257"/>
      <c r="AA5257"/>
      <c r="AB5257"/>
      <c r="AC5257"/>
      <c r="AD5257"/>
      <c r="AE5257"/>
      <c r="AF5257"/>
      <c r="AG5257"/>
      <c r="AH5257"/>
    </row>
    <row r="5258" spans="1:34" ht="41.45" customHeight="1">
      <c r="A5258"/>
      <c r="J5258"/>
      <c r="AA5258"/>
      <c r="AB5258"/>
      <c r="AC5258"/>
      <c r="AD5258"/>
      <c r="AE5258"/>
      <c r="AF5258"/>
      <c r="AG5258"/>
      <c r="AH5258"/>
    </row>
    <row r="5259" spans="1:34" ht="41.45" customHeight="1">
      <c r="A5259"/>
      <c r="J5259"/>
      <c r="AA5259"/>
      <c r="AB5259"/>
      <c r="AC5259"/>
      <c r="AD5259"/>
      <c r="AE5259"/>
      <c r="AF5259"/>
      <c r="AG5259"/>
      <c r="AH5259"/>
    </row>
    <row r="5260" spans="1:34" ht="41.45" customHeight="1">
      <c r="A5260"/>
      <c r="J5260"/>
      <c r="AA5260"/>
      <c r="AB5260"/>
      <c r="AC5260"/>
      <c r="AD5260"/>
      <c r="AE5260"/>
      <c r="AF5260"/>
      <c r="AG5260"/>
      <c r="AH5260"/>
    </row>
    <row r="5261" spans="1:34" ht="41.45" customHeight="1">
      <c r="A5261"/>
      <c r="J5261"/>
      <c r="AA5261"/>
      <c r="AB5261"/>
      <c r="AC5261"/>
      <c r="AD5261"/>
      <c r="AE5261"/>
      <c r="AF5261"/>
      <c r="AG5261"/>
      <c r="AH5261"/>
    </row>
    <row r="5262" spans="1:34" ht="41.45" customHeight="1">
      <c r="A5262"/>
      <c r="J5262"/>
      <c r="AA5262"/>
      <c r="AB5262"/>
      <c r="AC5262"/>
      <c r="AD5262"/>
      <c r="AE5262"/>
      <c r="AF5262"/>
      <c r="AG5262"/>
      <c r="AH5262"/>
    </row>
    <row r="5263" spans="1:34" ht="41.45" customHeight="1">
      <c r="A5263"/>
      <c r="J5263"/>
      <c r="AA5263"/>
      <c r="AB5263"/>
      <c r="AC5263"/>
      <c r="AD5263"/>
      <c r="AE5263"/>
      <c r="AF5263"/>
      <c r="AG5263"/>
      <c r="AH5263"/>
    </row>
    <row r="5264" spans="1:34" ht="41.45" customHeight="1">
      <c r="A5264"/>
      <c r="J5264"/>
      <c r="AA5264"/>
      <c r="AB5264"/>
      <c r="AC5264"/>
      <c r="AD5264"/>
      <c r="AE5264"/>
      <c r="AF5264"/>
      <c r="AG5264"/>
      <c r="AH5264"/>
    </row>
    <row r="5265" spans="1:34" ht="41.45" customHeight="1">
      <c r="A5265"/>
      <c r="J5265"/>
      <c r="AA5265"/>
      <c r="AB5265"/>
      <c r="AC5265"/>
      <c r="AD5265"/>
      <c r="AE5265"/>
      <c r="AF5265"/>
      <c r="AG5265"/>
      <c r="AH5265"/>
    </row>
    <row r="5266" spans="1:34" ht="41.45" customHeight="1">
      <c r="A5266"/>
      <c r="J5266"/>
      <c r="AA5266"/>
      <c r="AB5266"/>
      <c r="AC5266"/>
      <c r="AD5266"/>
      <c r="AE5266"/>
      <c r="AF5266"/>
      <c r="AG5266"/>
      <c r="AH5266"/>
    </row>
    <row r="5267" spans="1:34" ht="41.45" customHeight="1">
      <c r="A5267"/>
      <c r="J5267"/>
      <c r="AA5267"/>
      <c r="AB5267"/>
      <c r="AC5267"/>
      <c r="AD5267"/>
      <c r="AE5267"/>
      <c r="AF5267"/>
      <c r="AG5267"/>
      <c r="AH5267"/>
    </row>
    <row r="5268" spans="1:34" ht="41.45" customHeight="1">
      <c r="A5268"/>
      <c r="J5268"/>
      <c r="AA5268"/>
      <c r="AB5268"/>
      <c r="AC5268"/>
      <c r="AD5268"/>
      <c r="AE5268"/>
      <c r="AF5268"/>
      <c r="AG5268"/>
      <c r="AH5268"/>
    </row>
    <row r="5269" spans="1:34" ht="41.45" customHeight="1">
      <c r="A5269"/>
      <c r="J5269"/>
      <c r="AA5269"/>
      <c r="AB5269"/>
      <c r="AC5269"/>
      <c r="AD5269"/>
      <c r="AE5269"/>
      <c r="AF5269"/>
      <c r="AG5269"/>
      <c r="AH5269"/>
    </row>
    <row r="5270" spans="1:34" ht="41.45" customHeight="1">
      <c r="A5270"/>
      <c r="J5270"/>
      <c r="AA5270"/>
      <c r="AB5270"/>
      <c r="AC5270"/>
      <c r="AD5270"/>
      <c r="AE5270"/>
      <c r="AF5270"/>
      <c r="AG5270"/>
      <c r="AH5270"/>
    </row>
    <row r="5271" spans="1:34" ht="41.45" customHeight="1">
      <c r="A5271"/>
      <c r="J5271"/>
      <c r="AA5271"/>
      <c r="AB5271"/>
      <c r="AC5271"/>
      <c r="AD5271"/>
      <c r="AE5271"/>
      <c r="AF5271"/>
      <c r="AG5271"/>
      <c r="AH5271"/>
    </row>
    <row r="5272" spans="1:34" ht="41.45" customHeight="1">
      <c r="A5272"/>
      <c r="J5272"/>
      <c r="AA5272"/>
      <c r="AB5272"/>
      <c r="AC5272"/>
      <c r="AD5272"/>
      <c r="AE5272"/>
      <c r="AF5272"/>
      <c r="AG5272"/>
      <c r="AH5272"/>
    </row>
    <row r="5273" spans="1:34" ht="41.45" customHeight="1">
      <c r="A5273"/>
      <c r="J5273"/>
      <c r="AA5273"/>
      <c r="AB5273"/>
      <c r="AC5273"/>
      <c r="AD5273"/>
      <c r="AE5273"/>
      <c r="AF5273"/>
      <c r="AG5273"/>
      <c r="AH5273"/>
    </row>
    <row r="5274" spans="1:34" ht="41.45" customHeight="1">
      <c r="A5274"/>
      <c r="J5274"/>
      <c r="AA5274"/>
      <c r="AB5274"/>
      <c r="AC5274"/>
      <c r="AD5274"/>
      <c r="AE5274"/>
      <c r="AF5274"/>
      <c r="AG5274"/>
      <c r="AH5274"/>
    </row>
    <row r="5275" spans="1:34" ht="41.45" customHeight="1">
      <c r="A5275"/>
      <c r="J5275"/>
      <c r="AA5275"/>
      <c r="AB5275"/>
      <c r="AC5275"/>
      <c r="AD5275"/>
      <c r="AE5275"/>
      <c r="AF5275"/>
      <c r="AG5275"/>
      <c r="AH5275"/>
    </row>
    <row r="5276" spans="1:34" ht="41.45" customHeight="1">
      <c r="A5276"/>
      <c r="J5276"/>
      <c r="AA5276"/>
      <c r="AB5276"/>
      <c r="AC5276"/>
      <c r="AD5276"/>
      <c r="AE5276"/>
      <c r="AF5276"/>
      <c r="AG5276"/>
      <c r="AH5276"/>
    </row>
    <row r="5277" spans="1:34" ht="41.45" customHeight="1">
      <c r="A5277"/>
      <c r="J5277"/>
      <c r="AA5277"/>
      <c r="AB5277"/>
      <c r="AC5277"/>
      <c r="AD5277"/>
      <c r="AE5277"/>
      <c r="AF5277"/>
      <c r="AG5277"/>
      <c r="AH5277"/>
    </row>
    <row r="5278" spans="1:34" ht="41.45" customHeight="1">
      <c r="A5278"/>
      <c r="J5278"/>
      <c r="AA5278"/>
      <c r="AB5278"/>
      <c r="AC5278"/>
      <c r="AD5278"/>
      <c r="AE5278"/>
      <c r="AF5278"/>
      <c r="AG5278"/>
      <c r="AH5278"/>
    </row>
    <row r="5279" spans="1:34" ht="41.45" customHeight="1">
      <c r="A5279"/>
      <c r="J5279"/>
      <c r="AA5279"/>
      <c r="AB5279"/>
      <c r="AC5279"/>
      <c r="AD5279"/>
      <c r="AE5279"/>
      <c r="AF5279"/>
      <c r="AG5279"/>
      <c r="AH5279"/>
    </row>
    <row r="5280" spans="1:34" ht="41.45" customHeight="1">
      <c r="A5280"/>
      <c r="J5280"/>
      <c r="AA5280"/>
      <c r="AB5280"/>
      <c r="AC5280"/>
      <c r="AD5280"/>
      <c r="AE5280"/>
      <c r="AF5280"/>
      <c r="AG5280"/>
      <c r="AH5280"/>
    </row>
    <row r="5281" spans="1:34" ht="41.45" customHeight="1">
      <c r="A5281"/>
      <c r="J5281"/>
      <c r="AA5281"/>
      <c r="AB5281"/>
      <c r="AC5281"/>
      <c r="AD5281"/>
      <c r="AE5281"/>
      <c r="AF5281"/>
      <c r="AG5281"/>
      <c r="AH5281"/>
    </row>
    <row r="5282" spans="1:34" ht="41.45" customHeight="1">
      <c r="A5282"/>
      <c r="J5282"/>
      <c r="AA5282"/>
      <c r="AB5282"/>
      <c r="AC5282"/>
      <c r="AD5282"/>
      <c r="AE5282"/>
      <c r="AF5282"/>
      <c r="AG5282"/>
      <c r="AH5282"/>
    </row>
    <row r="5283" spans="1:34" ht="41.45" customHeight="1">
      <c r="A5283"/>
      <c r="J5283"/>
      <c r="AA5283"/>
      <c r="AB5283"/>
      <c r="AC5283"/>
      <c r="AD5283"/>
      <c r="AE5283"/>
      <c r="AF5283"/>
      <c r="AG5283"/>
      <c r="AH5283"/>
    </row>
    <row r="5284" spans="1:34" ht="41.45" customHeight="1">
      <c r="A5284"/>
      <c r="J5284"/>
      <c r="AA5284"/>
      <c r="AB5284"/>
      <c r="AC5284"/>
      <c r="AD5284"/>
      <c r="AE5284"/>
      <c r="AF5284"/>
      <c r="AG5284"/>
      <c r="AH5284"/>
    </row>
    <row r="5285" spans="1:34" ht="41.45" customHeight="1">
      <c r="A5285"/>
      <c r="J5285"/>
      <c r="AA5285"/>
      <c r="AB5285"/>
      <c r="AC5285"/>
      <c r="AD5285"/>
      <c r="AE5285"/>
      <c r="AF5285"/>
      <c r="AG5285"/>
      <c r="AH5285"/>
    </row>
    <row r="5286" spans="1:34" ht="41.45" customHeight="1">
      <c r="A5286"/>
      <c r="J5286"/>
      <c r="AA5286"/>
      <c r="AB5286"/>
      <c r="AC5286"/>
      <c r="AD5286"/>
      <c r="AE5286"/>
      <c r="AF5286"/>
      <c r="AG5286"/>
      <c r="AH5286"/>
    </row>
    <row r="5287" spans="1:34" ht="41.45" customHeight="1">
      <c r="A5287"/>
      <c r="J5287"/>
      <c r="AA5287"/>
      <c r="AB5287"/>
      <c r="AC5287"/>
      <c r="AD5287"/>
      <c r="AE5287"/>
      <c r="AF5287"/>
      <c r="AG5287"/>
      <c r="AH5287"/>
    </row>
    <row r="5288" spans="1:34" ht="41.45" customHeight="1">
      <c r="A5288"/>
      <c r="J5288"/>
      <c r="AA5288"/>
      <c r="AB5288"/>
      <c r="AC5288"/>
      <c r="AD5288"/>
      <c r="AE5288"/>
      <c r="AF5288"/>
      <c r="AG5288"/>
      <c r="AH5288"/>
    </row>
    <row r="5289" spans="1:34" ht="41.45" customHeight="1">
      <c r="A5289"/>
      <c r="J5289"/>
      <c r="AA5289"/>
      <c r="AB5289"/>
      <c r="AC5289"/>
      <c r="AD5289"/>
      <c r="AE5289"/>
      <c r="AF5289"/>
      <c r="AG5289"/>
      <c r="AH5289"/>
    </row>
    <row r="5290" spans="1:34" ht="41.45" customHeight="1">
      <c r="A5290"/>
      <c r="J5290"/>
      <c r="AA5290"/>
      <c r="AB5290"/>
      <c r="AC5290"/>
      <c r="AD5290"/>
      <c r="AE5290"/>
      <c r="AF5290"/>
      <c r="AG5290"/>
      <c r="AH5290"/>
    </row>
    <row r="5291" spans="1:34" ht="41.45" customHeight="1">
      <c r="A5291"/>
      <c r="J5291"/>
      <c r="AA5291"/>
      <c r="AB5291"/>
      <c r="AC5291"/>
      <c r="AD5291"/>
      <c r="AE5291"/>
      <c r="AF5291"/>
      <c r="AG5291"/>
      <c r="AH5291"/>
    </row>
    <row r="5292" spans="1:34" ht="41.45" customHeight="1">
      <c r="A5292"/>
      <c r="J5292"/>
      <c r="AA5292"/>
      <c r="AB5292"/>
      <c r="AC5292"/>
      <c r="AD5292"/>
      <c r="AE5292"/>
      <c r="AF5292"/>
      <c r="AG5292"/>
      <c r="AH5292"/>
    </row>
    <row r="5293" spans="1:34" ht="41.45" customHeight="1">
      <c r="A5293"/>
      <c r="J5293"/>
      <c r="AA5293"/>
      <c r="AB5293"/>
      <c r="AC5293"/>
      <c r="AD5293"/>
      <c r="AE5293"/>
      <c r="AF5293"/>
      <c r="AG5293"/>
      <c r="AH5293"/>
    </row>
    <row r="5294" spans="1:34" ht="41.45" customHeight="1">
      <c r="A5294"/>
      <c r="J5294"/>
      <c r="AA5294"/>
      <c r="AB5294"/>
      <c r="AC5294"/>
      <c r="AD5294"/>
      <c r="AE5294"/>
      <c r="AF5294"/>
      <c r="AG5294"/>
      <c r="AH5294"/>
    </row>
    <row r="5295" spans="1:34" ht="41.45" customHeight="1">
      <c r="A5295"/>
      <c r="J5295"/>
      <c r="AA5295"/>
      <c r="AB5295"/>
      <c r="AC5295"/>
      <c r="AD5295"/>
      <c r="AE5295"/>
      <c r="AF5295"/>
      <c r="AG5295"/>
      <c r="AH5295"/>
    </row>
    <row r="5296" spans="1:34" ht="41.45" customHeight="1">
      <c r="A5296"/>
      <c r="J5296"/>
      <c r="AA5296"/>
      <c r="AB5296"/>
      <c r="AC5296"/>
      <c r="AD5296"/>
      <c r="AE5296"/>
      <c r="AF5296"/>
      <c r="AG5296"/>
      <c r="AH5296"/>
    </row>
    <row r="5297" spans="1:34" ht="41.45" customHeight="1">
      <c r="A5297"/>
      <c r="J5297"/>
      <c r="AA5297"/>
      <c r="AB5297"/>
      <c r="AC5297"/>
      <c r="AD5297"/>
      <c r="AE5297"/>
      <c r="AF5297"/>
      <c r="AG5297"/>
      <c r="AH5297"/>
    </row>
    <row r="5298" spans="1:34" ht="41.45" customHeight="1">
      <c r="A5298"/>
      <c r="J5298"/>
      <c r="AA5298"/>
      <c r="AB5298"/>
      <c r="AC5298"/>
      <c r="AD5298"/>
      <c r="AE5298"/>
      <c r="AF5298"/>
      <c r="AG5298"/>
      <c r="AH5298"/>
    </row>
    <row r="5299" spans="1:34" ht="41.45" customHeight="1">
      <c r="A5299"/>
      <c r="J5299"/>
      <c r="AA5299"/>
      <c r="AB5299"/>
      <c r="AC5299"/>
      <c r="AD5299"/>
      <c r="AE5299"/>
      <c r="AF5299"/>
      <c r="AG5299"/>
      <c r="AH5299"/>
    </row>
    <row r="5300" spans="1:34" ht="41.45" customHeight="1">
      <c r="A5300"/>
      <c r="J5300"/>
      <c r="AA5300"/>
      <c r="AB5300"/>
      <c r="AC5300"/>
      <c r="AD5300"/>
      <c r="AE5300"/>
      <c r="AF5300"/>
      <c r="AG5300"/>
      <c r="AH5300"/>
    </row>
    <row r="5301" spans="1:34" ht="41.45" customHeight="1">
      <c r="A5301"/>
      <c r="J5301"/>
      <c r="AA5301"/>
      <c r="AB5301"/>
      <c r="AC5301"/>
      <c r="AD5301"/>
      <c r="AE5301"/>
      <c r="AF5301"/>
      <c r="AG5301"/>
      <c r="AH5301"/>
    </row>
    <row r="5302" spans="1:34" ht="41.45" customHeight="1">
      <c r="A5302"/>
      <c r="J5302"/>
      <c r="AA5302"/>
      <c r="AB5302"/>
      <c r="AC5302"/>
      <c r="AD5302"/>
      <c r="AE5302"/>
      <c r="AF5302"/>
      <c r="AG5302"/>
      <c r="AH5302"/>
    </row>
    <row r="5303" spans="1:34" ht="41.45" customHeight="1">
      <c r="A5303"/>
      <c r="J5303"/>
      <c r="AA5303"/>
      <c r="AB5303"/>
      <c r="AC5303"/>
      <c r="AD5303"/>
      <c r="AE5303"/>
      <c r="AF5303"/>
      <c r="AG5303"/>
      <c r="AH5303"/>
    </row>
    <row r="5304" spans="1:34" ht="41.45" customHeight="1">
      <c r="A5304"/>
      <c r="J5304"/>
      <c r="AA5304"/>
      <c r="AB5304"/>
      <c r="AC5304"/>
      <c r="AD5304"/>
      <c r="AE5304"/>
      <c r="AF5304"/>
      <c r="AG5304"/>
      <c r="AH5304"/>
    </row>
    <row r="5305" spans="1:34" ht="41.45" customHeight="1">
      <c r="A5305"/>
      <c r="J5305"/>
      <c r="AA5305"/>
      <c r="AB5305"/>
      <c r="AC5305"/>
      <c r="AD5305"/>
      <c r="AE5305"/>
      <c r="AF5305"/>
      <c r="AG5305"/>
      <c r="AH5305"/>
    </row>
    <row r="5306" spans="1:34" ht="41.45" customHeight="1">
      <c r="A5306"/>
      <c r="J5306"/>
      <c r="AA5306"/>
      <c r="AB5306"/>
      <c r="AC5306"/>
      <c r="AD5306"/>
      <c r="AE5306"/>
      <c r="AF5306"/>
      <c r="AG5306"/>
      <c r="AH5306"/>
    </row>
    <row r="5307" spans="1:34" ht="41.45" customHeight="1">
      <c r="A5307"/>
      <c r="J5307"/>
      <c r="AA5307"/>
      <c r="AB5307"/>
      <c r="AC5307"/>
      <c r="AD5307"/>
      <c r="AE5307"/>
      <c r="AF5307"/>
      <c r="AG5307"/>
      <c r="AH5307"/>
    </row>
    <row r="5308" spans="1:34" ht="41.45" customHeight="1">
      <c r="A5308"/>
      <c r="J5308"/>
      <c r="AA5308"/>
      <c r="AB5308"/>
      <c r="AC5308"/>
      <c r="AD5308"/>
      <c r="AE5308"/>
      <c r="AF5308"/>
      <c r="AG5308"/>
      <c r="AH5308"/>
    </row>
    <row r="5309" spans="1:34" ht="41.45" customHeight="1">
      <c r="A5309"/>
      <c r="J5309"/>
      <c r="AA5309"/>
      <c r="AB5309"/>
      <c r="AC5309"/>
      <c r="AD5309"/>
      <c r="AE5309"/>
      <c r="AF5309"/>
      <c r="AG5309"/>
      <c r="AH5309"/>
    </row>
    <row r="5310" spans="1:34" ht="41.45" customHeight="1">
      <c r="A5310"/>
      <c r="J5310"/>
      <c r="AA5310"/>
      <c r="AB5310"/>
      <c r="AC5310"/>
      <c r="AD5310"/>
      <c r="AE5310"/>
      <c r="AF5310"/>
      <c r="AG5310"/>
      <c r="AH5310"/>
    </row>
    <row r="5311" spans="1:34" ht="41.45" customHeight="1">
      <c r="A5311"/>
      <c r="J5311"/>
      <c r="AA5311"/>
      <c r="AB5311"/>
      <c r="AC5311"/>
      <c r="AD5311"/>
      <c r="AE5311"/>
      <c r="AF5311"/>
      <c r="AG5311"/>
      <c r="AH5311"/>
    </row>
    <row r="5312" spans="1:34" ht="41.45" customHeight="1">
      <c r="A5312"/>
      <c r="J5312"/>
      <c r="AA5312"/>
      <c r="AB5312"/>
      <c r="AC5312"/>
      <c r="AD5312"/>
      <c r="AE5312"/>
      <c r="AF5312"/>
      <c r="AG5312"/>
      <c r="AH5312"/>
    </row>
    <row r="5313" spans="1:34" ht="41.45" customHeight="1">
      <c r="A5313"/>
      <c r="J5313"/>
      <c r="AA5313"/>
      <c r="AB5313"/>
      <c r="AC5313"/>
      <c r="AD5313"/>
      <c r="AE5313"/>
      <c r="AF5313"/>
      <c r="AG5313"/>
      <c r="AH5313"/>
    </row>
    <row r="5314" spans="1:34" ht="41.45" customHeight="1">
      <c r="A5314"/>
      <c r="J5314"/>
      <c r="AA5314"/>
      <c r="AB5314"/>
      <c r="AC5314"/>
      <c r="AD5314"/>
      <c r="AE5314"/>
      <c r="AF5314"/>
      <c r="AG5314"/>
      <c r="AH5314"/>
    </row>
    <row r="5315" spans="1:34" ht="41.45" customHeight="1">
      <c r="A5315"/>
      <c r="J5315"/>
      <c r="AA5315"/>
      <c r="AB5315"/>
      <c r="AC5315"/>
      <c r="AD5315"/>
      <c r="AE5315"/>
      <c r="AF5315"/>
      <c r="AG5315"/>
      <c r="AH5315"/>
    </row>
    <row r="5316" spans="1:34" ht="41.45" customHeight="1">
      <c r="A5316"/>
      <c r="J5316"/>
      <c r="AA5316"/>
      <c r="AB5316"/>
      <c r="AC5316"/>
      <c r="AD5316"/>
      <c r="AE5316"/>
      <c r="AF5316"/>
      <c r="AG5316"/>
      <c r="AH5316"/>
    </row>
    <row r="5317" spans="1:34" ht="41.45" customHeight="1">
      <c r="A5317"/>
      <c r="J5317"/>
      <c r="AA5317"/>
      <c r="AB5317"/>
      <c r="AC5317"/>
      <c r="AD5317"/>
      <c r="AE5317"/>
      <c r="AF5317"/>
      <c r="AG5317"/>
      <c r="AH5317"/>
    </row>
    <row r="5318" spans="1:34" ht="41.45" customHeight="1">
      <c r="A5318"/>
      <c r="J5318"/>
      <c r="AA5318"/>
      <c r="AB5318"/>
      <c r="AC5318"/>
      <c r="AD5318"/>
      <c r="AE5318"/>
      <c r="AF5318"/>
      <c r="AG5318"/>
      <c r="AH5318"/>
    </row>
    <row r="5319" spans="1:34" ht="41.45" customHeight="1">
      <c r="A5319"/>
      <c r="J5319"/>
      <c r="AA5319"/>
      <c r="AB5319"/>
      <c r="AC5319"/>
      <c r="AD5319"/>
      <c r="AE5319"/>
      <c r="AF5319"/>
      <c r="AG5319"/>
      <c r="AH5319"/>
    </row>
    <row r="5320" spans="1:34" ht="41.45" customHeight="1">
      <c r="A5320"/>
      <c r="J5320"/>
      <c r="AA5320"/>
      <c r="AB5320"/>
      <c r="AC5320"/>
      <c r="AD5320"/>
      <c r="AE5320"/>
      <c r="AF5320"/>
      <c r="AG5320"/>
      <c r="AH5320"/>
    </row>
    <row r="5321" spans="1:34" ht="41.45" customHeight="1">
      <c r="A5321"/>
      <c r="J5321"/>
      <c r="AA5321"/>
      <c r="AB5321"/>
      <c r="AC5321"/>
      <c r="AD5321"/>
      <c r="AE5321"/>
      <c r="AF5321"/>
      <c r="AG5321"/>
      <c r="AH5321"/>
    </row>
    <row r="5322" spans="1:34" ht="41.45" customHeight="1">
      <c r="A5322"/>
      <c r="J5322"/>
      <c r="AA5322"/>
      <c r="AB5322"/>
      <c r="AC5322"/>
      <c r="AD5322"/>
      <c r="AE5322"/>
      <c r="AF5322"/>
      <c r="AG5322"/>
      <c r="AH5322"/>
    </row>
    <row r="5323" spans="1:34" ht="41.45" customHeight="1">
      <c r="A5323"/>
      <c r="J5323"/>
      <c r="AA5323"/>
      <c r="AB5323"/>
      <c r="AC5323"/>
      <c r="AD5323"/>
      <c r="AE5323"/>
      <c r="AF5323"/>
      <c r="AG5323"/>
      <c r="AH5323"/>
    </row>
    <row r="5324" spans="1:34" ht="41.45" customHeight="1">
      <c r="A5324"/>
      <c r="J5324"/>
      <c r="AA5324"/>
      <c r="AB5324"/>
      <c r="AC5324"/>
      <c r="AD5324"/>
      <c r="AE5324"/>
      <c r="AF5324"/>
      <c r="AG5324"/>
      <c r="AH5324"/>
    </row>
    <row r="5325" spans="1:34" ht="41.45" customHeight="1">
      <c r="A5325"/>
      <c r="J5325"/>
      <c r="AA5325"/>
      <c r="AB5325"/>
      <c r="AC5325"/>
      <c r="AD5325"/>
      <c r="AE5325"/>
      <c r="AF5325"/>
      <c r="AG5325"/>
      <c r="AH5325"/>
    </row>
    <row r="5326" spans="1:34" ht="41.45" customHeight="1">
      <c r="A5326"/>
      <c r="J5326"/>
      <c r="AA5326"/>
      <c r="AB5326"/>
      <c r="AC5326"/>
      <c r="AD5326"/>
      <c r="AE5326"/>
      <c r="AF5326"/>
      <c r="AG5326"/>
      <c r="AH5326"/>
    </row>
    <row r="5327" spans="1:34" ht="41.45" customHeight="1">
      <c r="A5327"/>
      <c r="J5327"/>
      <c r="AA5327"/>
      <c r="AB5327"/>
      <c r="AC5327"/>
      <c r="AD5327"/>
      <c r="AE5327"/>
      <c r="AF5327"/>
      <c r="AG5327"/>
      <c r="AH5327"/>
    </row>
    <row r="5328" spans="1:34" ht="41.45" customHeight="1">
      <c r="A5328"/>
      <c r="J5328"/>
      <c r="AA5328"/>
      <c r="AB5328"/>
      <c r="AC5328"/>
      <c r="AD5328"/>
      <c r="AE5328"/>
      <c r="AF5328"/>
      <c r="AG5328"/>
      <c r="AH5328"/>
    </row>
    <row r="5329" spans="1:34" ht="41.45" customHeight="1">
      <c r="A5329"/>
      <c r="J5329"/>
      <c r="AA5329"/>
      <c r="AB5329"/>
      <c r="AC5329"/>
      <c r="AD5329"/>
      <c r="AE5329"/>
      <c r="AF5329"/>
      <c r="AG5329"/>
      <c r="AH5329"/>
    </row>
    <row r="5330" spans="1:34" ht="41.45" customHeight="1">
      <c r="A5330"/>
      <c r="J5330"/>
      <c r="AA5330"/>
      <c r="AB5330"/>
      <c r="AC5330"/>
      <c r="AD5330"/>
      <c r="AE5330"/>
      <c r="AF5330"/>
      <c r="AG5330"/>
      <c r="AH5330"/>
    </row>
    <row r="5331" spans="1:34" ht="41.45" customHeight="1">
      <c r="A5331"/>
      <c r="J5331"/>
      <c r="AA5331"/>
      <c r="AB5331"/>
      <c r="AC5331"/>
      <c r="AD5331"/>
      <c r="AE5331"/>
      <c r="AF5331"/>
      <c r="AG5331"/>
      <c r="AH5331"/>
    </row>
    <row r="5332" spans="1:34" ht="41.45" customHeight="1">
      <c r="A5332"/>
      <c r="J5332"/>
      <c r="AA5332"/>
      <c r="AB5332"/>
      <c r="AC5332"/>
      <c r="AD5332"/>
      <c r="AE5332"/>
      <c r="AF5332"/>
      <c r="AG5332"/>
      <c r="AH5332"/>
    </row>
    <row r="5333" spans="1:34" ht="41.45" customHeight="1">
      <c r="A5333"/>
      <c r="J5333"/>
      <c r="AA5333"/>
      <c r="AB5333"/>
      <c r="AC5333"/>
      <c r="AD5333"/>
      <c r="AE5333"/>
      <c r="AF5333"/>
      <c r="AG5333"/>
      <c r="AH5333"/>
    </row>
    <row r="5334" spans="1:34" ht="41.45" customHeight="1">
      <c r="A5334"/>
      <c r="J5334"/>
      <c r="AA5334"/>
      <c r="AB5334"/>
      <c r="AC5334"/>
      <c r="AD5334"/>
      <c r="AE5334"/>
      <c r="AF5334"/>
      <c r="AG5334"/>
      <c r="AH5334"/>
    </row>
    <row r="5335" spans="1:34" ht="41.45" customHeight="1">
      <c r="A5335"/>
      <c r="J5335"/>
      <c r="AA5335"/>
      <c r="AB5335"/>
      <c r="AC5335"/>
      <c r="AD5335"/>
      <c r="AE5335"/>
      <c r="AF5335"/>
      <c r="AG5335"/>
      <c r="AH5335"/>
    </row>
    <row r="5336" spans="1:34" ht="41.45" customHeight="1">
      <c r="A5336"/>
      <c r="J5336"/>
      <c r="AA5336"/>
      <c r="AB5336"/>
      <c r="AC5336"/>
      <c r="AD5336"/>
      <c r="AE5336"/>
      <c r="AF5336"/>
      <c r="AG5336"/>
      <c r="AH5336"/>
    </row>
    <row r="5337" spans="1:34" ht="41.45" customHeight="1">
      <c r="A5337"/>
      <c r="J5337"/>
      <c r="AA5337"/>
      <c r="AB5337"/>
      <c r="AC5337"/>
      <c r="AD5337"/>
      <c r="AE5337"/>
      <c r="AF5337"/>
      <c r="AG5337"/>
      <c r="AH5337"/>
    </row>
    <row r="5338" spans="1:34" ht="41.45" customHeight="1">
      <c r="A5338"/>
      <c r="J5338"/>
      <c r="AA5338"/>
      <c r="AB5338"/>
      <c r="AC5338"/>
      <c r="AD5338"/>
      <c r="AE5338"/>
      <c r="AF5338"/>
      <c r="AG5338"/>
      <c r="AH5338"/>
    </row>
    <row r="5339" spans="1:34" ht="41.45" customHeight="1">
      <c r="A5339"/>
      <c r="J5339"/>
      <c r="AA5339"/>
      <c r="AB5339"/>
      <c r="AC5339"/>
      <c r="AD5339"/>
      <c r="AE5339"/>
      <c r="AF5339"/>
      <c r="AG5339"/>
      <c r="AH5339"/>
    </row>
    <row r="5340" spans="1:34" ht="41.45" customHeight="1">
      <c r="A5340"/>
      <c r="J5340"/>
      <c r="AA5340"/>
      <c r="AB5340"/>
      <c r="AC5340"/>
      <c r="AD5340"/>
      <c r="AE5340"/>
      <c r="AF5340"/>
      <c r="AG5340"/>
      <c r="AH5340"/>
    </row>
    <row r="5341" spans="1:34" ht="41.45" customHeight="1">
      <c r="A5341"/>
      <c r="J5341"/>
      <c r="AA5341"/>
      <c r="AB5341"/>
      <c r="AC5341"/>
      <c r="AD5341"/>
      <c r="AE5341"/>
      <c r="AF5341"/>
      <c r="AG5341"/>
      <c r="AH5341"/>
    </row>
    <row r="5342" spans="1:34" ht="41.45" customHeight="1">
      <c r="A5342"/>
      <c r="J5342"/>
      <c r="AA5342"/>
      <c r="AB5342"/>
      <c r="AC5342"/>
      <c r="AD5342"/>
      <c r="AE5342"/>
      <c r="AF5342"/>
      <c r="AG5342"/>
      <c r="AH5342"/>
    </row>
    <row r="5343" spans="1:34" ht="41.45" customHeight="1">
      <c r="A5343"/>
      <c r="J5343"/>
      <c r="AA5343"/>
      <c r="AB5343"/>
      <c r="AC5343"/>
      <c r="AD5343"/>
      <c r="AE5343"/>
      <c r="AF5343"/>
      <c r="AG5343"/>
      <c r="AH5343"/>
    </row>
    <row r="5344" spans="1:34" ht="41.45" customHeight="1">
      <c r="A5344"/>
      <c r="J5344"/>
      <c r="AA5344"/>
      <c r="AB5344"/>
      <c r="AC5344"/>
      <c r="AD5344"/>
      <c r="AE5344"/>
      <c r="AF5344"/>
      <c r="AG5344"/>
      <c r="AH5344"/>
    </row>
    <row r="5345" spans="1:34" ht="41.45" customHeight="1">
      <c r="A5345"/>
      <c r="J5345"/>
      <c r="AA5345"/>
      <c r="AB5345"/>
      <c r="AC5345"/>
      <c r="AD5345"/>
      <c r="AE5345"/>
      <c r="AF5345"/>
      <c r="AG5345"/>
      <c r="AH5345"/>
    </row>
    <row r="5346" spans="1:34" ht="41.45" customHeight="1">
      <c r="A5346"/>
      <c r="J5346"/>
      <c r="AA5346"/>
      <c r="AB5346"/>
      <c r="AC5346"/>
      <c r="AD5346"/>
      <c r="AE5346"/>
      <c r="AF5346"/>
      <c r="AG5346"/>
      <c r="AH5346"/>
    </row>
    <row r="5347" spans="1:34" ht="41.45" customHeight="1">
      <c r="A5347"/>
      <c r="J5347"/>
      <c r="AA5347"/>
      <c r="AB5347"/>
      <c r="AC5347"/>
      <c r="AD5347"/>
      <c r="AE5347"/>
      <c r="AF5347"/>
      <c r="AG5347"/>
      <c r="AH5347"/>
    </row>
    <row r="5348" spans="1:34" ht="41.45" customHeight="1">
      <c r="A5348"/>
      <c r="J5348"/>
      <c r="AA5348"/>
      <c r="AB5348"/>
      <c r="AC5348"/>
      <c r="AD5348"/>
      <c r="AE5348"/>
      <c r="AF5348"/>
      <c r="AG5348"/>
      <c r="AH5348"/>
    </row>
    <row r="5349" spans="1:34" ht="41.45" customHeight="1">
      <c r="A5349"/>
      <c r="J5349"/>
      <c r="AA5349"/>
      <c r="AB5349"/>
      <c r="AC5349"/>
      <c r="AD5349"/>
      <c r="AE5349"/>
      <c r="AF5349"/>
      <c r="AG5349"/>
      <c r="AH5349"/>
    </row>
    <row r="5350" spans="1:34" ht="41.45" customHeight="1">
      <c r="A5350"/>
      <c r="J5350"/>
      <c r="AA5350"/>
      <c r="AB5350"/>
      <c r="AC5350"/>
      <c r="AD5350"/>
      <c r="AE5350"/>
      <c r="AF5350"/>
      <c r="AG5350"/>
      <c r="AH5350"/>
    </row>
    <row r="5351" spans="1:34" ht="41.45" customHeight="1">
      <c r="A5351"/>
      <c r="J5351"/>
      <c r="AA5351"/>
      <c r="AB5351"/>
      <c r="AC5351"/>
      <c r="AD5351"/>
      <c r="AE5351"/>
      <c r="AF5351"/>
      <c r="AG5351"/>
      <c r="AH5351"/>
    </row>
    <row r="5352" spans="1:34" ht="41.45" customHeight="1">
      <c r="A5352"/>
      <c r="J5352"/>
      <c r="AA5352"/>
      <c r="AB5352"/>
      <c r="AC5352"/>
      <c r="AD5352"/>
      <c r="AE5352"/>
      <c r="AF5352"/>
      <c r="AG5352"/>
      <c r="AH5352"/>
    </row>
    <row r="5353" spans="1:34" ht="41.45" customHeight="1">
      <c r="A5353"/>
      <c r="J5353"/>
      <c r="AA5353"/>
      <c r="AB5353"/>
      <c r="AC5353"/>
      <c r="AD5353"/>
      <c r="AE5353"/>
      <c r="AF5353"/>
      <c r="AG5353"/>
      <c r="AH5353"/>
    </row>
    <row r="5354" spans="1:34" ht="41.45" customHeight="1">
      <c r="A5354"/>
      <c r="J5354"/>
      <c r="AA5354"/>
      <c r="AB5354"/>
      <c r="AC5354"/>
      <c r="AD5354"/>
      <c r="AE5354"/>
      <c r="AF5354"/>
      <c r="AG5354"/>
      <c r="AH5354"/>
    </row>
    <row r="5355" spans="1:34" ht="41.45" customHeight="1">
      <c r="A5355"/>
      <c r="J5355"/>
      <c r="AA5355"/>
      <c r="AB5355"/>
      <c r="AC5355"/>
      <c r="AD5355"/>
      <c r="AE5355"/>
      <c r="AF5355"/>
      <c r="AG5355"/>
      <c r="AH5355"/>
    </row>
    <row r="5356" spans="1:34" ht="41.45" customHeight="1">
      <c r="A5356"/>
      <c r="J5356"/>
      <c r="AA5356"/>
      <c r="AB5356"/>
      <c r="AC5356"/>
      <c r="AD5356"/>
      <c r="AE5356"/>
      <c r="AF5356"/>
      <c r="AG5356"/>
      <c r="AH5356"/>
    </row>
    <row r="5357" spans="1:34" ht="41.45" customHeight="1">
      <c r="A5357"/>
      <c r="J5357"/>
      <c r="AA5357"/>
      <c r="AB5357"/>
      <c r="AC5357"/>
      <c r="AD5357"/>
      <c r="AE5357"/>
      <c r="AF5357"/>
      <c r="AG5357"/>
      <c r="AH5357"/>
    </row>
    <row r="5358" spans="1:34" ht="41.45" customHeight="1">
      <c r="A5358"/>
      <c r="J5358"/>
      <c r="AA5358"/>
      <c r="AB5358"/>
      <c r="AC5358"/>
      <c r="AD5358"/>
      <c r="AE5358"/>
      <c r="AF5358"/>
      <c r="AG5358"/>
      <c r="AH5358"/>
    </row>
    <row r="5359" spans="1:34" ht="41.45" customHeight="1">
      <c r="A5359"/>
      <c r="J5359"/>
      <c r="AA5359"/>
      <c r="AB5359"/>
      <c r="AC5359"/>
      <c r="AD5359"/>
      <c r="AE5359"/>
      <c r="AF5359"/>
      <c r="AG5359"/>
      <c r="AH5359"/>
    </row>
    <row r="5360" spans="1:34" ht="41.45" customHeight="1">
      <c r="A5360"/>
      <c r="J5360"/>
      <c r="AA5360"/>
      <c r="AB5360"/>
      <c r="AC5360"/>
      <c r="AD5360"/>
      <c r="AE5360"/>
      <c r="AF5360"/>
      <c r="AG5360"/>
      <c r="AH5360"/>
    </row>
    <row r="5361" spans="1:34" ht="41.45" customHeight="1">
      <c r="A5361"/>
      <c r="J5361"/>
      <c r="AA5361"/>
      <c r="AB5361"/>
      <c r="AC5361"/>
      <c r="AD5361"/>
      <c r="AE5361"/>
      <c r="AF5361"/>
      <c r="AG5361"/>
      <c r="AH5361"/>
    </row>
    <row r="5362" spans="1:34" ht="41.45" customHeight="1">
      <c r="A5362"/>
      <c r="J5362"/>
      <c r="AA5362"/>
      <c r="AB5362"/>
      <c r="AC5362"/>
      <c r="AD5362"/>
      <c r="AE5362"/>
      <c r="AF5362"/>
      <c r="AG5362"/>
      <c r="AH5362"/>
    </row>
    <row r="5363" spans="1:34" ht="41.45" customHeight="1">
      <c r="A5363"/>
      <c r="J5363"/>
      <c r="AA5363"/>
      <c r="AB5363"/>
      <c r="AC5363"/>
      <c r="AD5363"/>
      <c r="AE5363"/>
      <c r="AF5363"/>
      <c r="AG5363"/>
      <c r="AH5363"/>
    </row>
    <row r="5364" spans="1:34" ht="41.45" customHeight="1">
      <c r="A5364"/>
      <c r="J5364"/>
      <c r="AA5364"/>
      <c r="AB5364"/>
      <c r="AC5364"/>
      <c r="AD5364"/>
      <c r="AE5364"/>
      <c r="AF5364"/>
      <c r="AG5364"/>
      <c r="AH5364"/>
    </row>
    <row r="5365" spans="1:34" ht="41.45" customHeight="1">
      <c r="A5365"/>
      <c r="J5365"/>
      <c r="AA5365"/>
      <c r="AB5365"/>
      <c r="AC5365"/>
      <c r="AD5365"/>
      <c r="AE5365"/>
      <c r="AF5365"/>
      <c r="AG5365"/>
      <c r="AH5365"/>
    </row>
    <row r="5366" spans="1:34" ht="41.45" customHeight="1">
      <c r="A5366"/>
      <c r="J5366"/>
      <c r="AA5366"/>
      <c r="AB5366"/>
      <c r="AC5366"/>
      <c r="AD5366"/>
      <c r="AE5366"/>
      <c r="AF5366"/>
      <c r="AG5366"/>
      <c r="AH5366"/>
    </row>
    <row r="5367" spans="1:34" ht="41.45" customHeight="1">
      <c r="A5367"/>
      <c r="J5367"/>
      <c r="AA5367"/>
      <c r="AB5367"/>
      <c r="AC5367"/>
      <c r="AD5367"/>
      <c r="AE5367"/>
      <c r="AF5367"/>
      <c r="AG5367"/>
      <c r="AH5367"/>
    </row>
    <row r="5368" spans="1:34" ht="41.45" customHeight="1">
      <c r="A5368"/>
      <c r="J5368"/>
      <c r="AA5368"/>
      <c r="AB5368"/>
      <c r="AC5368"/>
      <c r="AD5368"/>
      <c r="AE5368"/>
      <c r="AF5368"/>
      <c r="AG5368"/>
      <c r="AH5368"/>
    </row>
    <row r="5369" spans="1:34" ht="41.45" customHeight="1">
      <c r="A5369"/>
      <c r="J5369"/>
      <c r="AA5369"/>
      <c r="AB5369"/>
      <c r="AC5369"/>
      <c r="AD5369"/>
      <c r="AE5369"/>
      <c r="AF5369"/>
      <c r="AG5369"/>
      <c r="AH5369"/>
    </row>
    <row r="5370" spans="1:34" ht="41.45" customHeight="1">
      <c r="A5370"/>
      <c r="J5370"/>
      <c r="AA5370"/>
      <c r="AB5370"/>
      <c r="AC5370"/>
      <c r="AD5370"/>
      <c r="AE5370"/>
      <c r="AF5370"/>
      <c r="AG5370"/>
      <c r="AH5370"/>
    </row>
    <row r="5371" spans="1:34" ht="41.45" customHeight="1">
      <c r="A5371"/>
      <c r="J5371"/>
      <c r="AA5371"/>
      <c r="AB5371"/>
      <c r="AC5371"/>
      <c r="AD5371"/>
      <c r="AE5371"/>
      <c r="AF5371"/>
      <c r="AG5371"/>
      <c r="AH5371"/>
    </row>
    <row r="5372" spans="1:34" ht="41.45" customHeight="1">
      <c r="A5372"/>
      <c r="J5372"/>
      <c r="AA5372"/>
      <c r="AB5372"/>
      <c r="AC5372"/>
      <c r="AD5372"/>
      <c r="AE5372"/>
      <c r="AF5372"/>
      <c r="AG5372"/>
      <c r="AH5372"/>
    </row>
    <row r="5373" spans="1:34" ht="41.45" customHeight="1">
      <c r="A5373"/>
      <c r="J5373"/>
      <c r="AA5373"/>
      <c r="AB5373"/>
      <c r="AC5373"/>
      <c r="AD5373"/>
      <c r="AE5373"/>
      <c r="AF5373"/>
      <c r="AG5373"/>
      <c r="AH5373"/>
    </row>
    <row r="5374" spans="1:34" ht="41.45" customHeight="1">
      <c r="A5374"/>
      <c r="J5374"/>
      <c r="AA5374"/>
      <c r="AB5374"/>
      <c r="AC5374"/>
      <c r="AD5374"/>
      <c r="AE5374"/>
      <c r="AF5374"/>
      <c r="AG5374"/>
      <c r="AH5374"/>
    </row>
    <row r="5375" spans="1:34" ht="41.45" customHeight="1">
      <c r="A5375"/>
      <c r="J5375"/>
      <c r="AA5375"/>
      <c r="AB5375"/>
      <c r="AC5375"/>
      <c r="AD5375"/>
      <c r="AE5375"/>
      <c r="AF5375"/>
      <c r="AG5375"/>
      <c r="AH5375"/>
    </row>
    <row r="5376" spans="1:34" ht="41.45" customHeight="1">
      <c r="A5376"/>
      <c r="J5376"/>
      <c r="AA5376"/>
      <c r="AB5376"/>
      <c r="AC5376"/>
      <c r="AD5376"/>
      <c r="AE5376"/>
      <c r="AF5376"/>
      <c r="AG5376"/>
      <c r="AH5376"/>
    </row>
    <row r="5377" spans="1:34" ht="41.45" customHeight="1">
      <c r="A5377"/>
      <c r="J5377"/>
      <c r="AA5377"/>
      <c r="AB5377"/>
      <c r="AC5377"/>
      <c r="AD5377"/>
      <c r="AE5377"/>
      <c r="AF5377"/>
      <c r="AG5377"/>
      <c r="AH5377"/>
    </row>
    <row r="5378" spans="1:34" ht="41.45" customHeight="1">
      <c r="A5378"/>
      <c r="J5378"/>
      <c r="AA5378"/>
      <c r="AB5378"/>
      <c r="AC5378"/>
      <c r="AD5378"/>
      <c r="AE5378"/>
      <c r="AF5378"/>
      <c r="AG5378"/>
      <c r="AH5378"/>
    </row>
    <row r="5379" spans="1:34" ht="41.45" customHeight="1">
      <c r="A5379"/>
      <c r="J5379"/>
      <c r="AA5379"/>
      <c r="AB5379"/>
      <c r="AC5379"/>
      <c r="AD5379"/>
      <c r="AE5379"/>
      <c r="AF5379"/>
      <c r="AG5379"/>
      <c r="AH5379"/>
    </row>
    <row r="5380" spans="1:34" ht="41.45" customHeight="1">
      <c r="A5380"/>
      <c r="J5380"/>
      <c r="AA5380"/>
      <c r="AB5380"/>
      <c r="AC5380"/>
      <c r="AD5380"/>
      <c r="AE5380"/>
      <c r="AF5380"/>
      <c r="AG5380"/>
      <c r="AH5380"/>
    </row>
    <row r="5381" spans="1:34" ht="41.45" customHeight="1">
      <c r="A5381"/>
      <c r="J5381"/>
      <c r="AA5381"/>
      <c r="AB5381"/>
      <c r="AC5381"/>
      <c r="AD5381"/>
      <c r="AE5381"/>
      <c r="AF5381"/>
      <c r="AG5381"/>
      <c r="AH5381"/>
    </row>
    <row r="5382" spans="1:34" ht="41.45" customHeight="1">
      <c r="A5382"/>
      <c r="J5382"/>
      <c r="AA5382"/>
      <c r="AB5382"/>
      <c r="AC5382"/>
      <c r="AD5382"/>
      <c r="AE5382"/>
      <c r="AF5382"/>
      <c r="AG5382"/>
      <c r="AH5382"/>
    </row>
    <row r="5383" spans="1:34" ht="41.45" customHeight="1">
      <c r="A5383"/>
      <c r="J5383"/>
      <c r="AA5383"/>
      <c r="AB5383"/>
      <c r="AC5383"/>
      <c r="AD5383"/>
      <c r="AE5383"/>
      <c r="AF5383"/>
      <c r="AG5383"/>
      <c r="AH5383"/>
    </row>
    <row r="5384" spans="1:34" ht="41.45" customHeight="1">
      <c r="A5384"/>
      <c r="J5384"/>
      <c r="AA5384"/>
      <c r="AB5384"/>
      <c r="AC5384"/>
      <c r="AD5384"/>
      <c r="AE5384"/>
      <c r="AF5384"/>
      <c r="AG5384"/>
      <c r="AH5384"/>
    </row>
    <row r="5385" spans="1:34" ht="41.45" customHeight="1">
      <c r="A5385"/>
      <c r="J5385"/>
      <c r="AA5385"/>
      <c r="AB5385"/>
      <c r="AC5385"/>
      <c r="AD5385"/>
      <c r="AE5385"/>
      <c r="AF5385"/>
      <c r="AG5385"/>
      <c r="AH5385"/>
    </row>
    <row r="5386" spans="1:34" ht="41.45" customHeight="1">
      <c r="A5386"/>
      <c r="J5386"/>
      <c r="AA5386"/>
      <c r="AB5386"/>
      <c r="AC5386"/>
      <c r="AD5386"/>
      <c r="AE5386"/>
      <c r="AF5386"/>
      <c r="AG5386"/>
      <c r="AH5386"/>
    </row>
    <row r="5387" spans="1:34" ht="41.45" customHeight="1">
      <c r="A5387"/>
      <c r="J5387"/>
      <c r="AA5387"/>
      <c r="AB5387"/>
      <c r="AC5387"/>
      <c r="AD5387"/>
      <c r="AE5387"/>
      <c r="AF5387"/>
      <c r="AG5387"/>
      <c r="AH5387"/>
    </row>
    <row r="5388" spans="1:34" ht="41.45" customHeight="1">
      <c r="A5388"/>
      <c r="J5388"/>
      <c r="AA5388"/>
      <c r="AB5388"/>
      <c r="AC5388"/>
      <c r="AD5388"/>
      <c r="AE5388"/>
      <c r="AF5388"/>
      <c r="AG5388"/>
      <c r="AH5388"/>
    </row>
    <row r="5389" spans="1:34" ht="41.45" customHeight="1">
      <c r="A5389"/>
      <c r="J5389"/>
      <c r="AA5389"/>
      <c r="AB5389"/>
      <c r="AC5389"/>
      <c r="AD5389"/>
      <c r="AE5389"/>
      <c r="AF5389"/>
      <c r="AG5389"/>
      <c r="AH5389"/>
    </row>
    <row r="5390" spans="1:34" ht="41.45" customHeight="1">
      <c r="A5390"/>
      <c r="J5390"/>
      <c r="AA5390"/>
      <c r="AB5390"/>
      <c r="AC5390"/>
      <c r="AD5390"/>
      <c r="AE5390"/>
      <c r="AF5390"/>
      <c r="AG5390"/>
      <c r="AH5390"/>
    </row>
    <row r="5391" spans="1:34" ht="41.45" customHeight="1">
      <c r="A5391"/>
      <c r="J5391"/>
      <c r="AA5391"/>
      <c r="AB5391"/>
      <c r="AC5391"/>
      <c r="AD5391"/>
      <c r="AE5391"/>
      <c r="AF5391"/>
      <c r="AG5391"/>
      <c r="AH5391"/>
    </row>
    <row r="5392" spans="1:34" ht="41.45" customHeight="1">
      <c r="A5392"/>
      <c r="J5392"/>
      <c r="AA5392"/>
      <c r="AB5392"/>
      <c r="AC5392"/>
      <c r="AD5392"/>
      <c r="AE5392"/>
      <c r="AF5392"/>
      <c r="AG5392"/>
      <c r="AH5392"/>
    </row>
    <row r="5393" spans="1:34" ht="41.45" customHeight="1">
      <c r="A5393"/>
      <c r="J5393"/>
      <c r="AA5393"/>
      <c r="AB5393"/>
      <c r="AC5393"/>
      <c r="AD5393"/>
      <c r="AE5393"/>
      <c r="AF5393"/>
      <c r="AG5393"/>
      <c r="AH5393"/>
    </row>
    <row r="5394" spans="1:34" ht="41.45" customHeight="1">
      <c r="A5394"/>
      <c r="J5394"/>
      <c r="AA5394"/>
      <c r="AB5394"/>
      <c r="AC5394"/>
      <c r="AD5394"/>
      <c r="AE5394"/>
      <c r="AF5394"/>
      <c r="AG5394"/>
      <c r="AH5394"/>
    </row>
    <row r="5395" spans="1:34" ht="41.45" customHeight="1">
      <c r="A5395"/>
      <c r="J5395"/>
      <c r="AA5395"/>
      <c r="AB5395"/>
      <c r="AC5395"/>
      <c r="AD5395"/>
      <c r="AE5395"/>
      <c r="AF5395"/>
      <c r="AG5395"/>
      <c r="AH5395"/>
    </row>
    <row r="5396" spans="1:34" ht="41.45" customHeight="1">
      <c r="A5396"/>
      <c r="J5396"/>
      <c r="AA5396"/>
      <c r="AB5396"/>
      <c r="AC5396"/>
      <c r="AD5396"/>
      <c r="AE5396"/>
      <c r="AF5396"/>
      <c r="AG5396"/>
      <c r="AH5396"/>
    </row>
    <row r="5397" spans="1:34" ht="41.45" customHeight="1">
      <c r="A5397"/>
      <c r="J5397"/>
      <c r="AA5397"/>
      <c r="AB5397"/>
      <c r="AC5397"/>
      <c r="AD5397"/>
      <c r="AE5397"/>
      <c r="AF5397"/>
      <c r="AG5397"/>
      <c r="AH5397"/>
    </row>
    <row r="5398" spans="1:34" ht="41.45" customHeight="1">
      <c r="A5398"/>
      <c r="J5398"/>
      <c r="AA5398"/>
      <c r="AB5398"/>
      <c r="AC5398"/>
      <c r="AD5398"/>
      <c r="AE5398"/>
      <c r="AF5398"/>
      <c r="AG5398"/>
      <c r="AH5398"/>
    </row>
    <row r="5399" spans="1:34" ht="41.45" customHeight="1">
      <c r="A5399"/>
      <c r="J5399"/>
      <c r="AA5399"/>
      <c r="AB5399"/>
      <c r="AC5399"/>
      <c r="AD5399"/>
      <c r="AE5399"/>
      <c r="AF5399"/>
      <c r="AG5399"/>
      <c r="AH5399"/>
    </row>
    <row r="5400" spans="1:34" ht="41.45" customHeight="1">
      <c r="A5400"/>
      <c r="J5400"/>
      <c r="AA5400"/>
      <c r="AB5400"/>
      <c r="AC5400"/>
      <c r="AD5400"/>
      <c r="AE5400"/>
      <c r="AF5400"/>
      <c r="AG5400"/>
      <c r="AH5400"/>
    </row>
    <row r="5401" spans="1:34" ht="41.45" customHeight="1">
      <c r="A5401"/>
      <c r="J5401"/>
      <c r="AA5401"/>
      <c r="AB5401"/>
      <c r="AC5401"/>
      <c r="AD5401"/>
      <c r="AE5401"/>
      <c r="AF5401"/>
      <c r="AG5401"/>
      <c r="AH5401"/>
    </row>
    <row r="5402" spans="1:34" ht="41.45" customHeight="1">
      <c r="A5402"/>
      <c r="J5402"/>
      <c r="AA5402"/>
      <c r="AB5402"/>
      <c r="AC5402"/>
      <c r="AD5402"/>
      <c r="AE5402"/>
      <c r="AF5402"/>
      <c r="AG5402"/>
      <c r="AH5402"/>
    </row>
    <row r="5403" spans="1:34" ht="41.45" customHeight="1">
      <c r="A5403"/>
      <c r="J5403"/>
      <c r="AA5403"/>
      <c r="AB5403"/>
      <c r="AC5403"/>
      <c r="AD5403"/>
      <c r="AE5403"/>
      <c r="AF5403"/>
      <c r="AG5403"/>
      <c r="AH5403"/>
    </row>
    <row r="5404" spans="1:34" ht="41.45" customHeight="1">
      <c r="A5404"/>
      <c r="J5404"/>
      <c r="AA5404"/>
      <c r="AB5404"/>
      <c r="AC5404"/>
      <c r="AD5404"/>
      <c r="AE5404"/>
      <c r="AF5404"/>
      <c r="AG5404"/>
      <c r="AH5404"/>
    </row>
    <row r="5405" spans="1:34" ht="41.45" customHeight="1">
      <c r="A5405"/>
      <c r="J5405"/>
      <c r="AA5405"/>
      <c r="AB5405"/>
      <c r="AC5405"/>
      <c r="AD5405"/>
      <c r="AE5405"/>
      <c r="AF5405"/>
      <c r="AG5405"/>
      <c r="AH5405"/>
    </row>
    <row r="5406" spans="1:34" ht="41.45" customHeight="1">
      <c r="A5406"/>
      <c r="J5406"/>
      <c r="AA5406"/>
      <c r="AB5406"/>
      <c r="AC5406"/>
      <c r="AD5406"/>
      <c r="AE5406"/>
      <c r="AF5406"/>
      <c r="AG5406"/>
      <c r="AH5406"/>
    </row>
    <row r="5407" spans="1:34" ht="41.45" customHeight="1">
      <c r="A5407"/>
      <c r="J5407"/>
      <c r="AA5407"/>
      <c r="AB5407"/>
      <c r="AC5407"/>
      <c r="AD5407"/>
      <c r="AE5407"/>
      <c r="AF5407"/>
      <c r="AG5407"/>
      <c r="AH5407"/>
    </row>
    <row r="5408" spans="1:34" ht="41.45" customHeight="1">
      <c r="A5408"/>
      <c r="J5408"/>
      <c r="AA5408"/>
      <c r="AB5408"/>
      <c r="AC5408"/>
      <c r="AD5408"/>
      <c r="AE5408"/>
      <c r="AF5408"/>
      <c r="AG5408"/>
      <c r="AH5408"/>
    </row>
    <row r="5409" spans="1:34" ht="41.45" customHeight="1">
      <c r="A5409"/>
      <c r="J5409"/>
      <c r="AA5409"/>
      <c r="AB5409"/>
      <c r="AC5409"/>
      <c r="AD5409"/>
      <c r="AE5409"/>
      <c r="AF5409"/>
      <c r="AG5409"/>
      <c r="AH5409"/>
    </row>
    <row r="5410" spans="1:34" ht="41.45" customHeight="1">
      <c r="A5410"/>
      <c r="J5410"/>
      <c r="AA5410"/>
      <c r="AB5410"/>
      <c r="AC5410"/>
      <c r="AD5410"/>
      <c r="AE5410"/>
      <c r="AF5410"/>
      <c r="AG5410"/>
      <c r="AH5410"/>
    </row>
    <row r="5411" spans="1:34" ht="41.45" customHeight="1">
      <c r="A5411"/>
      <c r="J5411"/>
      <c r="AA5411"/>
      <c r="AB5411"/>
      <c r="AC5411"/>
      <c r="AD5411"/>
      <c r="AE5411"/>
      <c r="AF5411"/>
      <c r="AG5411"/>
      <c r="AH5411"/>
    </row>
    <row r="5412" spans="1:34" ht="41.45" customHeight="1">
      <c r="A5412"/>
      <c r="J5412"/>
      <c r="AA5412"/>
      <c r="AB5412"/>
      <c r="AC5412"/>
      <c r="AD5412"/>
      <c r="AE5412"/>
      <c r="AF5412"/>
      <c r="AG5412"/>
      <c r="AH5412"/>
    </row>
    <row r="5413" spans="1:34" ht="41.45" customHeight="1">
      <c r="A5413"/>
      <c r="J5413"/>
      <c r="AA5413"/>
      <c r="AB5413"/>
      <c r="AC5413"/>
      <c r="AD5413"/>
      <c r="AE5413"/>
      <c r="AF5413"/>
      <c r="AG5413"/>
      <c r="AH5413"/>
    </row>
    <row r="5414" spans="1:34" ht="41.45" customHeight="1">
      <c r="A5414"/>
      <c r="J5414"/>
      <c r="AA5414"/>
      <c r="AB5414"/>
      <c r="AC5414"/>
      <c r="AD5414"/>
      <c r="AE5414"/>
      <c r="AF5414"/>
      <c r="AG5414"/>
      <c r="AH5414"/>
    </row>
    <row r="5415" spans="1:34" ht="41.45" customHeight="1">
      <c r="A5415"/>
      <c r="J5415"/>
      <c r="AA5415"/>
      <c r="AB5415"/>
      <c r="AC5415"/>
      <c r="AD5415"/>
      <c r="AE5415"/>
      <c r="AF5415"/>
      <c r="AG5415"/>
      <c r="AH5415"/>
    </row>
    <row r="5416" spans="1:34" ht="41.45" customHeight="1">
      <c r="A5416"/>
      <c r="J5416"/>
      <c r="AA5416"/>
      <c r="AB5416"/>
      <c r="AC5416"/>
      <c r="AD5416"/>
      <c r="AE5416"/>
      <c r="AF5416"/>
      <c r="AG5416"/>
      <c r="AH5416"/>
    </row>
    <row r="5417" spans="1:34" ht="41.45" customHeight="1">
      <c r="A5417"/>
      <c r="J5417"/>
      <c r="AA5417"/>
      <c r="AB5417"/>
      <c r="AC5417"/>
      <c r="AD5417"/>
      <c r="AE5417"/>
      <c r="AF5417"/>
      <c r="AG5417"/>
      <c r="AH5417"/>
    </row>
    <row r="5418" spans="1:34" ht="41.45" customHeight="1">
      <c r="A5418"/>
      <c r="J5418"/>
      <c r="AA5418"/>
      <c r="AB5418"/>
      <c r="AC5418"/>
      <c r="AD5418"/>
      <c r="AE5418"/>
      <c r="AF5418"/>
      <c r="AG5418"/>
      <c r="AH5418"/>
    </row>
    <row r="5419" spans="1:34" ht="41.45" customHeight="1">
      <c r="A5419"/>
      <c r="J5419"/>
      <c r="AA5419"/>
      <c r="AB5419"/>
      <c r="AC5419"/>
      <c r="AD5419"/>
      <c r="AE5419"/>
      <c r="AF5419"/>
      <c r="AG5419"/>
      <c r="AH5419"/>
    </row>
    <row r="5420" spans="1:34" ht="41.45" customHeight="1">
      <c r="A5420"/>
      <c r="J5420"/>
      <c r="AA5420"/>
      <c r="AB5420"/>
      <c r="AC5420"/>
      <c r="AD5420"/>
      <c r="AE5420"/>
      <c r="AF5420"/>
      <c r="AG5420"/>
      <c r="AH5420"/>
    </row>
    <row r="5421" spans="1:34" ht="41.45" customHeight="1">
      <c r="A5421"/>
      <c r="J5421"/>
      <c r="AA5421"/>
      <c r="AB5421"/>
      <c r="AC5421"/>
      <c r="AD5421"/>
      <c r="AE5421"/>
      <c r="AF5421"/>
      <c r="AG5421"/>
      <c r="AH5421"/>
    </row>
    <row r="5422" spans="1:34" ht="41.45" customHeight="1">
      <c r="A5422"/>
      <c r="J5422"/>
      <c r="AA5422"/>
      <c r="AB5422"/>
      <c r="AC5422"/>
      <c r="AD5422"/>
      <c r="AE5422"/>
      <c r="AF5422"/>
      <c r="AG5422"/>
      <c r="AH5422"/>
    </row>
    <row r="5423" spans="1:34" ht="41.45" customHeight="1">
      <c r="A5423"/>
      <c r="J5423"/>
      <c r="AA5423"/>
      <c r="AB5423"/>
      <c r="AC5423"/>
      <c r="AD5423"/>
      <c r="AE5423"/>
      <c r="AF5423"/>
      <c r="AG5423"/>
      <c r="AH5423"/>
    </row>
    <row r="5424" spans="1:34" ht="41.45" customHeight="1">
      <c r="A5424"/>
      <c r="J5424"/>
      <c r="AA5424"/>
      <c r="AB5424"/>
      <c r="AC5424"/>
      <c r="AD5424"/>
      <c r="AE5424"/>
      <c r="AF5424"/>
      <c r="AG5424"/>
      <c r="AH5424"/>
    </row>
    <row r="5425" spans="1:34" ht="41.45" customHeight="1">
      <c r="A5425"/>
      <c r="J5425"/>
      <c r="AA5425"/>
      <c r="AB5425"/>
      <c r="AC5425"/>
      <c r="AD5425"/>
      <c r="AE5425"/>
      <c r="AF5425"/>
      <c r="AG5425"/>
      <c r="AH5425"/>
    </row>
    <row r="5426" spans="1:34" ht="41.45" customHeight="1">
      <c r="A5426"/>
      <c r="J5426"/>
      <c r="AA5426"/>
      <c r="AB5426"/>
      <c r="AC5426"/>
      <c r="AD5426"/>
      <c r="AE5426"/>
      <c r="AF5426"/>
      <c r="AG5426"/>
      <c r="AH5426"/>
    </row>
    <row r="5427" spans="1:34" ht="41.45" customHeight="1">
      <c r="A5427"/>
      <c r="J5427"/>
      <c r="AA5427"/>
      <c r="AB5427"/>
      <c r="AC5427"/>
      <c r="AD5427"/>
      <c r="AE5427"/>
      <c r="AF5427"/>
      <c r="AG5427"/>
      <c r="AH5427"/>
    </row>
    <row r="5428" spans="1:34" ht="41.45" customHeight="1">
      <c r="A5428"/>
      <c r="J5428"/>
      <c r="AA5428"/>
      <c r="AB5428"/>
      <c r="AC5428"/>
      <c r="AD5428"/>
      <c r="AE5428"/>
      <c r="AF5428"/>
      <c r="AG5428"/>
      <c r="AH5428"/>
    </row>
    <row r="5429" spans="1:34" ht="41.45" customHeight="1">
      <c r="A5429"/>
      <c r="J5429"/>
      <c r="AA5429"/>
      <c r="AB5429"/>
      <c r="AC5429"/>
      <c r="AD5429"/>
      <c r="AE5429"/>
      <c r="AF5429"/>
      <c r="AG5429"/>
      <c r="AH5429"/>
    </row>
    <row r="5430" spans="1:34" ht="41.45" customHeight="1">
      <c r="A5430"/>
      <c r="J5430"/>
      <c r="AA5430"/>
      <c r="AB5430"/>
      <c r="AC5430"/>
      <c r="AD5430"/>
      <c r="AE5430"/>
      <c r="AF5430"/>
      <c r="AG5430"/>
      <c r="AH5430"/>
    </row>
    <row r="5431" spans="1:34" ht="41.45" customHeight="1">
      <c r="A5431"/>
      <c r="J5431"/>
      <c r="AA5431"/>
      <c r="AB5431"/>
      <c r="AC5431"/>
      <c r="AD5431"/>
      <c r="AE5431"/>
      <c r="AF5431"/>
      <c r="AG5431"/>
      <c r="AH5431"/>
    </row>
    <row r="5432" spans="1:34" ht="41.45" customHeight="1">
      <c r="A5432"/>
      <c r="J5432"/>
      <c r="AA5432"/>
      <c r="AB5432"/>
      <c r="AC5432"/>
      <c r="AD5432"/>
      <c r="AE5432"/>
      <c r="AF5432"/>
      <c r="AG5432"/>
      <c r="AH5432"/>
    </row>
    <row r="5433" spans="1:34" ht="41.45" customHeight="1">
      <c r="A5433"/>
      <c r="J5433"/>
      <c r="AA5433"/>
      <c r="AB5433"/>
      <c r="AC5433"/>
      <c r="AD5433"/>
      <c r="AE5433"/>
      <c r="AF5433"/>
      <c r="AG5433"/>
      <c r="AH5433"/>
    </row>
    <row r="5434" spans="1:34" ht="41.45" customHeight="1">
      <c r="A5434"/>
      <c r="J5434"/>
      <c r="AA5434"/>
      <c r="AB5434"/>
      <c r="AC5434"/>
      <c r="AD5434"/>
      <c r="AE5434"/>
      <c r="AF5434"/>
      <c r="AG5434"/>
      <c r="AH5434"/>
    </row>
    <row r="5435" spans="1:34" ht="41.45" customHeight="1">
      <c r="A5435"/>
      <c r="J5435"/>
      <c r="AA5435"/>
      <c r="AB5435"/>
      <c r="AC5435"/>
      <c r="AD5435"/>
      <c r="AE5435"/>
      <c r="AF5435"/>
      <c r="AG5435"/>
      <c r="AH5435"/>
    </row>
    <row r="5436" spans="1:34" ht="41.45" customHeight="1">
      <c r="A5436"/>
      <c r="J5436"/>
      <c r="AA5436"/>
      <c r="AB5436"/>
      <c r="AC5436"/>
      <c r="AD5436"/>
      <c r="AE5436"/>
      <c r="AF5436"/>
      <c r="AG5436"/>
      <c r="AH5436"/>
    </row>
    <row r="5437" spans="1:34" ht="41.45" customHeight="1">
      <c r="A5437"/>
      <c r="J5437"/>
      <c r="AA5437"/>
      <c r="AB5437"/>
      <c r="AC5437"/>
      <c r="AD5437"/>
      <c r="AE5437"/>
      <c r="AF5437"/>
      <c r="AG5437"/>
      <c r="AH5437"/>
    </row>
    <row r="5438" spans="1:34" ht="41.45" customHeight="1">
      <c r="A5438"/>
      <c r="J5438"/>
      <c r="AA5438"/>
      <c r="AB5438"/>
      <c r="AC5438"/>
      <c r="AD5438"/>
      <c r="AE5438"/>
      <c r="AF5438"/>
      <c r="AG5438"/>
      <c r="AH5438"/>
    </row>
    <row r="5439" spans="1:34" ht="41.45" customHeight="1">
      <c r="A5439"/>
      <c r="J5439"/>
      <c r="AA5439"/>
      <c r="AB5439"/>
      <c r="AC5439"/>
      <c r="AD5439"/>
      <c r="AE5439"/>
      <c r="AF5439"/>
      <c r="AG5439"/>
      <c r="AH5439"/>
    </row>
    <row r="5440" spans="1:34" ht="41.45" customHeight="1">
      <c r="A5440"/>
      <c r="J5440"/>
      <c r="AA5440"/>
      <c r="AB5440"/>
      <c r="AC5440"/>
      <c r="AD5440"/>
      <c r="AE5440"/>
      <c r="AF5440"/>
      <c r="AG5440"/>
      <c r="AH5440"/>
    </row>
    <row r="5441" spans="1:34" ht="41.45" customHeight="1">
      <c r="A5441"/>
      <c r="J5441"/>
      <c r="AA5441"/>
      <c r="AB5441"/>
      <c r="AC5441"/>
      <c r="AD5441"/>
      <c r="AE5441"/>
      <c r="AF5441"/>
      <c r="AG5441"/>
      <c r="AH5441"/>
    </row>
    <row r="5442" spans="1:34" ht="41.45" customHeight="1">
      <c r="A5442"/>
      <c r="J5442"/>
      <c r="AA5442"/>
      <c r="AB5442"/>
      <c r="AC5442"/>
      <c r="AD5442"/>
      <c r="AE5442"/>
      <c r="AF5442"/>
      <c r="AG5442"/>
      <c r="AH5442"/>
    </row>
    <row r="5443" spans="1:34" ht="41.45" customHeight="1">
      <c r="A5443"/>
      <c r="J5443"/>
      <c r="AA5443"/>
      <c r="AB5443"/>
      <c r="AC5443"/>
      <c r="AD5443"/>
      <c r="AE5443"/>
      <c r="AF5443"/>
      <c r="AG5443"/>
      <c r="AH5443"/>
    </row>
    <row r="5444" spans="1:34" ht="41.45" customHeight="1">
      <c r="A5444"/>
      <c r="J5444"/>
      <c r="AA5444"/>
      <c r="AB5444"/>
      <c r="AC5444"/>
      <c r="AD5444"/>
      <c r="AE5444"/>
      <c r="AF5444"/>
      <c r="AG5444"/>
      <c r="AH5444"/>
    </row>
    <row r="5445" spans="1:34" ht="41.45" customHeight="1">
      <c r="A5445"/>
      <c r="J5445"/>
      <c r="AA5445"/>
      <c r="AB5445"/>
      <c r="AC5445"/>
      <c r="AD5445"/>
      <c r="AE5445"/>
      <c r="AF5445"/>
      <c r="AG5445"/>
      <c r="AH5445"/>
    </row>
    <row r="5446" spans="1:34" ht="41.45" customHeight="1">
      <c r="A5446"/>
      <c r="J5446"/>
      <c r="AA5446"/>
      <c r="AB5446"/>
      <c r="AC5446"/>
      <c r="AD5446"/>
      <c r="AE5446"/>
      <c r="AF5446"/>
      <c r="AG5446"/>
      <c r="AH5446"/>
    </row>
    <row r="5447" spans="1:34" ht="41.45" customHeight="1">
      <c r="A5447"/>
      <c r="J5447"/>
      <c r="AA5447"/>
      <c r="AB5447"/>
      <c r="AC5447"/>
      <c r="AD5447"/>
      <c r="AE5447"/>
      <c r="AF5447"/>
      <c r="AG5447"/>
      <c r="AH5447"/>
    </row>
    <row r="5448" spans="1:34" ht="41.45" customHeight="1">
      <c r="A5448"/>
      <c r="J5448"/>
      <c r="AA5448"/>
      <c r="AB5448"/>
      <c r="AC5448"/>
      <c r="AD5448"/>
      <c r="AE5448"/>
      <c r="AF5448"/>
      <c r="AG5448"/>
      <c r="AH5448"/>
    </row>
    <row r="5449" spans="1:34" ht="41.45" customHeight="1">
      <c r="A5449"/>
      <c r="J5449"/>
      <c r="AA5449"/>
      <c r="AB5449"/>
      <c r="AC5449"/>
      <c r="AD5449"/>
      <c r="AE5449"/>
      <c r="AF5449"/>
      <c r="AG5449"/>
      <c r="AH5449"/>
    </row>
    <row r="5450" spans="1:34" ht="41.45" customHeight="1">
      <c r="A5450"/>
      <c r="J5450"/>
      <c r="AA5450"/>
      <c r="AB5450"/>
      <c r="AC5450"/>
      <c r="AD5450"/>
      <c r="AE5450"/>
      <c r="AF5450"/>
      <c r="AG5450"/>
      <c r="AH5450"/>
    </row>
    <row r="5451" spans="1:34" ht="41.45" customHeight="1">
      <c r="A5451"/>
      <c r="J5451"/>
      <c r="AA5451"/>
      <c r="AB5451"/>
      <c r="AC5451"/>
      <c r="AD5451"/>
      <c r="AE5451"/>
      <c r="AF5451"/>
      <c r="AG5451"/>
      <c r="AH5451"/>
    </row>
    <row r="5452" spans="1:34" ht="41.45" customHeight="1">
      <c r="A5452"/>
      <c r="J5452"/>
      <c r="AA5452"/>
      <c r="AB5452"/>
      <c r="AC5452"/>
      <c r="AD5452"/>
      <c r="AE5452"/>
      <c r="AF5452"/>
      <c r="AG5452"/>
      <c r="AH5452"/>
    </row>
    <row r="5453" spans="1:34" ht="41.45" customHeight="1">
      <c r="A5453"/>
      <c r="J5453"/>
      <c r="AA5453"/>
      <c r="AB5453"/>
      <c r="AC5453"/>
      <c r="AD5453"/>
      <c r="AE5453"/>
      <c r="AF5453"/>
      <c r="AG5453"/>
      <c r="AH5453"/>
    </row>
    <row r="5454" spans="1:34" ht="41.45" customHeight="1">
      <c r="A5454"/>
      <c r="J5454"/>
      <c r="AA5454"/>
      <c r="AB5454"/>
      <c r="AC5454"/>
      <c r="AD5454"/>
      <c r="AE5454"/>
      <c r="AF5454"/>
      <c r="AG5454"/>
      <c r="AH5454"/>
    </row>
    <row r="5455" spans="1:34" ht="41.45" customHeight="1">
      <c r="A5455"/>
      <c r="J5455"/>
      <c r="AA5455"/>
      <c r="AB5455"/>
      <c r="AC5455"/>
      <c r="AD5455"/>
      <c r="AE5455"/>
      <c r="AF5455"/>
      <c r="AG5455"/>
      <c r="AH5455"/>
    </row>
    <row r="5456" spans="1:34" ht="41.45" customHeight="1">
      <c r="A5456"/>
      <c r="J5456"/>
      <c r="AA5456"/>
      <c r="AB5456"/>
      <c r="AC5456"/>
      <c r="AD5456"/>
      <c r="AE5456"/>
      <c r="AF5456"/>
      <c r="AG5456"/>
      <c r="AH5456"/>
    </row>
    <row r="5457" spans="1:34" ht="41.45" customHeight="1">
      <c r="A5457"/>
      <c r="J5457"/>
      <c r="AA5457"/>
      <c r="AB5457"/>
      <c r="AC5457"/>
      <c r="AD5457"/>
      <c r="AE5457"/>
      <c r="AF5457"/>
      <c r="AG5457"/>
      <c r="AH5457"/>
    </row>
    <row r="5458" spans="1:34" ht="41.45" customHeight="1">
      <c r="A5458"/>
      <c r="J5458"/>
      <c r="AA5458"/>
      <c r="AB5458"/>
      <c r="AC5458"/>
      <c r="AD5458"/>
      <c r="AE5458"/>
      <c r="AF5458"/>
      <c r="AG5458"/>
      <c r="AH5458"/>
    </row>
    <row r="5459" spans="1:34" ht="41.45" customHeight="1">
      <c r="A5459"/>
      <c r="J5459"/>
      <c r="AA5459"/>
      <c r="AB5459"/>
      <c r="AC5459"/>
      <c r="AD5459"/>
      <c r="AE5459"/>
      <c r="AF5459"/>
      <c r="AG5459"/>
      <c r="AH5459"/>
    </row>
    <row r="5460" spans="1:34" ht="41.45" customHeight="1">
      <c r="A5460"/>
      <c r="J5460"/>
      <c r="AA5460"/>
      <c r="AB5460"/>
      <c r="AC5460"/>
      <c r="AD5460"/>
      <c r="AE5460"/>
      <c r="AF5460"/>
      <c r="AG5460"/>
      <c r="AH5460"/>
    </row>
    <row r="5461" spans="1:34" ht="41.45" customHeight="1">
      <c r="A5461"/>
      <c r="J5461"/>
      <c r="AA5461"/>
      <c r="AB5461"/>
      <c r="AC5461"/>
      <c r="AD5461"/>
      <c r="AE5461"/>
      <c r="AF5461"/>
      <c r="AG5461"/>
      <c r="AH5461"/>
    </row>
    <row r="5462" spans="1:34" ht="41.45" customHeight="1">
      <c r="A5462"/>
      <c r="J5462"/>
      <c r="AA5462"/>
      <c r="AB5462"/>
      <c r="AC5462"/>
      <c r="AD5462"/>
      <c r="AE5462"/>
      <c r="AF5462"/>
      <c r="AG5462"/>
      <c r="AH5462"/>
    </row>
    <row r="5463" spans="1:34" ht="41.45" customHeight="1">
      <c r="A5463"/>
      <c r="J5463"/>
      <c r="AA5463"/>
      <c r="AB5463"/>
      <c r="AC5463"/>
      <c r="AD5463"/>
      <c r="AE5463"/>
      <c r="AF5463"/>
      <c r="AG5463"/>
      <c r="AH5463"/>
    </row>
    <row r="5464" spans="1:34" ht="41.45" customHeight="1">
      <c r="A5464"/>
      <c r="J5464"/>
      <c r="AA5464"/>
      <c r="AB5464"/>
      <c r="AC5464"/>
      <c r="AD5464"/>
      <c r="AE5464"/>
      <c r="AF5464"/>
      <c r="AG5464"/>
      <c r="AH5464"/>
    </row>
    <row r="5465" spans="1:34" ht="41.45" customHeight="1">
      <c r="A5465"/>
      <c r="J5465"/>
      <c r="AA5465"/>
      <c r="AB5465"/>
      <c r="AC5465"/>
      <c r="AD5465"/>
      <c r="AE5465"/>
      <c r="AF5465"/>
      <c r="AG5465"/>
      <c r="AH5465"/>
    </row>
    <row r="5466" spans="1:34" ht="41.45" customHeight="1">
      <c r="A5466"/>
      <c r="J5466"/>
      <c r="AA5466"/>
      <c r="AB5466"/>
      <c r="AC5466"/>
      <c r="AD5466"/>
      <c r="AE5466"/>
      <c r="AF5466"/>
      <c r="AG5466"/>
      <c r="AH5466"/>
    </row>
    <row r="5467" spans="1:34" ht="41.45" customHeight="1">
      <c r="A5467"/>
      <c r="J5467"/>
      <c r="AA5467"/>
      <c r="AB5467"/>
      <c r="AC5467"/>
      <c r="AD5467"/>
      <c r="AE5467"/>
      <c r="AF5467"/>
      <c r="AG5467"/>
      <c r="AH5467"/>
    </row>
    <row r="5468" spans="1:34" ht="41.45" customHeight="1">
      <c r="A5468"/>
      <c r="J5468"/>
      <c r="AA5468"/>
      <c r="AB5468"/>
      <c r="AC5468"/>
      <c r="AD5468"/>
      <c r="AE5468"/>
      <c r="AF5468"/>
      <c r="AG5468"/>
      <c r="AH5468"/>
    </row>
    <row r="5469" spans="1:34" ht="41.45" customHeight="1">
      <c r="A5469"/>
      <c r="J5469"/>
      <c r="AA5469"/>
      <c r="AB5469"/>
      <c r="AC5469"/>
      <c r="AD5469"/>
      <c r="AE5469"/>
      <c r="AF5469"/>
      <c r="AG5469"/>
      <c r="AH5469"/>
    </row>
    <row r="5470" spans="1:34" ht="41.45" customHeight="1">
      <c r="A5470"/>
      <c r="J5470"/>
      <c r="AA5470"/>
      <c r="AB5470"/>
      <c r="AC5470"/>
      <c r="AD5470"/>
      <c r="AE5470"/>
      <c r="AF5470"/>
      <c r="AG5470"/>
      <c r="AH5470"/>
    </row>
    <row r="5471" spans="1:34" ht="41.45" customHeight="1">
      <c r="A5471"/>
      <c r="J5471"/>
      <c r="AA5471"/>
      <c r="AB5471"/>
      <c r="AC5471"/>
      <c r="AD5471"/>
      <c r="AE5471"/>
      <c r="AF5471"/>
      <c r="AG5471"/>
      <c r="AH5471"/>
    </row>
    <row r="5472" spans="1:34" ht="41.45" customHeight="1">
      <c r="A5472"/>
      <c r="J5472"/>
      <c r="AA5472"/>
      <c r="AB5472"/>
      <c r="AC5472"/>
      <c r="AD5472"/>
      <c r="AE5472"/>
      <c r="AF5472"/>
      <c r="AG5472"/>
      <c r="AH5472"/>
    </row>
    <row r="5473" spans="1:34" ht="41.45" customHeight="1">
      <c r="A5473"/>
      <c r="J5473"/>
      <c r="AA5473"/>
      <c r="AB5473"/>
      <c r="AC5473"/>
      <c r="AD5473"/>
      <c r="AE5473"/>
      <c r="AF5473"/>
      <c r="AG5473"/>
      <c r="AH5473"/>
    </row>
    <row r="5474" spans="1:34" ht="41.45" customHeight="1">
      <c r="A5474"/>
      <c r="J5474"/>
      <c r="AA5474"/>
      <c r="AB5474"/>
      <c r="AC5474"/>
      <c r="AD5474"/>
      <c r="AE5474"/>
      <c r="AF5474"/>
      <c r="AG5474"/>
      <c r="AH5474"/>
    </row>
    <row r="5475" spans="1:34" ht="41.45" customHeight="1">
      <c r="A5475"/>
      <c r="J5475"/>
      <c r="AA5475"/>
      <c r="AB5475"/>
      <c r="AC5475"/>
      <c r="AD5475"/>
      <c r="AE5475"/>
      <c r="AF5475"/>
      <c r="AG5475"/>
      <c r="AH5475"/>
    </row>
    <row r="5476" spans="1:34" ht="41.45" customHeight="1">
      <c r="A5476"/>
      <c r="J5476"/>
      <c r="AA5476"/>
      <c r="AB5476"/>
      <c r="AC5476"/>
      <c r="AD5476"/>
      <c r="AE5476"/>
      <c r="AF5476"/>
      <c r="AG5476"/>
      <c r="AH5476"/>
    </row>
    <row r="5477" spans="1:34" ht="41.45" customHeight="1">
      <c r="A5477"/>
      <c r="J5477"/>
      <c r="AA5477"/>
      <c r="AB5477"/>
      <c r="AC5477"/>
      <c r="AD5477"/>
      <c r="AE5477"/>
      <c r="AF5477"/>
      <c r="AG5477"/>
      <c r="AH5477"/>
    </row>
    <row r="5478" spans="1:34" ht="41.45" customHeight="1">
      <c r="A5478"/>
      <c r="J5478"/>
      <c r="AA5478"/>
      <c r="AB5478"/>
      <c r="AC5478"/>
      <c r="AD5478"/>
      <c r="AE5478"/>
      <c r="AF5478"/>
      <c r="AG5478"/>
      <c r="AH5478"/>
    </row>
    <row r="5479" spans="1:34" ht="41.45" customHeight="1">
      <c r="A5479"/>
      <c r="J5479"/>
      <c r="AA5479"/>
      <c r="AB5479"/>
      <c r="AC5479"/>
      <c r="AD5479"/>
      <c r="AE5479"/>
      <c r="AF5479"/>
      <c r="AG5479"/>
      <c r="AH5479"/>
    </row>
    <row r="5480" spans="1:34" ht="41.45" customHeight="1">
      <c r="A5480"/>
      <c r="J5480"/>
      <c r="AA5480"/>
      <c r="AB5480"/>
      <c r="AC5480"/>
      <c r="AD5480"/>
      <c r="AE5480"/>
      <c r="AF5480"/>
      <c r="AG5480"/>
      <c r="AH5480"/>
    </row>
    <row r="5481" spans="1:34" ht="41.45" customHeight="1">
      <c r="A5481"/>
      <c r="J5481"/>
      <c r="AA5481"/>
      <c r="AB5481"/>
      <c r="AC5481"/>
      <c r="AD5481"/>
      <c r="AE5481"/>
      <c r="AF5481"/>
      <c r="AG5481"/>
      <c r="AH5481"/>
    </row>
    <row r="5482" spans="1:34" ht="41.45" customHeight="1">
      <c r="A5482"/>
      <c r="J5482"/>
      <c r="AA5482"/>
      <c r="AB5482"/>
      <c r="AC5482"/>
      <c r="AD5482"/>
      <c r="AE5482"/>
      <c r="AF5482"/>
      <c r="AG5482"/>
      <c r="AH5482"/>
    </row>
    <row r="5483" spans="1:34" ht="41.45" customHeight="1">
      <c r="A5483"/>
      <c r="J5483"/>
      <c r="AA5483"/>
      <c r="AB5483"/>
      <c r="AC5483"/>
      <c r="AD5483"/>
      <c r="AE5483"/>
      <c r="AF5483"/>
      <c r="AG5483"/>
      <c r="AH5483"/>
    </row>
    <row r="5484" spans="1:34" ht="41.45" customHeight="1">
      <c r="A5484"/>
      <c r="J5484"/>
      <c r="AA5484"/>
      <c r="AB5484"/>
      <c r="AC5484"/>
      <c r="AD5484"/>
      <c r="AE5484"/>
      <c r="AF5484"/>
      <c r="AG5484"/>
      <c r="AH5484"/>
    </row>
    <row r="5485" spans="1:34" ht="41.45" customHeight="1">
      <c r="A5485"/>
      <c r="J5485"/>
      <c r="AA5485"/>
      <c r="AB5485"/>
      <c r="AC5485"/>
      <c r="AD5485"/>
      <c r="AE5485"/>
      <c r="AF5485"/>
      <c r="AG5485"/>
      <c r="AH5485"/>
    </row>
    <row r="5486" spans="1:34" ht="41.45" customHeight="1">
      <c r="A5486"/>
      <c r="J5486"/>
      <c r="AA5486"/>
      <c r="AB5486"/>
      <c r="AC5486"/>
      <c r="AD5486"/>
      <c r="AE5486"/>
      <c r="AF5486"/>
      <c r="AG5486"/>
      <c r="AH5486"/>
    </row>
    <row r="5487" spans="1:34" ht="41.45" customHeight="1">
      <c r="A5487"/>
      <c r="J5487"/>
      <c r="AA5487"/>
      <c r="AB5487"/>
      <c r="AC5487"/>
      <c r="AD5487"/>
      <c r="AE5487"/>
      <c r="AF5487"/>
      <c r="AG5487"/>
      <c r="AH5487"/>
    </row>
    <row r="5488" spans="1:34" ht="41.45" customHeight="1">
      <c r="A5488"/>
      <c r="J5488"/>
      <c r="AA5488"/>
      <c r="AB5488"/>
      <c r="AC5488"/>
      <c r="AD5488"/>
      <c r="AE5488"/>
      <c r="AF5488"/>
      <c r="AG5488"/>
      <c r="AH5488"/>
    </row>
    <row r="5489" spans="1:34" ht="41.45" customHeight="1">
      <c r="A5489"/>
      <c r="J5489"/>
      <c r="AA5489"/>
      <c r="AB5489"/>
      <c r="AC5489"/>
      <c r="AD5489"/>
      <c r="AE5489"/>
      <c r="AF5489"/>
      <c r="AG5489"/>
      <c r="AH5489"/>
    </row>
    <row r="5490" spans="1:34" ht="41.45" customHeight="1">
      <c r="A5490"/>
      <c r="J5490"/>
      <c r="AA5490"/>
      <c r="AB5490"/>
      <c r="AC5490"/>
      <c r="AD5490"/>
      <c r="AE5490"/>
      <c r="AF5490"/>
      <c r="AG5490"/>
      <c r="AH5490"/>
    </row>
    <row r="5491" spans="1:34" ht="41.45" customHeight="1">
      <c r="A5491"/>
      <c r="J5491"/>
      <c r="AA5491"/>
      <c r="AB5491"/>
      <c r="AC5491"/>
      <c r="AD5491"/>
      <c r="AE5491"/>
      <c r="AF5491"/>
      <c r="AG5491"/>
      <c r="AH5491"/>
    </row>
    <row r="5492" spans="1:34" ht="41.45" customHeight="1">
      <c r="A5492"/>
      <c r="J5492"/>
      <c r="AA5492"/>
      <c r="AB5492"/>
      <c r="AC5492"/>
      <c r="AD5492"/>
      <c r="AE5492"/>
      <c r="AF5492"/>
      <c r="AG5492"/>
      <c r="AH5492"/>
    </row>
    <row r="5493" spans="1:34" ht="41.45" customHeight="1">
      <c r="A5493"/>
      <c r="J5493"/>
      <c r="AA5493"/>
      <c r="AB5493"/>
      <c r="AC5493"/>
      <c r="AD5493"/>
      <c r="AE5493"/>
      <c r="AF5493"/>
      <c r="AG5493"/>
      <c r="AH5493"/>
    </row>
    <row r="5494" spans="1:34" ht="41.45" customHeight="1">
      <c r="A5494"/>
      <c r="J5494"/>
      <c r="AA5494"/>
      <c r="AB5494"/>
      <c r="AC5494"/>
      <c r="AD5494"/>
      <c r="AE5494"/>
      <c r="AF5494"/>
      <c r="AG5494"/>
      <c r="AH5494"/>
    </row>
    <row r="5495" spans="1:34" ht="41.45" customHeight="1">
      <c r="A5495"/>
      <c r="J5495"/>
      <c r="AA5495"/>
      <c r="AB5495"/>
      <c r="AC5495"/>
      <c r="AD5495"/>
      <c r="AE5495"/>
      <c r="AF5495"/>
      <c r="AG5495"/>
      <c r="AH5495"/>
    </row>
    <row r="5496" spans="1:34" ht="41.45" customHeight="1">
      <c r="A5496"/>
      <c r="J5496"/>
      <c r="AA5496"/>
      <c r="AB5496"/>
      <c r="AC5496"/>
      <c r="AD5496"/>
      <c r="AE5496"/>
      <c r="AF5496"/>
      <c r="AG5496"/>
      <c r="AH5496"/>
    </row>
    <row r="5497" spans="1:34" ht="41.45" customHeight="1">
      <c r="A5497"/>
      <c r="J5497"/>
      <c r="AA5497"/>
      <c r="AB5497"/>
      <c r="AC5497"/>
      <c r="AD5497"/>
      <c r="AE5497"/>
      <c r="AF5497"/>
      <c r="AG5497"/>
      <c r="AH5497"/>
    </row>
    <row r="5498" spans="1:34" ht="41.45" customHeight="1">
      <c r="A5498"/>
      <c r="J5498"/>
      <c r="AA5498"/>
      <c r="AB5498"/>
      <c r="AC5498"/>
      <c r="AD5498"/>
      <c r="AE5498"/>
      <c r="AF5498"/>
      <c r="AG5498"/>
      <c r="AH5498"/>
    </row>
    <row r="5499" spans="1:34" ht="41.45" customHeight="1">
      <c r="A5499"/>
      <c r="J5499"/>
      <c r="AA5499"/>
      <c r="AB5499"/>
      <c r="AC5499"/>
      <c r="AD5499"/>
      <c r="AE5499"/>
      <c r="AF5499"/>
      <c r="AG5499"/>
      <c r="AH5499"/>
    </row>
    <row r="5500" spans="1:34" ht="41.45" customHeight="1">
      <c r="A5500"/>
      <c r="J5500"/>
      <c r="AA5500"/>
      <c r="AB5500"/>
      <c r="AC5500"/>
      <c r="AD5500"/>
      <c r="AE5500"/>
      <c r="AF5500"/>
      <c r="AG5500"/>
      <c r="AH5500"/>
    </row>
    <row r="5501" spans="1:34" ht="41.45" customHeight="1">
      <c r="A5501"/>
      <c r="J5501"/>
      <c r="AA5501"/>
      <c r="AB5501"/>
      <c r="AC5501"/>
      <c r="AD5501"/>
      <c r="AE5501"/>
      <c r="AF5501"/>
      <c r="AG5501"/>
      <c r="AH5501"/>
    </row>
    <row r="5502" spans="1:34" ht="41.45" customHeight="1">
      <c r="A5502"/>
      <c r="J5502"/>
      <c r="AA5502"/>
      <c r="AB5502"/>
      <c r="AC5502"/>
      <c r="AD5502"/>
      <c r="AE5502"/>
      <c r="AF5502"/>
      <c r="AG5502"/>
      <c r="AH5502"/>
    </row>
    <row r="5503" spans="1:34" ht="41.45" customHeight="1">
      <c r="A5503"/>
      <c r="J5503"/>
      <c r="AA5503"/>
      <c r="AB5503"/>
      <c r="AC5503"/>
      <c r="AD5503"/>
      <c r="AE5503"/>
      <c r="AF5503"/>
      <c r="AG5503"/>
      <c r="AH5503"/>
    </row>
    <row r="5504" spans="1:34" ht="41.45" customHeight="1">
      <c r="A5504"/>
      <c r="J5504"/>
      <c r="AA5504"/>
      <c r="AB5504"/>
      <c r="AC5504"/>
      <c r="AD5504"/>
      <c r="AE5504"/>
      <c r="AF5504"/>
      <c r="AG5504"/>
      <c r="AH5504"/>
    </row>
    <row r="5505" spans="1:34" ht="41.45" customHeight="1">
      <c r="A5505"/>
      <c r="J5505"/>
      <c r="AA5505"/>
      <c r="AB5505"/>
      <c r="AC5505"/>
      <c r="AD5505"/>
      <c r="AE5505"/>
      <c r="AF5505"/>
      <c r="AG5505"/>
      <c r="AH5505"/>
    </row>
    <row r="5506" spans="1:34" ht="41.45" customHeight="1">
      <c r="A5506"/>
      <c r="J5506"/>
      <c r="AA5506"/>
      <c r="AB5506"/>
      <c r="AC5506"/>
      <c r="AD5506"/>
      <c r="AE5506"/>
      <c r="AF5506"/>
      <c r="AG5506"/>
      <c r="AH5506"/>
    </row>
    <row r="5507" spans="1:34" ht="41.45" customHeight="1">
      <c r="A5507"/>
      <c r="J5507"/>
      <c r="AA5507"/>
      <c r="AB5507"/>
      <c r="AC5507"/>
      <c r="AD5507"/>
      <c r="AE5507"/>
      <c r="AF5507"/>
      <c r="AG5507"/>
      <c r="AH5507"/>
    </row>
    <row r="5508" spans="1:34" ht="41.45" customHeight="1">
      <c r="A5508"/>
      <c r="J5508"/>
      <c r="AA5508"/>
      <c r="AB5508"/>
      <c r="AC5508"/>
      <c r="AD5508"/>
      <c r="AE5508"/>
      <c r="AF5508"/>
      <c r="AG5508"/>
      <c r="AH5508"/>
    </row>
    <row r="5509" spans="1:34" ht="41.45" customHeight="1">
      <c r="A5509"/>
      <c r="J5509"/>
      <c r="AA5509"/>
      <c r="AB5509"/>
      <c r="AC5509"/>
      <c r="AD5509"/>
      <c r="AE5509"/>
      <c r="AF5509"/>
      <c r="AG5509"/>
      <c r="AH5509"/>
    </row>
    <row r="5510" spans="1:34" ht="41.45" customHeight="1">
      <c r="A5510"/>
      <c r="J5510"/>
      <c r="AA5510"/>
      <c r="AB5510"/>
      <c r="AC5510"/>
      <c r="AD5510"/>
      <c r="AE5510"/>
      <c r="AF5510"/>
      <c r="AG5510"/>
      <c r="AH5510"/>
    </row>
    <row r="5511" spans="1:34" ht="41.45" customHeight="1">
      <c r="A5511"/>
      <c r="J5511"/>
      <c r="AA5511"/>
      <c r="AB5511"/>
      <c r="AC5511"/>
      <c r="AD5511"/>
      <c r="AE5511"/>
      <c r="AF5511"/>
      <c r="AG5511"/>
      <c r="AH5511"/>
    </row>
    <row r="5512" spans="1:34" ht="41.45" customHeight="1">
      <c r="A5512"/>
      <c r="J5512"/>
      <c r="AA5512"/>
      <c r="AB5512"/>
      <c r="AC5512"/>
      <c r="AD5512"/>
      <c r="AE5512"/>
      <c r="AF5512"/>
      <c r="AG5512"/>
      <c r="AH5512"/>
    </row>
    <row r="5513" spans="1:34" ht="41.45" customHeight="1">
      <c r="A5513"/>
      <c r="J5513"/>
      <c r="AA5513"/>
      <c r="AB5513"/>
      <c r="AC5513"/>
      <c r="AD5513"/>
      <c r="AE5513"/>
      <c r="AF5513"/>
      <c r="AG5513"/>
      <c r="AH5513"/>
    </row>
    <row r="5514" spans="1:34" ht="41.45" customHeight="1">
      <c r="A5514"/>
      <c r="J5514"/>
      <c r="AA5514"/>
      <c r="AB5514"/>
      <c r="AC5514"/>
      <c r="AD5514"/>
      <c r="AE5514"/>
      <c r="AF5514"/>
      <c r="AG5514"/>
      <c r="AH5514"/>
    </row>
    <row r="5515" spans="1:34" ht="41.45" customHeight="1">
      <c r="A5515"/>
      <c r="J5515"/>
      <c r="AA5515"/>
      <c r="AB5515"/>
      <c r="AC5515"/>
      <c r="AD5515"/>
      <c r="AE5515"/>
      <c r="AF5515"/>
      <c r="AG5515"/>
      <c r="AH5515"/>
    </row>
    <row r="5516" spans="1:34" ht="41.45" customHeight="1">
      <c r="A5516"/>
      <c r="J5516"/>
      <c r="AA5516"/>
      <c r="AB5516"/>
      <c r="AC5516"/>
      <c r="AD5516"/>
      <c r="AE5516"/>
      <c r="AF5516"/>
      <c r="AG5516"/>
      <c r="AH5516"/>
    </row>
    <row r="5517" spans="1:34" ht="41.45" customHeight="1">
      <c r="A5517"/>
      <c r="J5517"/>
      <c r="AA5517"/>
      <c r="AB5517"/>
      <c r="AC5517"/>
      <c r="AD5517"/>
      <c r="AE5517"/>
      <c r="AF5517"/>
      <c r="AG5517"/>
      <c r="AH5517"/>
    </row>
    <row r="5518" spans="1:34" ht="41.45" customHeight="1">
      <c r="A5518"/>
      <c r="J5518"/>
      <c r="AA5518"/>
      <c r="AB5518"/>
      <c r="AC5518"/>
      <c r="AD5518"/>
      <c r="AE5518"/>
      <c r="AF5518"/>
      <c r="AG5518"/>
      <c r="AH5518"/>
    </row>
    <row r="5519" spans="1:34" ht="41.45" customHeight="1">
      <c r="A5519"/>
      <c r="J5519"/>
      <c r="AA5519"/>
      <c r="AB5519"/>
      <c r="AC5519"/>
      <c r="AD5519"/>
      <c r="AE5519"/>
      <c r="AF5519"/>
      <c r="AG5519"/>
      <c r="AH5519"/>
    </row>
    <row r="5520" spans="1:34" ht="41.45" customHeight="1">
      <c r="A5520"/>
      <c r="J5520"/>
      <c r="AA5520"/>
      <c r="AB5520"/>
      <c r="AC5520"/>
      <c r="AD5520"/>
      <c r="AE5520"/>
      <c r="AF5520"/>
      <c r="AG5520"/>
      <c r="AH5520"/>
    </row>
    <row r="5521" spans="1:34" ht="41.45" customHeight="1">
      <c r="A5521"/>
      <c r="J5521"/>
      <c r="AA5521"/>
      <c r="AB5521"/>
      <c r="AC5521"/>
      <c r="AD5521"/>
      <c r="AE5521"/>
      <c r="AF5521"/>
      <c r="AG5521"/>
      <c r="AH5521"/>
    </row>
    <row r="5522" spans="1:34" ht="41.45" customHeight="1">
      <c r="A5522"/>
      <c r="J5522"/>
      <c r="AA5522"/>
      <c r="AB5522"/>
      <c r="AC5522"/>
      <c r="AD5522"/>
      <c r="AE5522"/>
      <c r="AF5522"/>
      <c r="AG5522"/>
      <c r="AH5522"/>
    </row>
    <row r="5523" spans="1:34" ht="41.45" customHeight="1">
      <c r="A5523"/>
      <c r="J5523"/>
      <c r="AA5523"/>
      <c r="AB5523"/>
      <c r="AC5523"/>
      <c r="AD5523"/>
      <c r="AE5523"/>
      <c r="AF5523"/>
      <c r="AG5523"/>
      <c r="AH5523"/>
    </row>
    <row r="5524" spans="1:34" ht="41.45" customHeight="1">
      <c r="A5524"/>
      <c r="J5524"/>
      <c r="AA5524"/>
      <c r="AB5524"/>
      <c r="AC5524"/>
      <c r="AD5524"/>
      <c r="AE5524"/>
      <c r="AF5524"/>
      <c r="AG5524"/>
      <c r="AH5524"/>
    </row>
    <row r="5525" spans="1:34" ht="41.45" customHeight="1">
      <c r="A5525"/>
      <c r="J5525"/>
      <c r="AA5525"/>
      <c r="AB5525"/>
      <c r="AC5525"/>
      <c r="AD5525"/>
      <c r="AE5525"/>
      <c r="AF5525"/>
      <c r="AG5525"/>
      <c r="AH5525"/>
    </row>
    <row r="5526" spans="1:34" ht="41.45" customHeight="1">
      <c r="A5526"/>
      <c r="J5526"/>
      <c r="AA5526"/>
      <c r="AB5526"/>
      <c r="AC5526"/>
      <c r="AD5526"/>
      <c r="AE5526"/>
      <c r="AF5526"/>
      <c r="AG5526"/>
      <c r="AH5526"/>
    </row>
    <row r="5527" spans="1:34" ht="41.45" customHeight="1">
      <c r="A5527"/>
      <c r="J5527"/>
      <c r="AA5527"/>
      <c r="AB5527"/>
      <c r="AC5527"/>
      <c r="AD5527"/>
      <c r="AE5527"/>
      <c r="AF5527"/>
      <c r="AG5527"/>
      <c r="AH5527"/>
    </row>
    <row r="5528" spans="1:34" ht="41.45" customHeight="1">
      <c r="A5528"/>
      <c r="J5528"/>
      <c r="AA5528"/>
      <c r="AB5528"/>
      <c r="AC5528"/>
      <c r="AD5528"/>
      <c r="AE5528"/>
      <c r="AF5528"/>
      <c r="AG5528"/>
      <c r="AH5528"/>
    </row>
    <row r="5529" spans="1:34" ht="41.45" customHeight="1">
      <c r="A5529"/>
      <c r="J5529"/>
      <c r="AA5529"/>
      <c r="AB5529"/>
      <c r="AC5529"/>
      <c r="AD5529"/>
      <c r="AE5529"/>
      <c r="AF5529"/>
      <c r="AG5529"/>
      <c r="AH5529"/>
    </row>
    <row r="5530" spans="1:34" ht="41.45" customHeight="1">
      <c r="A5530"/>
      <c r="J5530"/>
      <c r="AA5530"/>
      <c r="AB5530"/>
      <c r="AC5530"/>
      <c r="AD5530"/>
      <c r="AE5530"/>
      <c r="AF5530"/>
      <c r="AG5530"/>
      <c r="AH5530"/>
    </row>
    <row r="5531" spans="1:34" ht="41.45" customHeight="1">
      <c r="A5531"/>
      <c r="J5531"/>
      <c r="AA5531"/>
      <c r="AB5531"/>
      <c r="AC5531"/>
      <c r="AD5531"/>
      <c r="AE5531"/>
      <c r="AF5531"/>
      <c r="AG5531"/>
      <c r="AH5531"/>
    </row>
    <row r="5532" spans="1:34" ht="41.45" customHeight="1">
      <c r="A5532"/>
      <c r="J5532"/>
      <c r="AA5532"/>
      <c r="AB5532"/>
      <c r="AC5532"/>
      <c r="AD5532"/>
      <c r="AE5532"/>
      <c r="AF5532"/>
      <c r="AG5532"/>
      <c r="AH5532"/>
    </row>
    <row r="5533" spans="1:34" ht="41.45" customHeight="1">
      <c r="A5533"/>
      <c r="J5533"/>
      <c r="AA5533"/>
      <c r="AB5533"/>
      <c r="AC5533"/>
      <c r="AD5533"/>
      <c r="AE5533"/>
      <c r="AF5533"/>
      <c r="AG5533"/>
      <c r="AH5533"/>
    </row>
    <row r="5534" spans="1:34" ht="41.45" customHeight="1">
      <c r="A5534"/>
      <c r="J5534"/>
      <c r="AA5534"/>
      <c r="AB5534"/>
      <c r="AC5534"/>
      <c r="AD5534"/>
      <c r="AE5534"/>
      <c r="AF5534"/>
      <c r="AG5534"/>
      <c r="AH5534"/>
    </row>
    <row r="5535" spans="1:34" ht="41.45" customHeight="1">
      <c r="A5535"/>
      <c r="J5535"/>
      <c r="AA5535"/>
      <c r="AB5535"/>
      <c r="AC5535"/>
      <c r="AD5535"/>
      <c r="AE5535"/>
      <c r="AF5535"/>
      <c r="AG5535"/>
      <c r="AH5535"/>
    </row>
    <row r="5536" spans="1:34" ht="41.45" customHeight="1">
      <c r="A5536"/>
      <c r="J5536"/>
      <c r="AA5536"/>
      <c r="AB5536"/>
      <c r="AC5536"/>
      <c r="AD5536"/>
      <c r="AE5536"/>
      <c r="AF5536"/>
      <c r="AG5536"/>
      <c r="AH5536"/>
    </row>
    <row r="5537" spans="1:34" ht="41.45" customHeight="1">
      <c r="A5537"/>
      <c r="J5537"/>
      <c r="AA5537"/>
      <c r="AB5537"/>
      <c r="AC5537"/>
      <c r="AD5537"/>
      <c r="AE5537"/>
      <c r="AF5537"/>
      <c r="AG5537"/>
      <c r="AH5537"/>
    </row>
    <row r="5538" spans="1:34" ht="41.45" customHeight="1">
      <c r="A5538"/>
      <c r="J5538"/>
      <c r="AA5538"/>
      <c r="AB5538"/>
      <c r="AC5538"/>
      <c r="AD5538"/>
      <c r="AE5538"/>
      <c r="AF5538"/>
      <c r="AG5538"/>
      <c r="AH5538"/>
    </row>
    <row r="5539" spans="1:34" ht="41.45" customHeight="1">
      <c r="A5539"/>
      <c r="J5539"/>
      <c r="AA5539"/>
      <c r="AB5539"/>
      <c r="AC5539"/>
      <c r="AD5539"/>
      <c r="AE5539"/>
      <c r="AF5539"/>
      <c r="AG5539"/>
      <c r="AH5539"/>
    </row>
    <row r="5540" spans="1:34" ht="41.45" customHeight="1">
      <c r="A5540"/>
      <c r="J5540"/>
      <c r="AA5540"/>
      <c r="AB5540"/>
      <c r="AC5540"/>
      <c r="AD5540"/>
      <c r="AE5540"/>
      <c r="AF5540"/>
      <c r="AG5540"/>
      <c r="AH5540"/>
    </row>
    <row r="5541" spans="1:34" ht="41.45" customHeight="1">
      <c r="A5541"/>
      <c r="J5541"/>
      <c r="AA5541"/>
      <c r="AB5541"/>
      <c r="AC5541"/>
      <c r="AD5541"/>
      <c r="AE5541"/>
      <c r="AF5541"/>
      <c r="AG5541"/>
      <c r="AH5541"/>
    </row>
    <row r="5542" spans="1:34" ht="41.45" customHeight="1">
      <c r="A5542"/>
      <c r="J5542"/>
      <c r="AA5542"/>
      <c r="AB5542"/>
      <c r="AC5542"/>
      <c r="AD5542"/>
      <c r="AE5542"/>
      <c r="AF5542"/>
      <c r="AG5542"/>
      <c r="AH5542"/>
    </row>
    <row r="5543" spans="1:34" ht="41.45" customHeight="1">
      <c r="A5543"/>
      <c r="J5543"/>
      <c r="AA5543"/>
      <c r="AB5543"/>
      <c r="AC5543"/>
      <c r="AD5543"/>
      <c r="AE5543"/>
      <c r="AF5543"/>
      <c r="AG5543"/>
      <c r="AH5543"/>
    </row>
    <row r="5544" spans="1:34" ht="41.45" customHeight="1">
      <c r="A5544"/>
      <c r="J5544"/>
      <c r="AA5544"/>
      <c r="AB5544"/>
      <c r="AC5544"/>
      <c r="AD5544"/>
      <c r="AE5544"/>
      <c r="AF5544"/>
      <c r="AG5544"/>
      <c r="AH5544"/>
    </row>
    <row r="5545" spans="1:34" ht="41.45" customHeight="1">
      <c r="A5545"/>
      <c r="J5545"/>
      <c r="AA5545"/>
      <c r="AB5545"/>
      <c r="AC5545"/>
      <c r="AD5545"/>
      <c r="AE5545"/>
      <c r="AF5545"/>
      <c r="AG5545"/>
      <c r="AH5545"/>
    </row>
    <row r="5546" spans="1:34" ht="41.45" customHeight="1">
      <c r="A5546"/>
      <c r="J5546"/>
      <c r="AA5546"/>
      <c r="AB5546"/>
      <c r="AC5546"/>
      <c r="AD5546"/>
      <c r="AE5546"/>
      <c r="AF5546"/>
      <c r="AG5546"/>
      <c r="AH5546"/>
    </row>
    <row r="5547" spans="1:34" ht="41.45" customHeight="1">
      <c r="A5547"/>
      <c r="J5547"/>
      <c r="AA5547"/>
      <c r="AB5547"/>
      <c r="AC5547"/>
      <c r="AD5547"/>
      <c r="AE5547"/>
      <c r="AF5547"/>
      <c r="AG5547"/>
      <c r="AH5547"/>
    </row>
    <row r="5548" spans="1:34" ht="41.45" customHeight="1">
      <c r="A5548"/>
      <c r="J5548"/>
      <c r="AA5548"/>
      <c r="AB5548"/>
      <c r="AC5548"/>
      <c r="AD5548"/>
      <c r="AE5548"/>
      <c r="AF5548"/>
      <c r="AG5548"/>
      <c r="AH5548"/>
    </row>
    <row r="5549" spans="1:34" ht="41.45" customHeight="1">
      <c r="A5549"/>
      <c r="J5549"/>
      <c r="AA5549"/>
      <c r="AB5549"/>
      <c r="AC5549"/>
      <c r="AD5549"/>
      <c r="AE5549"/>
      <c r="AF5549"/>
      <c r="AG5549"/>
      <c r="AH5549"/>
    </row>
    <row r="5550" spans="1:34" ht="41.45" customHeight="1">
      <c r="A5550"/>
      <c r="J5550"/>
      <c r="AA5550"/>
      <c r="AB5550"/>
      <c r="AC5550"/>
      <c r="AD5550"/>
      <c r="AE5550"/>
      <c r="AF5550"/>
      <c r="AG5550"/>
      <c r="AH5550"/>
    </row>
    <row r="5551" spans="1:34" ht="41.45" customHeight="1">
      <c r="A5551"/>
      <c r="J5551"/>
      <c r="AA5551"/>
      <c r="AB5551"/>
      <c r="AC5551"/>
      <c r="AD5551"/>
      <c r="AE5551"/>
      <c r="AF5551"/>
      <c r="AG5551"/>
      <c r="AH5551"/>
    </row>
    <row r="5552" spans="1:34" ht="41.45" customHeight="1">
      <c r="A5552"/>
      <c r="J5552"/>
      <c r="AA5552"/>
      <c r="AB5552"/>
      <c r="AC5552"/>
      <c r="AD5552"/>
      <c r="AE5552"/>
      <c r="AF5552"/>
      <c r="AG5552"/>
      <c r="AH5552"/>
    </row>
    <row r="5553" spans="1:34" ht="41.45" customHeight="1">
      <c r="A5553"/>
      <c r="J5553"/>
      <c r="AA5553"/>
      <c r="AB5553"/>
      <c r="AC5553"/>
      <c r="AD5553"/>
      <c r="AE5553"/>
      <c r="AF5553"/>
      <c r="AG5553"/>
      <c r="AH5553"/>
    </row>
    <row r="5554" spans="1:34" ht="41.45" customHeight="1">
      <c r="A5554"/>
      <c r="J5554"/>
      <c r="AA5554"/>
      <c r="AB5554"/>
      <c r="AC5554"/>
      <c r="AD5554"/>
      <c r="AE5554"/>
      <c r="AF5554"/>
      <c r="AG5554"/>
      <c r="AH5554"/>
    </row>
    <row r="5555" spans="1:34" ht="41.45" customHeight="1">
      <c r="A5555"/>
      <c r="J5555"/>
      <c r="AA5555"/>
      <c r="AB5555"/>
      <c r="AC5555"/>
      <c r="AD5555"/>
      <c r="AE5555"/>
      <c r="AF5555"/>
      <c r="AG5555"/>
      <c r="AH5555"/>
    </row>
    <row r="5556" spans="1:34" ht="41.45" customHeight="1">
      <c r="A5556"/>
      <c r="J5556"/>
      <c r="AA5556"/>
      <c r="AB5556"/>
      <c r="AC5556"/>
      <c r="AD5556"/>
      <c r="AE5556"/>
      <c r="AF5556"/>
      <c r="AG5556"/>
      <c r="AH5556"/>
    </row>
    <row r="5557" spans="1:34" ht="41.45" customHeight="1">
      <c r="A5557"/>
      <c r="J5557"/>
      <c r="AA5557"/>
      <c r="AB5557"/>
      <c r="AC5557"/>
      <c r="AD5557"/>
      <c r="AE5557"/>
      <c r="AF5557"/>
      <c r="AG5557"/>
      <c r="AH5557"/>
    </row>
    <row r="5558" spans="1:34" ht="41.45" customHeight="1">
      <c r="A5558"/>
      <c r="J5558"/>
      <c r="AA5558"/>
      <c r="AB5558"/>
      <c r="AC5558"/>
      <c r="AD5558"/>
      <c r="AE5558"/>
      <c r="AF5558"/>
      <c r="AG5558"/>
      <c r="AH5558"/>
    </row>
    <row r="5559" spans="1:34" ht="41.45" customHeight="1">
      <c r="A5559"/>
      <c r="J5559"/>
      <c r="AA5559"/>
      <c r="AB5559"/>
      <c r="AC5559"/>
      <c r="AD5559"/>
      <c r="AE5559"/>
      <c r="AF5559"/>
      <c r="AG5559"/>
      <c r="AH5559"/>
    </row>
    <row r="5560" spans="1:34" ht="41.45" customHeight="1">
      <c r="A5560"/>
      <c r="J5560"/>
      <c r="AA5560"/>
      <c r="AB5560"/>
      <c r="AC5560"/>
      <c r="AD5560"/>
      <c r="AE5560"/>
      <c r="AF5560"/>
      <c r="AG5560"/>
      <c r="AH5560"/>
    </row>
    <row r="5561" spans="1:34" ht="41.45" customHeight="1">
      <c r="A5561"/>
      <c r="J5561"/>
      <c r="AA5561"/>
      <c r="AB5561"/>
      <c r="AC5561"/>
      <c r="AD5561"/>
      <c r="AE5561"/>
      <c r="AF5561"/>
      <c r="AG5561"/>
      <c r="AH5561"/>
    </row>
    <row r="5562" spans="1:34" ht="41.45" customHeight="1">
      <c r="A5562"/>
      <c r="J5562"/>
      <c r="AA5562"/>
      <c r="AB5562"/>
      <c r="AC5562"/>
      <c r="AD5562"/>
      <c r="AE5562"/>
      <c r="AF5562"/>
      <c r="AG5562"/>
      <c r="AH5562"/>
    </row>
    <row r="5563" spans="1:34" ht="41.45" customHeight="1">
      <c r="A5563"/>
      <c r="J5563"/>
      <c r="AA5563"/>
      <c r="AB5563"/>
      <c r="AC5563"/>
      <c r="AD5563"/>
      <c r="AE5563"/>
      <c r="AF5563"/>
      <c r="AG5563"/>
      <c r="AH5563"/>
    </row>
    <row r="5564" spans="1:34" ht="41.45" customHeight="1">
      <c r="A5564"/>
      <c r="J5564"/>
      <c r="AA5564"/>
      <c r="AB5564"/>
      <c r="AC5564"/>
      <c r="AD5564"/>
      <c r="AE5564"/>
      <c r="AF5564"/>
      <c r="AG5564"/>
      <c r="AH5564"/>
    </row>
    <row r="5565" spans="1:34" ht="41.45" customHeight="1">
      <c r="A5565"/>
      <c r="J5565"/>
      <c r="AA5565"/>
      <c r="AB5565"/>
      <c r="AC5565"/>
      <c r="AD5565"/>
      <c r="AE5565"/>
      <c r="AF5565"/>
      <c r="AG5565"/>
      <c r="AH5565"/>
    </row>
    <row r="5566" spans="1:34" ht="41.45" customHeight="1">
      <c r="A5566"/>
      <c r="J5566"/>
      <c r="AA5566"/>
      <c r="AB5566"/>
      <c r="AC5566"/>
      <c r="AD5566"/>
      <c r="AE5566"/>
      <c r="AF5566"/>
      <c r="AG5566"/>
      <c r="AH5566"/>
    </row>
    <row r="5567" spans="1:34" ht="41.45" customHeight="1">
      <c r="A5567"/>
      <c r="J5567"/>
      <c r="AA5567"/>
      <c r="AB5567"/>
      <c r="AC5567"/>
      <c r="AD5567"/>
      <c r="AE5567"/>
      <c r="AF5567"/>
      <c r="AG5567"/>
      <c r="AH5567"/>
    </row>
    <row r="5568" spans="1:34" ht="41.45" customHeight="1">
      <c r="A5568"/>
      <c r="J5568"/>
      <c r="AA5568"/>
      <c r="AB5568"/>
      <c r="AC5568"/>
      <c r="AD5568"/>
      <c r="AE5568"/>
      <c r="AF5568"/>
      <c r="AG5568"/>
      <c r="AH5568"/>
    </row>
    <row r="5569" spans="1:34" ht="41.45" customHeight="1">
      <c r="A5569"/>
      <c r="J5569"/>
      <c r="AA5569"/>
      <c r="AB5569"/>
      <c r="AC5569"/>
      <c r="AD5569"/>
      <c r="AE5569"/>
      <c r="AF5569"/>
      <c r="AG5569"/>
      <c r="AH5569"/>
    </row>
    <row r="5570" spans="1:34" ht="41.45" customHeight="1">
      <c r="A5570"/>
      <c r="J5570"/>
      <c r="AA5570"/>
      <c r="AB5570"/>
      <c r="AC5570"/>
      <c r="AD5570"/>
      <c r="AE5570"/>
      <c r="AF5570"/>
      <c r="AG5570"/>
      <c r="AH5570"/>
    </row>
    <row r="5571" spans="1:34" ht="41.45" customHeight="1">
      <c r="A5571"/>
      <c r="J5571"/>
      <c r="AA5571"/>
      <c r="AB5571"/>
      <c r="AC5571"/>
      <c r="AD5571"/>
      <c r="AE5571"/>
      <c r="AF5571"/>
      <c r="AG5571"/>
      <c r="AH5571"/>
    </row>
    <row r="5572" spans="1:34" ht="41.45" customHeight="1">
      <c r="A5572"/>
      <c r="J5572"/>
      <c r="AA5572"/>
      <c r="AB5572"/>
      <c r="AC5572"/>
      <c r="AD5572"/>
      <c r="AE5572"/>
      <c r="AF5572"/>
      <c r="AG5572"/>
      <c r="AH5572"/>
    </row>
    <row r="5573" spans="1:34" ht="41.45" customHeight="1">
      <c r="A5573"/>
      <c r="J5573"/>
      <c r="AA5573"/>
      <c r="AB5573"/>
      <c r="AC5573"/>
      <c r="AD5573"/>
      <c r="AE5573"/>
      <c r="AF5573"/>
      <c r="AG5573"/>
      <c r="AH5573"/>
    </row>
    <row r="5574" spans="1:34" ht="41.45" customHeight="1">
      <c r="A5574"/>
      <c r="J5574"/>
      <c r="AA5574"/>
      <c r="AB5574"/>
      <c r="AC5574"/>
      <c r="AD5574"/>
      <c r="AE5574"/>
      <c r="AF5574"/>
      <c r="AG5574"/>
      <c r="AH5574"/>
    </row>
    <row r="5575" spans="1:34" ht="41.45" customHeight="1">
      <c r="A5575"/>
      <c r="J5575"/>
      <c r="AA5575"/>
      <c r="AB5575"/>
      <c r="AC5575"/>
      <c r="AD5575"/>
      <c r="AE5575"/>
      <c r="AF5575"/>
      <c r="AG5575"/>
      <c r="AH5575"/>
    </row>
    <row r="5576" spans="1:34" ht="41.45" customHeight="1">
      <c r="A5576"/>
      <c r="J5576"/>
      <c r="AA5576"/>
      <c r="AB5576"/>
      <c r="AC5576"/>
      <c r="AD5576"/>
      <c r="AE5576"/>
      <c r="AF5576"/>
      <c r="AG5576"/>
      <c r="AH5576"/>
    </row>
    <row r="5577" spans="1:34" ht="41.45" customHeight="1">
      <c r="A5577"/>
      <c r="J5577"/>
      <c r="AA5577"/>
      <c r="AB5577"/>
      <c r="AC5577"/>
      <c r="AD5577"/>
      <c r="AE5577"/>
      <c r="AF5577"/>
      <c r="AG5577"/>
      <c r="AH5577"/>
    </row>
    <row r="5578" spans="1:34" ht="41.45" customHeight="1">
      <c r="A5578"/>
      <c r="J5578"/>
      <c r="AA5578"/>
      <c r="AB5578"/>
      <c r="AC5578"/>
      <c r="AD5578"/>
      <c r="AE5578"/>
      <c r="AF5578"/>
      <c r="AG5578"/>
      <c r="AH5578"/>
    </row>
    <row r="5579" spans="1:34" ht="41.45" customHeight="1">
      <c r="A5579"/>
      <c r="J5579"/>
      <c r="AA5579"/>
      <c r="AB5579"/>
      <c r="AC5579"/>
      <c r="AD5579"/>
      <c r="AE5579"/>
      <c r="AF5579"/>
      <c r="AG5579"/>
      <c r="AH5579"/>
    </row>
    <row r="5580" spans="1:34" ht="41.45" customHeight="1">
      <c r="A5580"/>
      <c r="J5580"/>
      <c r="AA5580"/>
      <c r="AB5580"/>
      <c r="AC5580"/>
      <c r="AD5580"/>
      <c r="AE5580"/>
      <c r="AF5580"/>
      <c r="AG5580"/>
      <c r="AH5580"/>
    </row>
    <row r="5581" spans="1:34" ht="41.45" customHeight="1">
      <c r="A5581"/>
      <c r="J5581"/>
      <c r="AA5581"/>
      <c r="AB5581"/>
      <c r="AC5581"/>
      <c r="AD5581"/>
      <c r="AE5581"/>
      <c r="AF5581"/>
      <c r="AG5581"/>
      <c r="AH5581"/>
    </row>
    <row r="5582" spans="1:34" ht="41.45" customHeight="1">
      <c r="A5582"/>
      <c r="J5582"/>
      <c r="AA5582"/>
      <c r="AB5582"/>
      <c r="AC5582"/>
      <c r="AD5582"/>
      <c r="AE5582"/>
      <c r="AF5582"/>
      <c r="AG5582"/>
      <c r="AH5582"/>
    </row>
    <row r="5583" spans="1:34" ht="41.45" customHeight="1">
      <c r="A5583"/>
      <c r="J5583"/>
      <c r="AA5583"/>
      <c r="AB5583"/>
      <c r="AC5583"/>
      <c r="AD5583"/>
      <c r="AE5583"/>
      <c r="AF5583"/>
      <c r="AG5583"/>
      <c r="AH5583"/>
    </row>
    <row r="5584" spans="1:34" ht="41.45" customHeight="1">
      <c r="A5584"/>
      <c r="J5584"/>
      <c r="AA5584"/>
      <c r="AB5584"/>
      <c r="AC5584"/>
      <c r="AD5584"/>
      <c r="AE5584"/>
      <c r="AF5584"/>
      <c r="AG5584"/>
      <c r="AH5584"/>
    </row>
    <row r="5585" spans="1:34" ht="41.45" customHeight="1">
      <c r="A5585"/>
      <c r="J5585"/>
      <c r="AA5585"/>
      <c r="AB5585"/>
      <c r="AC5585"/>
      <c r="AD5585"/>
      <c r="AE5585"/>
      <c r="AF5585"/>
      <c r="AG5585"/>
      <c r="AH5585"/>
    </row>
    <row r="5586" spans="1:34" ht="41.45" customHeight="1">
      <c r="A5586"/>
      <c r="J5586"/>
      <c r="AA5586"/>
      <c r="AB5586"/>
      <c r="AC5586"/>
      <c r="AD5586"/>
      <c r="AE5586"/>
      <c r="AF5586"/>
      <c r="AG5586"/>
      <c r="AH5586"/>
    </row>
    <row r="5587" spans="1:34" ht="41.45" customHeight="1">
      <c r="A5587"/>
      <c r="J5587"/>
      <c r="AA5587"/>
      <c r="AB5587"/>
      <c r="AC5587"/>
      <c r="AD5587"/>
      <c r="AE5587"/>
      <c r="AF5587"/>
      <c r="AG5587"/>
      <c r="AH5587"/>
    </row>
    <row r="5588" spans="1:34" ht="41.45" customHeight="1">
      <c r="A5588"/>
      <c r="J5588"/>
      <c r="AA5588"/>
      <c r="AB5588"/>
      <c r="AC5588"/>
      <c r="AD5588"/>
      <c r="AE5588"/>
      <c r="AF5588"/>
      <c r="AG5588"/>
      <c r="AH5588"/>
    </row>
    <row r="5589" spans="1:34" ht="41.45" customHeight="1">
      <c r="A5589"/>
      <c r="J5589"/>
      <c r="AA5589"/>
      <c r="AB5589"/>
      <c r="AC5589"/>
      <c r="AD5589"/>
      <c r="AE5589"/>
      <c r="AF5589"/>
      <c r="AG5589"/>
      <c r="AH5589"/>
    </row>
    <row r="5590" spans="1:34" ht="41.45" customHeight="1">
      <c r="A5590"/>
      <c r="J5590"/>
      <c r="AA5590"/>
      <c r="AB5590"/>
      <c r="AC5590"/>
      <c r="AD5590"/>
      <c r="AE5590"/>
      <c r="AF5590"/>
      <c r="AG5590"/>
      <c r="AH5590"/>
    </row>
    <row r="5591" spans="1:34" ht="41.45" customHeight="1">
      <c r="A5591"/>
      <c r="J5591"/>
      <c r="AA5591"/>
      <c r="AB5591"/>
      <c r="AC5591"/>
      <c r="AD5591"/>
      <c r="AE5591"/>
      <c r="AF5591"/>
      <c r="AG5591"/>
      <c r="AH5591"/>
    </row>
    <row r="5592" spans="1:34" ht="41.45" customHeight="1">
      <c r="A5592"/>
      <c r="J5592"/>
      <c r="AA5592"/>
      <c r="AB5592"/>
      <c r="AC5592"/>
      <c r="AD5592"/>
      <c r="AE5592"/>
      <c r="AF5592"/>
      <c r="AG5592"/>
      <c r="AH5592"/>
    </row>
    <row r="5593" spans="1:34" ht="41.45" customHeight="1">
      <c r="A5593"/>
      <c r="J5593"/>
      <c r="AA5593"/>
      <c r="AB5593"/>
      <c r="AC5593"/>
      <c r="AD5593"/>
      <c r="AE5593"/>
      <c r="AF5593"/>
      <c r="AG5593"/>
      <c r="AH5593"/>
    </row>
    <row r="5594" spans="1:34" ht="41.45" customHeight="1">
      <c r="A5594"/>
      <c r="J5594"/>
      <c r="AA5594"/>
      <c r="AB5594"/>
      <c r="AC5594"/>
      <c r="AD5594"/>
      <c r="AE5594"/>
      <c r="AF5594"/>
      <c r="AG5594"/>
      <c r="AH5594"/>
    </row>
    <row r="5595" spans="1:34" ht="41.45" customHeight="1">
      <c r="A5595"/>
      <c r="J5595"/>
      <c r="AA5595"/>
      <c r="AB5595"/>
      <c r="AC5595"/>
      <c r="AD5595"/>
      <c r="AE5595"/>
      <c r="AF5595"/>
      <c r="AG5595"/>
      <c r="AH5595"/>
    </row>
    <row r="5596" spans="1:34" ht="41.45" customHeight="1">
      <c r="A5596"/>
      <c r="J5596"/>
      <c r="AA5596"/>
      <c r="AB5596"/>
      <c r="AC5596"/>
      <c r="AD5596"/>
      <c r="AE5596"/>
      <c r="AF5596"/>
      <c r="AG5596"/>
      <c r="AH5596"/>
    </row>
    <row r="5597" spans="1:34" ht="41.45" customHeight="1">
      <c r="A5597"/>
      <c r="J5597"/>
      <c r="AA5597"/>
      <c r="AB5597"/>
      <c r="AC5597"/>
      <c r="AD5597"/>
      <c r="AE5597"/>
      <c r="AF5597"/>
      <c r="AG5597"/>
      <c r="AH5597"/>
    </row>
    <row r="5598" spans="1:34" ht="41.45" customHeight="1">
      <c r="A5598"/>
      <c r="J5598"/>
      <c r="AA5598"/>
      <c r="AB5598"/>
      <c r="AC5598"/>
      <c r="AD5598"/>
      <c r="AE5598"/>
      <c r="AF5598"/>
      <c r="AG5598"/>
      <c r="AH5598"/>
    </row>
    <row r="5599" spans="1:34" ht="41.45" customHeight="1">
      <c r="A5599"/>
      <c r="J5599"/>
      <c r="AA5599"/>
      <c r="AB5599"/>
      <c r="AC5599"/>
      <c r="AD5599"/>
      <c r="AE5599"/>
      <c r="AF5599"/>
      <c r="AG5599"/>
      <c r="AH5599"/>
    </row>
    <row r="5600" spans="1:34" ht="41.45" customHeight="1">
      <c r="A5600"/>
      <c r="J5600"/>
      <c r="AA5600"/>
      <c r="AB5600"/>
      <c r="AC5600"/>
      <c r="AD5600"/>
      <c r="AE5600"/>
      <c r="AF5600"/>
      <c r="AG5600"/>
      <c r="AH5600"/>
    </row>
    <row r="5601" spans="1:34" ht="41.45" customHeight="1">
      <c r="A5601"/>
      <c r="J5601"/>
      <c r="AA5601"/>
      <c r="AB5601"/>
      <c r="AC5601"/>
      <c r="AD5601"/>
      <c r="AE5601"/>
      <c r="AF5601"/>
      <c r="AG5601"/>
      <c r="AH5601"/>
    </row>
    <row r="5602" spans="1:34" ht="41.45" customHeight="1">
      <c r="A5602"/>
      <c r="J5602"/>
      <c r="AA5602"/>
      <c r="AB5602"/>
      <c r="AC5602"/>
      <c r="AD5602"/>
      <c r="AE5602"/>
      <c r="AF5602"/>
      <c r="AG5602"/>
      <c r="AH5602"/>
    </row>
    <row r="5603" spans="1:34" ht="41.45" customHeight="1">
      <c r="A5603"/>
      <c r="J5603"/>
      <c r="AA5603"/>
      <c r="AB5603"/>
      <c r="AC5603"/>
      <c r="AD5603"/>
      <c r="AE5603"/>
      <c r="AF5603"/>
      <c r="AG5603"/>
      <c r="AH5603"/>
    </row>
    <row r="5604" spans="1:34" ht="41.45" customHeight="1">
      <c r="A5604"/>
      <c r="J5604"/>
      <c r="AA5604"/>
      <c r="AB5604"/>
      <c r="AC5604"/>
      <c r="AD5604"/>
      <c r="AE5604"/>
      <c r="AF5604"/>
      <c r="AG5604"/>
      <c r="AH5604"/>
    </row>
    <row r="5605" spans="1:34" ht="41.45" customHeight="1">
      <c r="A5605"/>
      <c r="J5605"/>
      <c r="AA5605"/>
      <c r="AB5605"/>
      <c r="AC5605"/>
      <c r="AD5605"/>
      <c r="AE5605"/>
      <c r="AF5605"/>
      <c r="AG5605"/>
      <c r="AH5605"/>
    </row>
    <row r="5606" spans="1:34" ht="41.45" customHeight="1">
      <c r="A5606"/>
      <c r="J5606"/>
      <c r="AA5606"/>
      <c r="AB5606"/>
      <c r="AC5606"/>
      <c r="AD5606"/>
      <c r="AE5606"/>
      <c r="AF5606"/>
      <c r="AG5606"/>
      <c r="AH560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4"/>
    <dataValidation allowBlank="1" showInputMessage="1" promptTitle="Vertex Tooltip" prompt="Enter optional text that will pop up when the mouse is hovered over the vertex." errorTitle="Invalid Vertex Image Key" sqref="L3:L3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4"/>
    <dataValidation allowBlank="1" showInputMessage="1" promptTitle="Vertex Label Fill Color" prompt="To select an optional fill color for the Label shape, right-click and select Select Color on the right-click menu." sqref="J3:J34"/>
    <dataValidation allowBlank="1" showInputMessage="1" promptTitle="Vertex Image File" prompt="Enter the path to an image file.  Hover over the column header for examples." errorTitle="Invalid Vertex Image Key" sqref="G3:G34"/>
    <dataValidation allowBlank="1" showInputMessage="1" promptTitle="Vertex Color" prompt="To select an optional vertex color, right-click and select Select Color on the right-click menu." sqref="C3:C34"/>
    <dataValidation allowBlank="1" showInputMessage="1" promptTitle="Vertex Opacity" prompt="Enter an optional vertex opacity between 0 (transparent) and 100 (opaque)." errorTitle="Invalid Vertex Opacity" error="The optional vertex opacity must be a whole number between 0 and 10." sqref="F3:F34"/>
    <dataValidation type="list" allowBlank="1" showInputMessage="1" showErrorMessage="1" promptTitle="Vertex Shape" prompt="Select an optional vertex shape." errorTitle="Invalid Vertex Shape" error="You have entered an invalid vertex shape.  Try selecting from the drop-down list instead." sqref="D3:D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4">
      <formula1>ValidVertexLabelPositions</formula1>
    </dataValidation>
    <dataValidation allowBlank="1" showInputMessage="1" showErrorMessage="1" promptTitle="Vertex Name" prompt="Enter the name of the vertex." sqref="A3:A34"/>
  </dataValidations>
  <hyperlinks>
    <hyperlink ref="AL4" r:id="rId1" display="https://t.co/BMQsCYRyXL"/>
    <hyperlink ref="AL5" r:id="rId2" display="https://t.co/C0t8R0Wawg"/>
    <hyperlink ref="AL6" r:id="rId3" display="https://t.co/CfxAVeXDad"/>
    <hyperlink ref="AL7" r:id="rId4" display="https://t.co/k87tYgdm2x"/>
    <hyperlink ref="AL8" r:id="rId5" display="https://t.co/ol1K3QeP3F"/>
    <hyperlink ref="AL10" r:id="rId6" display="http://t.co/GQCJtQHfrd"/>
    <hyperlink ref="AL11" r:id="rId7" display="https://t.co/eeFYCN1weQ"/>
    <hyperlink ref="AL12" r:id="rId8" display="http://t.co/6FZZN6J1Ou"/>
    <hyperlink ref="AL13" r:id="rId9" display="https://t.co/lkUskaMOk1"/>
    <hyperlink ref="AL14" r:id="rId10" display="https://t.co/zsOkHyrPbp"/>
    <hyperlink ref="AL16" r:id="rId11" display="https://t.co/7TLbAPygfy"/>
    <hyperlink ref="AL17" r:id="rId12" display="http://t.co/Zg4ijyHLoh"/>
    <hyperlink ref="AL18" r:id="rId13" display="http://t.co/mh8XIfNRvS"/>
    <hyperlink ref="AL19" r:id="rId14" display="https://t.co/5J5TEvcR3s"/>
    <hyperlink ref="AL20" r:id="rId15" display="https://t.co/hxKXBK3dsR"/>
    <hyperlink ref="AL23" r:id="rId16" display="https://t.co/f6y0AAY0rq"/>
    <hyperlink ref="AL24" r:id="rId17" display="https://t.co/cbmFCg7yN8"/>
    <hyperlink ref="AL25" r:id="rId18" display="https://t.co/rhPEysC4Ds"/>
    <hyperlink ref="AL26" r:id="rId19" display="https://t.co/dkj6Jv1f2r"/>
    <hyperlink ref="AL27" r:id="rId20" display="https://t.co/a6liZwpaJm"/>
    <hyperlink ref="AL30" r:id="rId21" display="https://t.co/gYOOUKjeBT"/>
    <hyperlink ref="AL31" r:id="rId22" display="http://t.co/Q1ARj2UMn0"/>
    <hyperlink ref="AL32" r:id="rId23" display="https://t.co/eUJLtrtePs"/>
    <hyperlink ref="AL33" r:id="rId24" display="https://t.co/iSVTvX1MWa"/>
    <hyperlink ref="AL34" r:id="rId25" display="https://t.co/sb8Hhc9ioK"/>
    <hyperlink ref="BC4" r:id="rId26" display="https://pbs.twimg.com/profile_banners/3229989565/1559324409"/>
    <hyperlink ref="BC5" r:id="rId27" display="https://pbs.twimg.com/profile_banners/16809032/1566422096"/>
    <hyperlink ref="BC6" r:id="rId28" display="https://pbs.twimg.com/profile_banners/2377200630/1525824099"/>
    <hyperlink ref="BC7" r:id="rId29" display="https://pbs.twimg.com/profile_banners/107470796/1511241499"/>
    <hyperlink ref="BC8" r:id="rId30" display="https://pbs.twimg.com/profile_banners/12006842/1559145689"/>
    <hyperlink ref="BC9" r:id="rId31" display="https://pbs.twimg.com/profile_banners/1299673800/1474472530"/>
    <hyperlink ref="BC11" r:id="rId32" display="https://pbs.twimg.com/profile_banners/790210961722384385/1528820383"/>
    <hyperlink ref="BC12" r:id="rId33" display="https://pbs.twimg.com/profile_banners/143499512/1407186945"/>
    <hyperlink ref="BC13" r:id="rId34" display="https://pbs.twimg.com/profile_banners/18181895/1572639192"/>
    <hyperlink ref="BC14" r:id="rId35" display="https://pbs.twimg.com/profile_banners/14557481/1470665714"/>
    <hyperlink ref="BC16" r:id="rId36" display="https://pbs.twimg.com/profile_banners/731124336019439619/1464294397"/>
    <hyperlink ref="BC17" r:id="rId37" display="https://pbs.twimg.com/profile_banners/78399460/1539722032"/>
    <hyperlink ref="BC18" r:id="rId38" display="https://pbs.twimg.com/profile_banners/2939987797/1575474787"/>
    <hyperlink ref="BC19" r:id="rId39" display="https://pbs.twimg.com/profile_banners/34530995/1567425507"/>
    <hyperlink ref="BC20" r:id="rId40" display="https://pbs.twimg.com/profile_banners/923893094810079232/1509116187"/>
    <hyperlink ref="BC21" r:id="rId41" display="https://pbs.twimg.com/profile_banners/3826628303/1575643124"/>
    <hyperlink ref="BC22" r:id="rId42" display="https://pbs.twimg.com/profile_banners/483275984/1525359172"/>
    <hyperlink ref="BC23" r:id="rId43" display="https://pbs.twimg.com/profile_banners/246582558/1489437349"/>
    <hyperlink ref="BC24" r:id="rId44" display="https://pbs.twimg.com/profile_banners/705405312547823616/1568737540"/>
    <hyperlink ref="BC25" r:id="rId45" display="https://pbs.twimg.com/profile_banners/4082613496/1506327606"/>
    <hyperlink ref="BC26" r:id="rId46" display="https://pbs.twimg.com/profile_banners/785591103051354112/1549440824"/>
    <hyperlink ref="BC27" r:id="rId47" display="https://pbs.twimg.com/profile_banners/17035423/1575692909"/>
    <hyperlink ref="BC28" r:id="rId48" display="https://pbs.twimg.com/profile_banners/30418793/1567135567"/>
    <hyperlink ref="BC29" r:id="rId49" display="https://pbs.twimg.com/profile_banners/747817906210103296/1568310729"/>
    <hyperlink ref="BC30" r:id="rId50" display="https://pbs.twimg.com/profile_banners/392394776/1546987060"/>
    <hyperlink ref="BC31" r:id="rId51" display="https://pbs.twimg.com/profile_banners/23845897/1576538346"/>
    <hyperlink ref="BC32" r:id="rId52" display="https://pbs.twimg.com/profile_banners/87606674/1405285356"/>
    <hyperlink ref="BC33" r:id="rId53" display="https://pbs.twimg.com/profile_banners/904269434/1470514338"/>
    <hyperlink ref="BC34" r:id="rId54" display="https://pbs.twimg.com/profile_banners/1025460985442840576/1558637971"/>
    <hyperlink ref="BI4" r:id="rId55" display="http://abs.twimg.com/images/themes/theme14/bg.gif"/>
    <hyperlink ref="BI5" r:id="rId56" display="http://abs.twimg.com/images/themes/theme14/bg.gif"/>
    <hyperlink ref="BI6" r:id="rId57" display="http://abs.twimg.com/images/themes/theme1/bg.png"/>
    <hyperlink ref="BI7" r:id="rId58" display="http://abs.twimg.com/images/themes/theme1/bg.png"/>
    <hyperlink ref="BI8" r:id="rId59" display="http://abs.twimg.com/images/themes/theme14/bg.gif"/>
    <hyperlink ref="BI9" r:id="rId60" display="http://abs.twimg.com/images/themes/theme1/bg.png"/>
    <hyperlink ref="BI10" r:id="rId61" display="http://abs.twimg.com/images/themes/theme1/bg.png"/>
    <hyperlink ref="BI11" r:id="rId62" display="http://abs.twimg.com/images/themes/theme1/bg.png"/>
    <hyperlink ref="BI12" r:id="rId63" display="http://abs.twimg.com/images/themes/theme14/bg.gif"/>
    <hyperlink ref="BI13" r:id="rId64" display="http://abs.twimg.com/images/themes/theme1/bg.png"/>
    <hyperlink ref="BI14" r:id="rId65" display="http://abs.twimg.com/images/themes/theme1/bg.png"/>
    <hyperlink ref="BI15" r:id="rId66" display="http://abs.twimg.com/images/themes/theme1/bg.png"/>
    <hyperlink ref="BI16" r:id="rId67" display="http://abs.twimg.com/images/themes/theme1/bg.png"/>
    <hyperlink ref="BI17" r:id="rId68" display="http://abs.twimg.com/images/themes/theme14/bg.gif"/>
    <hyperlink ref="BI18" r:id="rId69" display="http://abs.twimg.com/images/themes/theme1/bg.png"/>
    <hyperlink ref="BI19" r:id="rId70" display="http://abs.twimg.com/images/themes/theme9/bg.gif"/>
    <hyperlink ref="BI20" r:id="rId71" display="http://abs.twimg.com/images/themes/theme1/bg.png"/>
    <hyperlink ref="BI21" r:id="rId72" display="http://abs.twimg.com/images/themes/theme1/bg.png"/>
    <hyperlink ref="BI22" r:id="rId73" display="http://abs.twimg.com/images/themes/theme14/bg.gif"/>
    <hyperlink ref="BI23" r:id="rId74" display="http://abs.twimg.com/images/themes/theme1/bg.png"/>
    <hyperlink ref="BI25" r:id="rId75" display="http://abs.twimg.com/images/themes/theme1/bg.png"/>
    <hyperlink ref="BI26" r:id="rId76" display="http://abs.twimg.com/images/themes/theme1/bg.png"/>
    <hyperlink ref="BI27" r:id="rId77" display="http://abs.twimg.com/images/themes/theme10/bg.gif"/>
    <hyperlink ref="BI28" r:id="rId78" display="http://abs.twimg.com/images/themes/theme11/bg.gif"/>
    <hyperlink ref="BI30" r:id="rId79" display="http://abs.twimg.com/images/themes/theme1/bg.png"/>
    <hyperlink ref="BI31" r:id="rId80" display="http://abs.twimg.com/images/themes/theme1/bg.png"/>
    <hyperlink ref="BI32" r:id="rId81" display="http://abs.twimg.com/images/themes/theme19/bg.gif"/>
    <hyperlink ref="BI33" r:id="rId82" display="http://abs.twimg.com/images/themes/theme1/bg.png"/>
    <hyperlink ref="BI34" r:id="rId83" display="http://abs.twimg.com/images/themes/theme1/bg.png"/>
    <hyperlink ref="G3" r:id="rId84" display="http://pbs.twimg.com/profile_images/1184682731382476801/gpG8OzPi_normal.jpg"/>
    <hyperlink ref="G4" r:id="rId85" display="http://pbs.twimg.com/profile_images/605784092236316673/Ps2_xsPf_normal.png"/>
    <hyperlink ref="G5" r:id="rId86" display="http://pbs.twimg.com/profile_images/1087719846605979648/HRHFp3Nq_normal.jpg"/>
    <hyperlink ref="G6" r:id="rId87" display="http://pbs.twimg.com/profile_images/1061744570344517633/fKDfFqhQ_normal.jpg"/>
    <hyperlink ref="G7" r:id="rId88" display="http://pbs.twimg.com/profile_images/923243414425976832/GWZwBnhE_normal.jpg"/>
    <hyperlink ref="G8" r:id="rId89" display="http://pbs.twimg.com/profile_images/912667889395798022/pMoB2qc8_normal.jpg"/>
    <hyperlink ref="G9" r:id="rId90" display="http://pbs.twimg.com/profile_images/875946540715659264/FDOf-UKL_normal.jpg"/>
    <hyperlink ref="G10" r:id="rId91" display="http://pbs.twimg.com/profile_images/646719738903531520/eJITN9U3_normal.png"/>
    <hyperlink ref="G11" r:id="rId92" display="http://pbs.twimg.com/profile_images/870744824281944064/J9_w-tgm_normal.jpg"/>
    <hyperlink ref="G12" r:id="rId93" display="http://pbs.twimg.com/profile_images/486216389561053184/axjNF_g-_normal.png"/>
    <hyperlink ref="G13" r:id="rId94" display="http://pbs.twimg.com/profile_images/1082664833831464960/89FqyL0P_normal.jpg"/>
    <hyperlink ref="G14" r:id="rId95" display="http://pbs.twimg.com/profile_images/378800000215131385/7b28ac68ae2e5416386d076cd4da7b5f_normal.jpeg"/>
    <hyperlink ref="G15" r:id="rId96" display="http://pbs.twimg.com/profile_images/1040607362644492290/dcqp48ye_normal.jpg"/>
    <hyperlink ref="G16" r:id="rId97" display="http://pbs.twimg.com/profile_images/735929788301381633/roHIh-hm_normal.jpg"/>
    <hyperlink ref="G17" r:id="rId98" display="http://pbs.twimg.com/profile_images/1131559307592523776/j9njoE8O_normal.png"/>
    <hyperlink ref="G18" r:id="rId99" display="http://pbs.twimg.com/profile_images/781149278324404224/BrdNL5gm_normal.jpg"/>
    <hyperlink ref="G19" r:id="rId100" display="http://pbs.twimg.com/profile_images/1168494672911593478/pgUGrDgj_normal.jpg"/>
    <hyperlink ref="G20" r:id="rId101" display="http://pbs.twimg.com/profile_images/1162512272583004160/N58_RDBP_normal.jpg"/>
    <hyperlink ref="G21" r:id="rId102" display="http://pbs.twimg.com/profile_images/1205906122571431944/wsFVNk6Y_normal.jpg"/>
    <hyperlink ref="G22" r:id="rId103" display="http://pbs.twimg.com/profile_images/992053872322629634/3QBCD-OO_normal.jpg"/>
    <hyperlink ref="G23" r:id="rId104" display="http://pbs.twimg.com/profile_images/830626941514420224/-GTzH-7n_normal.jpg"/>
    <hyperlink ref="G24" r:id="rId105" display="http://pbs.twimg.com/profile_images/1173996448679170049/pILNzBIw_normal.jpg"/>
    <hyperlink ref="G25" r:id="rId106" display="http://pbs.twimg.com/profile_images/912230584637902850/InyIuVFD_normal.jpg"/>
    <hyperlink ref="G26" r:id="rId107" display="http://pbs.twimg.com/profile_images/790240615128768513/Cirx6Izu_normal.jpg"/>
    <hyperlink ref="G27" r:id="rId108" display="http://pbs.twimg.com/profile_images/1085776914285903873/D2BnQ3vv_normal.jpg"/>
    <hyperlink ref="G28" r:id="rId109" display="http://pbs.twimg.com/profile_images/2761713408/6329c1d5a241ca23457c0db374bee56b_normal.jpeg"/>
    <hyperlink ref="G29" r:id="rId110" display="http://pbs.twimg.com/profile_images/1139245520986103808/Bdt1fEg-_normal.png"/>
    <hyperlink ref="G30" r:id="rId111" display="http://pbs.twimg.com/profile_images/926199643653808129/eH1-K5vV_normal.jpg"/>
    <hyperlink ref="G31" r:id="rId112" display="http://pbs.twimg.com/profile_images/955965724245159936/KBekBFwL_normal.jpg"/>
    <hyperlink ref="G32" r:id="rId113" display="http://pbs.twimg.com/profile_images/849132774661308416/pa2Uplq1_normal.jpg"/>
    <hyperlink ref="G33" r:id="rId114" display="http://pbs.twimg.com/profile_images/1177058258852470785/7b7ZPFkd_normal.jpg"/>
    <hyperlink ref="G34" r:id="rId115" display="http://pbs.twimg.com/profile_images/1096103463707074560/xa1nSZKX_normal.png"/>
    <hyperlink ref="AP3" r:id="rId116" display="https://twitter.com/2020omaha"/>
    <hyperlink ref="AP4" r:id="rId117" display="https://twitter.com/baxterarena"/>
    <hyperlink ref="AP5" r:id="rId118" display="https://twitter.com/unomaha"/>
    <hyperlink ref="AP6" r:id="rId119" display="https://twitter.com/unosml"/>
    <hyperlink ref="AP7" r:id="rId120" display="https://twitter.com/communo"/>
    <hyperlink ref="AP8" r:id="rId121" display="https://twitter.com/jeremyhl"/>
    <hyperlink ref="AP9" r:id="rId122" display="https://twitter.com/thartman2u"/>
    <hyperlink ref="AP10" r:id="rId123" display="https://twitter.com/nexusipe"/>
    <hyperlink ref="AP11" r:id="rId124" display="https://twitter.com/endwellsf"/>
    <hyperlink ref="AP12" r:id="rId125" display="https://twitter.com/getpalliative"/>
    <hyperlink ref="AP13" r:id="rId126" display="https://twitter.com/pallimed"/>
    <hyperlink ref="AP14" r:id="rId127" display="https://twitter.com/whitemd"/>
    <hyperlink ref="AP15" r:id="rId128" display="https://twitter.com/joyot"/>
    <hyperlink ref="AP16" r:id="rId129" display="https://twitter.com/unmc_iexcel"/>
    <hyperlink ref="AP17" r:id="rId130" display="https://twitter.com/girlsincomaha"/>
    <hyperlink ref="AP18" r:id="rId131" display="https://twitter.com/dospaceomaha"/>
    <hyperlink ref="AP19" r:id="rId132" display="https://twitter.com/mariambocari"/>
    <hyperlink ref="AP20" r:id="rId133" display="https://twitter.com/millennialprof_"/>
    <hyperlink ref="AP21" r:id="rId134" display="https://twitter.com/coffeeftwords"/>
    <hyperlink ref="AP22" r:id="rId135" display="https://twitter.com/stephen_lay"/>
    <hyperlink ref="AP23" r:id="rId136" display="https://twitter.com/oncodvm"/>
    <hyperlink ref="AP24" r:id="rId137" display="https://twitter.com/fransriemersma"/>
    <hyperlink ref="AP25" r:id="rId138" display="https://twitter.com/minimalloves"/>
    <hyperlink ref="AP26" r:id="rId139" display="https://twitter.com/vinylradar"/>
    <hyperlink ref="AP27" r:id="rId140" display="https://twitter.com/ccooke6685"/>
    <hyperlink ref="AP28" r:id="rId141" display="https://twitter.com/larissagrace"/>
    <hyperlink ref="AP29" r:id="rId142" display="https://twitter.com/rajanikant3465"/>
    <hyperlink ref="AP30" r:id="rId143" display="https://twitter.com/unionmetrics"/>
    <hyperlink ref="AP31" r:id="rId144" display="https://twitter.com/meltwater"/>
    <hyperlink ref="AP32" r:id="rId145" display="https://twitter.com/nodexl"/>
    <hyperlink ref="AP33" r:id="rId146" display="https://twitter.com/jcruzalvarez26"/>
    <hyperlink ref="AP34" r:id="rId147" display="https://twitter.com/unomahacpar"/>
  </hyperlinks>
  <printOptions/>
  <pageMargins left="0.7" right="0.7" top="0.75" bottom="0.75" header="0.3" footer="0.3"/>
  <pageSetup horizontalDpi="600" verticalDpi="600" orientation="portrait" r:id="rId152"/>
  <drawing r:id="rId151"/>
  <legacyDrawing r:id="rId149"/>
  <tableParts>
    <tablePart r:id="rId1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29"/>
  <sheetViews>
    <sheetView workbookViewId="0" topLeftCell="A1">
      <pane ySplit="2" topLeftCell="A3" activePane="bottomLeft" state="frozen"/>
      <selection pane="bottomLeft" activeCell="L23" sqref="L2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v>
      </c>
      <c r="Z2" s="13" t="s">
        <v>237</v>
      </c>
      <c r="AA2" s="13" t="s">
        <v>241</v>
      </c>
      <c r="AB2" s="13" t="s">
        <v>245</v>
      </c>
      <c r="AC2" s="13" t="s">
        <v>249</v>
      </c>
      <c r="AD2" s="13" t="s">
        <v>256</v>
      </c>
      <c r="AE2" s="13" t="s">
        <v>257</v>
      </c>
      <c r="AF2" s="13" t="s">
        <v>261</v>
      </c>
      <c r="AG2" s="52" t="s">
        <v>317</v>
      </c>
      <c r="AH2" s="52" t="s">
        <v>318</v>
      </c>
      <c r="AI2" s="52" t="s">
        <v>319</v>
      </c>
      <c r="AJ2" s="52" t="s">
        <v>320</v>
      </c>
      <c r="AK2" s="52" t="s">
        <v>321</v>
      </c>
      <c r="AL2" s="52" t="s">
        <v>322</v>
      </c>
      <c r="AM2" s="52" t="s">
        <v>323</v>
      </c>
      <c r="AN2" s="52" t="s">
        <v>324</v>
      </c>
      <c r="AO2" s="52" t="s">
        <v>327</v>
      </c>
    </row>
    <row r="3" spans="1:41" ht="15">
      <c r="A3" s="84" t="s">
        <v>211</v>
      </c>
      <c r="B3" s="63" t="s">
        <v>213</v>
      </c>
      <c r="C3" s="63" t="s">
        <v>56</v>
      </c>
      <c r="D3" s="87"/>
      <c r="E3" s="86"/>
      <c r="F3" s="88" t="s">
        <v>211</v>
      </c>
      <c r="G3" s="89"/>
      <c r="H3" s="89"/>
      <c r="I3" s="90">
        <v>3</v>
      </c>
      <c r="J3" s="91"/>
      <c r="K3" s="48">
        <v>10</v>
      </c>
      <c r="L3" s="48">
        <v>9</v>
      </c>
      <c r="M3" s="48">
        <v>0</v>
      </c>
      <c r="N3" s="48">
        <v>9</v>
      </c>
      <c r="O3" s="48">
        <v>0</v>
      </c>
      <c r="P3" s="49">
        <v>0</v>
      </c>
      <c r="Q3" s="49">
        <v>0</v>
      </c>
      <c r="R3" s="48">
        <v>1</v>
      </c>
      <c r="S3" s="48">
        <v>0</v>
      </c>
      <c r="T3" s="48">
        <v>10</v>
      </c>
      <c r="U3" s="48">
        <v>9</v>
      </c>
      <c r="V3" s="48">
        <v>2</v>
      </c>
      <c r="W3" s="49">
        <v>1.62</v>
      </c>
      <c r="X3" s="49">
        <v>0.1</v>
      </c>
      <c r="Y3" s="76" t="s">
        <v>720</v>
      </c>
      <c r="Z3" s="76" t="s">
        <v>289</v>
      </c>
      <c r="AA3" s="76" t="s">
        <v>731</v>
      </c>
      <c r="AB3" s="83" t="s">
        <v>288</v>
      </c>
      <c r="AC3" s="83" t="s">
        <v>288</v>
      </c>
      <c r="AD3" s="83"/>
      <c r="AE3" s="83" t="s">
        <v>763</v>
      </c>
      <c r="AF3" s="83" t="s">
        <v>767</v>
      </c>
      <c r="AG3" s="102">
        <v>0</v>
      </c>
      <c r="AH3" s="114">
        <v>0</v>
      </c>
      <c r="AI3" s="102">
        <v>0</v>
      </c>
      <c r="AJ3" s="114">
        <v>0</v>
      </c>
      <c r="AK3" s="102">
        <v>0</v>
      </c>
      <c r="AL3" s="114">
        <v>0</v>
      </c>
      <c r="AM3" s="102">
        <v>26</v>
      </c>
      <c r="AN3" s="114">
        <v>100</v>
      </c>
      <c r="AO3" s="102">
        <v>26</v>
      </c>
    </row>
    <row r="4" spans="1:41" ht="15">
      <c r="A4" s="84" t="s">
        <v>212</v>
      </c>
      <c r="B4" s="63" t="s">
        <v>214</v>
      </c>
      <c r="C4" s="63" t="s">
        <v>56</v>
      </c>
      <c r="D4" s="93"/>
      <c r="E4" s="92"/>
      <c r="F4" s="94" t="s">
        <v>809</v>
      </c>
      <c r="G4" s="95"/>
      <c r="H4" s="95"/>
      <c r="I4" s="96">
        <v>4</v>
      </c>
      <c r="J4" s="97"/>
      <c r="K4" s="48">
        <v>9</v>
      </c>
      <c r="L4" s="48">
        <v>21</v>
      </c>
      <c r="M4" s="48">
        <v>0</v>
      </c>
      <c r="N4" s="48">
        <v>21</v>
      </c>
      <c r="O4" s="48">
        <v>0</v>
      </c>
      <c r="P4" s="49">
        <v>0.05</v>
      </c>
      <c r="Q4" s="49">
        <v>0.09523809523809523</v>
      </c>
      <c r="R4" s="48">
        <v>1</v>
      </c>
      <c r="S4" s="48">
        <v>0</v>
      </c>
      <c r="T4" s="48">
        <v>9</v>
      </c>
      <c r="U4" s="48">
        <v>21</v>
      </c>
      <c r="V4" s="48">
        <v>2</v>
      </c>
      <c r="W4" s="49">
        <v>1.283951</v>
      </c>
      <c r="X4" s="49">
        <v>0.2916666666666667</v>
      </c>
      <c r="Y4" s="76" t="s">
        <v>721</v>
      </c>
      <c r="Z4" s="76" t="s">
        <v>289</v>
      </c>
      <c r="AA4" s="76" t="s">
        <v>358</v>
      </c>
      <c r="AB4" s="83" t="s">
        <v>737</v>
      </c>
      <c r="AC4" s="83" t="s">
        <v>761</v>
      </c>
      <c r="AD4" s="76" t="s">
        <v>356</v>
      </c>
      <c r="AE4" s="76" t="s">
        <v>764</v>
      </c>
      <c r="AF4" s="76" t="s">
        <v>768</v>
      </c>
      <c r="AG4" s="48">
        <v>0</v>
      </c>
      <c r="AH4" s="49">
        <v>0</v>
      </c>
      <c r="AI4" s="48">
        <v>0</v>
      </c>
      <c r="AJ4" s="49">
        <v>0</v>
      </c>
      <c r="AK4" s="48">
        <v>0</v>
      </c>
      <c r="AL4" s="49">
        <v>0</v>
      </c>
      <c r="AM4" s="48">
        <v>50</v>
      </c>
      <c r="AN4" s="49">
        <v>100</v>
      </c>
      <c r="AO4" s="48">
        <v>50</v>
      </c>
    </row>
    <row r="5" spans="1:41" ht="15">
      <c r="A5" s="84" t="s">
        <v>275</v>
      </c>
      <c r="B5" s="63" t="s">
        <v>276</v>
      </c>
      <c r="C5" s="63" t="s">
        <v>56</v>
      </c>
      <c r="D5" s="93"/>
      <c r="E5" s="92"/>
      <c r="F5" s="94" t="s">
        <v>810</v>
      </c>
      <c r="G5" s="95"/>
      <c r="H5" s="95"/>
      <c r="I5" s="96">
        <v>5</v>
      </c>
      <c r="J5" s="97"/>
      <c r="K5" s="48">
        <v>8</v>
      </c>
      <c r="L5" s="48">
        <v>9</v>
      </c>
      <c r="M5" s="48">
        <v>23</v>
      </c>
      <c r="N5" s="48">
        <v>32</v>
      </c>
      <c r="O5" s="48">
        <v>0</v>
      </c>
      <c r="P5" s="49">
        <v>0.17647058823529413</v>
      </c>
      <c r="Q5" s="49">
        <v>0.3</v>
      </c>
      <c r="R5" s="48">
        <v>1</v>
      </c>
      <c r="S5" s="48">
        <v>0</v>
      </c>
      <c r="T5" s="48">
        <v>8</v>
      </c>
      <c r="U5" s="48">
        <v>32</v>
      </c>
      <c r="V5" s="48">
        <v>2</v>
      </c>
      <c r="W5" s="49">
        <v>1.21875</v>
      </c>
      <c r="X5" s="49">
        <v>0.35714285714285715</v>
      </c>
      <c r="Y5" s="76" t="s">
        <v>722</v>
      </c>
      <c r="Z5" s="76" t="s">
        <v>289</v>
      </c>
      <c r="AA5" s="76" t="s">
        <v>438</v>
      </c>
      <c r="AB5" s="83" t="s">
        <v>738</v>
      </c>
      <c r="AC5" s="83" t="s">
        <v>762</v>
      </c>
      <c r="AD5" s="76"/>
      <c r="AE5" s="76" t="s">
        <v>765</v>
      </c>
      <c r="AF5" s="76" t="s">
        <v>769</v>
      </c>
      <c r="AG5" s="48">
        <v>0</v>
      </c>
      <c r="AH5" s="49">
        <v>0</v>
      </c>
      <c r="AI5" s="48">
        <v>0</v>
      </c>
      <c r="AJ5" s="49">
        <v>0</v>
      </c>
      <c r="AK5" s="48">
        <v>0</v>
      </c>
      <c r="AL5" s="49">
        <v>0</v>
      </c>
      <c r="AM5" s="48">
        <v>155</v>
      </c>
      <c r="AN5" s="49">
        <v>100</v>
      </c>
      <c r="AO5" s="48">
        <v>155</v>
      </c>
    </row>
    <row r="6" spans="1:41" ht="15">
      <c r="A6" s="84" t="s">
        <v>342</v>
      </c>
      <c r="B6" s="63" t="s">
        <v>343</v>
      </c>
      <c r="C6" s="63" t="s">
        <v>56</v>
      </c>
      <c r="D6" s="93"/>
      <c r="E6" s="92"/>
      <c r="F6" s="94" t="s">
        <v>342</v>
      </c>
      <c r="G6" s="95"/>
      <c r="H6" s="95"/>
      <c r="I6" s="96">
        <v>6</v>
      </c>
      <c r="J6" s="97"/>
      <c r="K6" s="48">
        <v>5</v>
      </c>
      <c r="L6" s="48">
        <v>4</v>
      </c>
      <c r="M6" s="48">
        <v>0</v>
      </c>
      <c r="N6" s="48">
        <v>4</v>
      </c>
      <c r="O6" s="48">
        <v>0</v>
      </c>
      <c r="P6" s="49">
        <v>0</v>
      </c>
      <c r="Q6" s="49">
        <v>0</v>
      </c>
      <c r="R6" s="48">
        <v>1</v>
      </c>
      <c r="S6" s="48">
        <v>0</v>
      </c>
      <c r="T6" s="48">
        <v>5</v>
      </c>
      <c r="U6" s="48">
        <v>4</v>
      </c>
      <c r="V6" s="48">
        <v>2</v>
      </c>
      <c r="W6" s="49">
        <v>1.28</v>
      </c>
      <c r="X6" s="49">
        <v>0.2</v>
      </c>
      <c r="Y6" s="76" t="s">
        <v>435</v>
      </c>
      <c r="Z6" s="76" t="s">
        <v>330</v>
      </c>
      <c r="AA6" s="76"/>
      <c r="AB6" s="83" t="s">
        <v>288</v>
      </c>
      <c r="AC6" s="83" t="s">
        <v>288</v>
      </c>
      <c r="AD6" s="76" t="s">
        <v>355</v>
      </c>
      <c r="AE6" s="76" t="s">
        <v>766</v>
      </c>
      <c r="AF6" s="76" t="s">
        <v>770</v>
      </c>
      <c r="AG6" s="48">
        <v>0</v>
      </c>
      <c r="AH6" s="49">
        <v>0</v>
      </c>
      <c r="AI6" s="48">
        <v>0</v>
      </c>
      <c r="AJ6" s="49">
        <v>0</v>
      </c>
      <c r="AK6" s="48">
        <v>0</v>
      </c>
      <c r="AL6" s="49">
        <v>0</v>
      </c>
      <c r="AM6" s="48">
        <v>8</v>
      </c>
      <c r="AN6" s="49">
        <v>100</v>
      </c>
      <c r="AO6" s="48">
        <v>8</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row r="2245" ht="15">
      <c r="A2245"/>
    </row>
    <row r="2246" ht="15">
      <c r="A2246"/>
    </row>
    <row r="2247" ht="15">
      <c r="A2247"/>
    </row>
    <row r="2248" ht="15">
      <c r="A2248"/>
    </row>
    <row r="2249" ht="15">
      <c r="A2249"/>
    </row>
    <row r="2250" ht="15">
      <c r="A2250"/>
    </row>
    <row r="2251" ht="15">
      <c r="A2251"/>
    </row>
    <row r="2252" ht="15">
      <c r="A2252"/>
    </row>
    <row r="2253" ht="15">
      <c r="A2253"/>
    </row>
    <row r="2254" ht="15">
      <c r="A2254"/>
    </row>
    <row r="2255" ht="15">
      <c r="A2255"/>
    </row>
    <row r="2256" ht="15">
      <c r="A2256"/>
    </row>
    <row r="2257" ht="15">
      <c r="A2257"/>
    </row>
    <row r="2258" ht="15">
      <c r="A2258"/>
    </row>
    <row r="2259" ht="15">
      <c r="A2259"/>
    </row>
    <row r="2260" ht="15">
      <c r="A2260"/>
    </row>
    <row r="2261" ht="15">
      <c r="A2261"/>
    </row>
    <row r="2262" ht="15">
      <c r="A2262"/>
    </row>
    <row r="2263" ht="15">
      <c r="A2263"/>
    </row>
    <row r="2264" ht="15">
      <c r="A2264"/>
    </row>
    <row r="2265" ht="15">
      <c r="A2265"/>
    </row>
    <row r="2266" ht="15">
      <c r="A2266"/>
    </row>
    <row r="2267" ht="15">
      <c r="A2267"/>
    </row>
    <row r="2268" ht="15">
      <c r="A2268"/>
    </row>
    <row r="2269" ht="15">
      <c r="A2269"/>
    </row>
    <row r="2270" ht="15">
      <c r="A2270"/>
    </row>
    <row r="2271" ht="15">
      <c r="A2271"/>
    </row>
    <row r="2272" ht="15">
      <c r="A2272"/>
    </row>
    <row r="2273" ht="15">
      <c r="A2273"/>
    </row>
    <row r="2274" ht="15">
      <c r="A2274"/>
    </row>
    <row r="2275" ht="15">
      <c r="A2275"/>
    </row>
    <row r="2276" ht="15">
      <c r="A2276"/>
    </row>
    <row r="2277" ht="15">
      <c r="A2277"/>
    </row>
    <row r="2278" ht="15">
      <c r="A2278"/>
    </row>
    <row r="2279" ht="15">
      <c r="A2279"/>
    </row>
    <row r="2280" ht="15">
      <c r="A2280"/>
    </row>
    <row r="2281" ht="15">
      <c r="A2281"/>
    </row>
    <row r="2282" ht="15">
      <c r="A2282"/>
    </row>
    <row r="2283" ht="15">
      <c r="A2283"/>
    </row>
    <row r="2284" ht="15">
      <c r="A2284"/>
    </row>
    <row r="2285" ht="15">
      <c r="A2285"/>
    </row>
    <row r="2286" ht="15">
      <c r="A2286"/>
    </row>
    <row r="2287" ht="15">
      <c r="A2287"/>
    </row>
    <row r="2288" ht="15">
      <c r="A2288"/>
    </row>
    <row r="2289" ht="15">
      <c r="A2289"/>
    </row>
    <row r="2290" ht="15">
      <c r="A2290"/>
    </row>
    <row r="2291" ht="15">
      <c r="A2291"/>
    </row>
    <row r="2292" ht="15">
      <c r="A2292"/>
    </row>
    <row r="2293" ht="15">
      <c r="A2293"/>
    </row>
    <row r="2294" ht="15">
      <c r="A2294"/>
    </row>
    <row r="2295" ht="15">
      <c r="A2295"/>
    </row>
    <row r="2296" ht="15">
      <c r="A2296"/>
    </row>
    <row r="2297" ht="15">
      <c r="A2297"/>
    </row>
    <row r="2298" ht="15">
      <c r="A2298"/>
    </row>
    <row r="2299" ht="15">
      <c r="A2299"/>
    </row>
    <row r="2300" ht="15">
      <c r="A2300"/>
    </row>
    <row r="2301" ht="15">
      <c r="A2301"/>
    </row>
    <row r="2302" ht="15">
      <c r="A2302"/>
    </row>
    <row r="2303" ht="15">
      <c r="A2303"/>
    </row>
    <row r="2304" ht="15">
      <c r="A2304"/>
    </row>
    <row r="2305" ht="15">
      <c r="A2305"/>
    </row>
    <row r="2306" ht="15">
      <c r="A2306"/>
    </row>
    <row r="2307" ht="15">
      <c r="A2307"/>
    </row>
    <row r="2308" ht="15">
      <c r="A2308"/>
    </row>
    <row r="2309" ht="15">
      <c r="A2309"/>
    </row>
    <row r="2310" ht="15">
      <c r="A2310"/>
    </row>
    <row r="2311" ht="15">
      <c r="A2311"/>
    </row>
    <row r="2312" ht="15">
      <c r="A2312"/>
    </row>
    <row r="2313" ht="15">
      <c r="A2313"/>
    </row>
    <row r="2314" ht="15">
      <c r="A2314"/>
    </row>
    <row r="2315" ht="15">
      <c r="A2315"/>
    </row>
    <row r="2316" ht="15">
      <c r="A2316"/>
    </row>
    <row r="2317" ht="15">
      <c r="A2317"/>
    </row>
    <row r="2318" ht="15">
      <c r="A2318"/>
    </row>
    <row r="2319" ht="15">
      <c r="A2319"/>
    </row>
    <row r="2320" ht="15">
      <c r="A2320"/>
    </row>
    <row r="2321" ht="15">
      <c r="A2321"/>
    </row>
    <row r="2322" ht="15">
      <c r="A2322"/>
    </row>
    <row r="2323" ht="15">
      <c r="A2323"/>
    </row>
    <row r="2324" ht="15">
      <c r="A2324"/>
    </row>
    <row r="2325" ht="15">
      <c r="A2325"/>
    </row>
    <row r="2326" ht="15">
      <c r="A2326"/>
    </row>
    <row r="2327" ht="15">
      <c r="A2327"/>
    </row>
    <row r="2328" ht="15">
      <c r="A2328"/>
    </row>
    <row r="2329" ht="15">
      <c r="A2329"/>
    </row>
    <row r="2330" ht="15">
      <c r="A2330"/>
    </row>
    <row r="2331" ht="15">
      <c r="A2331"/>
    </row>
    <row r="2332" ht="15">
      <c r="A2332"/>
    </row>
    <row r="2333" ht="15">
      <c r="A2333"/>
    </row>
    <row r="2334" ht="15">
      <c r="A2334"/>
    </row>
    <row r="2335" ht="15">
      <c r="A2335"/>
    </row>
    <row r="2336" ht="15">
      <c r="A2336"/>
    </row>
    <row r="2337" ht="15">
      <c r="A2337"/>
    </row>
    <row r="2338" ht="15">
      <c r="A2338"/>
    </row>
    <row r="2339" ht="15">
      <c r="A2339"/>
    </row>
    <row r="2340" ht="15">
      <c r="A2340"/>
    </row>
    <row r="2341" ht="15">
      <c r="A2341"/>
    </row>
    <row r="2342" ht="15">
      <c r="A2342"/>
    </row>
    <row r="2343" ht="15">
      <c r="A2343"/>
    </row>
    <row r="2344" ht="15">
      <c r="A2344"/>
    </row>
    <row r="2345" ht="15">
      <c r="A2345"/>
    </row>
    <row r="2346" ht="15">
      <c r="A2346"/>
    </row>
    <row r="2347" ht="15">
      <c r="A2347"/>
    </row>
    <row r="2348" ht="15">
      <c r="A2348"/>
    </row>
    <row r="2349" ht="15">
      <c r="A2349"/>
    </row>
    <row r="2350" ht="15">
      <c r="A2350"/>
    </row>
    <row r="2351" ht="15">
      <c r="A2351"/>
    </row>
    <row r="2352" ht="15">
      <c r="A2352"/>
    </row>
    <row r="2353" ht="15">
      <c r="A2353"/>
    </row>
    <row r="2354" ht="15">
      <c r="A2354"/>
    </row>
    <row r="2355" ht="15">
      <c r="A2355"/>
    </row>
    <row r="2356" ht="15">
      <c r="A2356"/>
    </row>
    <row r="2357" ht="15">
      <c r="A2357"/>
    </row>
    <row r="2358" ht="15">
      <c r="A2358"/>
    </row>
    <row r="2359" ht="15">
      <c r="A2359"/>
    </row>
    <row r="2360" ht="15">
      <c r="A2360"/>
    </row>
    <row r="2361" ht="15">
      <c r="A2361"/>
    </row>
    <row r="2362" ht="15">
      <c r="A2362"/>
    </row>
    <row r="2363" ht="15">
      <c r="A2363"/>
    </row>
    <row r="2364" ht="15">
      <c r="A2364"/>
    </row>
    <row r="2365" ht="15">
      <c r="A2365"/>
    </row>
    <row r="2366" ht="15">
      <c r="A2366"/>
    </row>
    <row r="2367" ht="15">
      <c r="A2367"/>
    </row>
    <row r="2368" ht="15">
      <c r="A2368"/>
    </row>
    <row r="2369" ht="15">
      <c r="A2369"/>
    </row>
    <row r="2370" ht="15">
      <c r="A2370"/>
    </row>
    <row r="2371" ht="15">
      <c r="A2371"/>
    </row>
    <row r="2372" ht="15">
      <c r="A2372"/>
    </row>
    <row r="2373" ht="15">
      <c r="A2373"/>
    </row>
    <row r="2374" ht="15">
      <c r="A2374"/>
    </row>
    <row r="2375" ht="15">
      <c r="A2375"/>
    </row>
    <row r="2376" ht="15">
      <c r="A2376"/>
    </row>
    <row r="2377" ht="15">
      <c r="A2377"/>
    </row>
    <row r="2378" ht="15">
      <c r="A2378"/>
    </row>
    <row r="2379" ht="15">
      <c r="A2379"/>
    </row>
    <row r="2380" ht="15">
      <c r="A2380"/>
    </row>
    <row r="2381" ht="15">
      <c r="A2381"/>
    </row>
    <row r="2382" ht="15">
      <c r="A2382"/>
    </row>
    <row r="2383" ht="15">
      <c r="A2383"/>
    </row>
    <row r="2384" ht="15">
      <c r="A2384"/>
    </row>
    <row r="2385" ht="15">
      <c r="A2385"/>
    </row>
    <row r="2386" ht="15">
      <c r="A2386"/>
    </row>
    <row r="2387" ht="15">
      <c r="A2387"/>
    </row>
    <row r="2388" ht="15">
      <c r="A2388"/>
    </row>
    <row r="2389" ht="15">
      <c r="A2389"/>
    </row>
    <row r="2390" ht="15">
      <c r="A2390"/>
    </row>
    <row r="2391" ht="15">
      <c r="A2391"/>
    </row>
    <row r="2392" ht="15">
      <c r="A2392"/>
    </row>
    <row r="2393" ht="15">
      <c r="A2393"/>
    </row>
    <row r="2394" ht="15">
      <c r="A2394"/>
    </row>
    <row r="2395" ht="15">
      <c r="A2395"/>
    </row>
    <row r="2396" ht="15">
      <c r="A2396"/>
    </row>
    <row r="2397" ht="15">
      <c r="A2397"/>
    </row>
    <row r="2398" ht="15">
      <c r="A2398"/>
    </row>
    <row r="2399" ht="15">
      <c r="A2399"/>
    </row>
    <row r="2400" ht="15">
      <c r="A2400"/>
    </row>
    <row r="2401" ht="15">
      <c r="A2401"/>
    </row>
    <row r="2402" ht="15">
      <c r="A2402"/>
    </row>
    <row r="2403" ht="15">
      <c r="A2403"/>
    </row>
    <row r="2404" ht="15">
      <c r="A2404"/>
    </row>
    <row r="2405" ht="15">
      <c r="A2405"/>
    </row>
    <row r="2406" ht="15">
      <c r="A2406"/>
    </row>
    <row r="2407" ht="15">
      <c r="A2407"/>
    </row>
    <row r="2408" ht="15">
      <c r="A2408"/>
    </row>
    <row r="2409" ht="15">
      <c r="A2409"/>
    </row>
    <row r="2410" ht="15">
      <c r="A2410"/>
    </row>
    <row r="2411" ht="15">
      <c r="A2411"/>
    </row>
    <row r="2412" ht="15">
      <c r="A2412"/>
    </row>
    <row r="2413" ht="15">
      <c r="A2413"/>
    </row>
    <row r="2414" ht="15">
      <c r="A2414"/>
    </row>
    <row r="2415" ht="15">
      <c r="A2415"/>
    </row>
    <row r="2416" ht="15">
      <c r="A2416"/>
    </row>
    <row r="2417" ht="15">
      <c r="A2417"/>
    </row>
    <row r="2418" ht="15">
      <c r="A2418"/>
    </row>
    <row r="2419" ht="15">
      <c r="A2419"/>
    </row>
    <row r="2420" ht="15">
      <c r="A2420"/>
    </row>
    <row r="2421" ht="15">
      <c r="A2421"/>
    </row>
    <row r="2422" ht="15">
      <c r="A2422"/>
    </row>
    <row r="2423" ht="15">
      <c r="A2423"/>
    </row>
    <row r="2424" ht="15">
      <c r="A2424"/>
    </row>
    <row r="2425" ht="15">
      <c r="A2425"/>
    </row>
    <row r="2426" ht="15">
      <c r="A2426"/>
    </row>
    <row r="2427" ht="15">
      <c r="A2427"/>
    </row>
    <row r="2428" ht="15">
      <c r="A2428"/>
    </row>
    <row r="2429" ht="15">
      <c r="A2429"/>
    </row>
  </sheetData>
  <dataValidations count="8">
    <dataValidation allowBlank="1" showInputMessage="1" promptTitle="Group Vertex Color" prompt="To select a color to use for all vertices in the group, right-click and select Select Color on the right-click menu." sqref="B2313:B2384 B1509:B1601 B1383:B1466 B917:B945 B725:B858 B575:B712 B240:B272 B3:B8 B17:B10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2313:C2384 C1509:C1601 C1383:C1466 C917:C945 C725:C858 C575:C712 C240:C272 C3:C8 C17:C105">
      <formula1>ValidGroupShapes</formula1>
    </dataValidation>
    <dataValidation allowBlank="1" showInputMessage="1" showErrorMessage="1" promptTitle="Group Name" prompt="Enter the name of the group." sqref="A2313:A2384 A1509:A1601 A1383:A1466 A917:A945 A725:A858 A575:A712 A240:A272 A3:A8 A17:A10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211</v>
      </c>
      <c r="B2" s="83" t="s">
        <v>393</v>
      </c>
      <c r="C2" s="76">
        <f>VLOOKUP(GroupVertices[[#This Row],[Vertex]],Vertices[],MATCH("ID",Vertices[[#Headers],[Vertex]:[Vertex Group]],0),FALSE)</f>
        <v>9</v>
      </c>
    </row>
    <row r="3" spans="1:3" ht="15">
      <c r="A3" s="76" t="s">
        <v>211</v>
      </c>
      <c r="B3" s="83" t="s">
        <v>408</v>
      </c>
      <c r="C3" s="76">
        <f>VLOOKUP(GroupVertices[[#This Row],[Vertex]],Vertices[],MATCH("ID",Vertices[[#Headers],[Vertex]:[Vertex Group]],0),FALSE)</f>
        <v>18</v>
      </c>
    </row>
    <row r="4" spans="1:3" ht="15">
      <c r="A4" s="76" t="s">
        <v>211</v>
      </c>
      <c r="B4" s="83" t="s">
        <v>407</v>
      </c>
      <c r="C4" s="76">
        <f>VLOOKUP(GroupVertices[[#This Row],[Vertex]],Vertices[],MATCH("ID",Vertices[[#Headers],[Vertex]:[Vertex Group]],0),FALSE)</f>
        <v>17</v>
      </c>
    </row>
    <row r="5" spans="1:3" ht="15">
      <c r="A5" s="76" t="s">
        <v>211</v>
      </c>
      <c r="B5" s="83" t="s">
        <v>406</v>
      </c>
      <c r="C5" s="76">
        <f>VLOOKUP(GroupVertices[[#This Row],[Vertex]],Vertices[],MATCH("ID",Vertices[[#Headers],[Vertex]:[Vertex Group]],0),FALSE)</f>
        <v>16</v>
      </c>
    </row>
    <row r="6" spans="1:3" ht="15">
      <c r="A6" s="76" t="s">
        <v>211</v>
      </c>
      <c r="B6" s="83" t="s">
        <v>405</v>
      </c>
      <c r="C6" s="76">
        <f>VLOOKUP(GroupVertices[[#This Row],[Vertex]],Vertices[],MATCH("ID",Vertices[[#Headers],[Vertex]:[Vertex Group]],0),FALSE)</f>
        <v>15</v>
      </c>
    </row>
    <row r="7" spans="1:3" ht="15">
      <c r="A7" s="76" t="s">
        <v>211</v>
      </c>
      <c r="B7" s="83" t="s">
        <v>404</v>
      </c>
      <c r="C7" s="76">
        <f>VLOOKUP(GroupVertices[[#This Row],[Vertex]],Vertices[],MATCH("ID",Vertices[[#Headers],[Vertex]:[Vertex Group]],0),FALSE)</f>
        <v>14</v>
      </c>
    </row>
    <row r="8" spans="1:3" ht="15">
      <c r="A8" s="76" t="s">
        <v>211</v>
      </c>
      <c r="B8" s="83" t="s">
        <v>403</v>
      </c>
      <c r="C8" s="76">
        <f>VLOOKUP(GroupVertices[[#This Row],[Vertex]],Vertices[],MATCH("ID",Vertices[[#Headers],[Vertex]:[Vertex Group]],0),FALSE)</f>
        <v>13</v>
      </c>
    </row>
    <row r="9" spans="1:3" ht="15">
      <c r="A9" s="76" t="s">
        <v>211</v>
      </c>
      <c r="B9" s="83" t="s">
        <v>402</v>
      </c>
      <c r="C9" s="76">
        <f>VLOOKUP(GroupVertices[[#This Row],[Vertex]],Vertices[],MATCH("ID",Vertices[[#Headers],[Vertex]:[Vertex Group]],0),FALSE)</f>
        <v>12</v>
      </c>
    </row>
    <row r="10" spans="1:3" ht="15">
      <c r="A10" s="76" t="s">
        <v>211</v>
      </c>
      <c r="B10" s="83" t="s">
        <v>401</v>
      </c>
      <c r="C10" s="76">
        <f>VLOOKUP(GroupVertices[[#This Row],[Vertex]],Vertices[],MATCH("ID",Vertices[[#Headers],[Vertex]:[Vertex Group]],0),FALSE)</f>
        <v>11</v>
      </c>
    </row>
    <row r="11" spans="1:3" ht="15">
      <c r="A11" s="76" t="s">
        <v>211</v>
      </c>
      <c r="B11" s="83" t="s">
        <v>400</v>
      </c>
      <c r="C11" s="76">
        <f>VLOOKUP(GroupVertices[[#This Row],[Vertex]],Vertices[],MATCH("ID",Vertices[[#Headers],[Vertex]:[Vertex Group]],0),FALSE)</f>
        <v>10</v>
      </c>
    </row>
    <row r="12" spans="1:3" ht="15">
      <c r="A12" s="76" t="s">
        <v>212</v>
      </c>
      <c r="B12" s="83" t="s">
        <v>396</v>
      </c>
      <c r="C12" s="76">
        <f>VLOOKUP(GroupVertices[[#This Row],[Vertex]],Vertices[],MATCH("ID",Vertices[[#Headers],[Vertex]:[Vertex Group]],0),FALSE)</f>
        <v>22</v>
      </c>
    </row>
    <row r="13" spans="1:3" ht="15">
      <c r="A13" s="76" t="s">
        <v>212</v>
      </c>
      <c r="B13" s="83" t="s">
        <v>356</v>
      </c>
      <c r="C13" s="76">
        <f>VLOOKUP(GroupVertices[[#This Row],[Vertex]],Vertices[],MATCH("ID",Vertices[[#Headers],[Vertex]:[Vertex Group]],0),FALSE)</f>
        <v>27</v>
      </c>
    </row>
    <row r="14" spans="1:3" ht="15">
      <c r="A14" s="76" t="s">
        <v>212</v>
      </c>
      <c r="B14" s="83" t="s">
        <v>414</v>
      </c>
      <c r="C14" s="76">
        <f>VLOOKUP(GroupVertices[[#This Row],[Vertex]],Vertices[],MATCH("ID",Vertices[[#Headers],[Vertex]:[Vertex Group]],0),FALSE)</f>
        <v>26</v>
      </c>
    </row>
    <row r="15" spans="1:3" ht="15">
      <c r="A15" s="76" t="s">
        <v>212</v>
      </c>
      <c r="B15" s="83" t="s">
        <v>413</v>
      </c>
      <c r="C15" s="76">
        <f>VLOOKUP(GroupVertices[[#This Row],[Vertex]],Vertices[],MATCH("ID",Vertices[[#Headers],[Vertex]:[Vertex Group]],0),FALSE)</f>
        <v>25</v>
      </c>
    </row>
    <row r="16" spans="1:3" ht="15">
      <c r="A16" s="76" t="s">
        <v>212</v>
      </c>
      <c r="B16" s="83" t="s">
        <v>412</v>
      </c>
      <c r="C16" s="76">
        <f>VLOOKUP(GroupVertices[[#This Row],[Vertex]],Vertices[],MATCH("ID",Vertices[[#Headers],[Vertex]:[Vertex Group]],0),FALSE)</f>
        <v>24</v>
      </c>
    </row>
    <row r="17" spans="1:3" ht="15">
      <c r="A17" s="76" t="s">
        <v>212</v>
      </c>
      <c r="B17" s="83" t="s">
        <v>411</v>
      </c>
      <c r="C17" s="76">
        <f>VLOOKUP(GroupVertices[[#This Row],[Vertex]],Vertices[],MATCH("ID",Vertices[[#Headers],[Vertex]:[Vertex Group]],0),FALSE)</f>
        <v>23</v>
      </c>
    </row>
    <row r="18" spans="1:3" ht="15">
      <c r="A18" s="76" t="s">
        <v>212</v>
      </c>
      <c r="B18" s="83" t="s">
        <v>410</v>
      </c>
      <c r="C18" s="76">
        <f>VLOOKUP(GroupVertices[[#This Row],[Vertex]],Vertices[],MATCH("ID",Vertices[[#Headers],[Vertex]:[Vertex Group]],0),FALSE)</f>
        <v>21</v>
      </c>
    </row>
    <row r="19" spans="1:3" ht="15">
      <c r="A19" s="76" t="s">
        <v>212</v>
      </c>
      <c r="B19" s="83" t="s">
        <v>394</v>
      </c>
      <c r="C19" s="76">
        <f>VLOOKUP(GroupVertices[[#This Row],[Vertex]],Vertices[],MATCH("ID",Vertices[[#Headers],[Vertex]:[Vertex Group]],0),FALSE)</f>
        <v>19</v>
      </c>
    </row>
    <row r="20" spans="1:3" ht="15">
      <c r="A20" s="76" t="s">
        <v>212</v>
      </c>
      <c r="B20" s="83" t="s">
        <v>409</v>
      </c>
      <c r="C20" s="76">
        <f>VLOOKUP(GroupVertices[[#This Row],[Vertex]],Vertices[],MATCH("ID",Vertices[[#Headers],[Vertex]:[Vertex Group]],0),FALSE)</f>
        <v>20</v>
      </c>
    </row>
    <row r="21" spans="1:3" ht="15">
      <c r="A21" s="76" t="s">
        <v>275</v>
      </c>
      <c r="B21" s="83" t="s">
        <v>398</v>
      </c>
      <c r="C21" s="76">
        <f>VLOOKUP(GroupVertices[[#This Row],[Vertex]],Vertices[],MATCH("ID",Vertices[[#Headers],[Vertex]:[Vertex Group]],0),FALSE)</f>
        <v>34</v>
      </c>
    </row>
    <row r="22" spans="1:3" ht="15">
      <c r="A22" s="76" t="s">
        <v>275</v>
      </c>
      <c r="B22" s="83" t="s">
        <v>355</v>
      </c>
      <c r="C22" s="76">
        <f>VLOOKUP(GroupVertices[[#This Row],[Vertex]],Vertices[],MATCH("ID",Vertices[[#Headers],[Vertex]:[Vertex Group]],0),FALSE)</f>
        <v>6</v>
      </c>
    </row>
    <row r="23" spans="1:3" ht="15">
      <c r="A23" s="76" t="s">
        <v>275</v>
      </c>
      <c r="B23" s="83" t="s">
        <v>329</v>
      </c>
      <c r="C23" s="76">
        <f>VLOOKUP(GroupVertices[[#This Row],[Vertex]],Vertices[],MATCH("ID",Vertices[[#Headers],[Vertex]:[Vertex Group]],0),FALSE)</f>
        <v>5</v>
      </c>
    </row>
    <row r="24" spans="1:3" ht="15">
      <c r="A24" s="76" t="s">
        <v>275</v>
      </c>
      <c r="B24" s="83" t="s">
        <v>328</v>
      </c>
      <c r="C24" s="76">
        <f>VLOOKUP(GroupVertices[[#This Row],[Vertex]],Vertices[],MATCH("ID",Vertices[[#Headers],[Vertex]:[Vertex Group]],0),FALSE)</f>
        <v>8</v>
      </c>
    </row>
    <row r="25" spans="1:3" ht="15">
      <c r="A25" s="76" t="s">
        <v>275</v>
      </c>
      <c r="B25" s="83" t="s">
        <v>357</v>
      </c>
      <c r="C25" s="76">
        <f>VLOOKUP(GroupVertices[[#This Row],[Vertex]],Vertices[],MATCH("ID",Vertices[[#Headers],[Vertex]:[Vertex Group]],0),FALSE)</f>
        <v>7</v>
      </c>
    </row>
    <row r="26" spans="1:3" ht="15">
      <c r="A26" s="76" t="s">
        <v>275</v>
      </c>
      <c r="B26" s="83" t="s">
        <v>395</v>
      </c>
      <c r="C26" s="76">
        <f>VLOOKUP(GroupVertices[[#This Row],[Vertex]],Vertices[],MATCH("ID",Vertices[[#Headers],[Vertex]:[Vertex Group]],0),FALSE)</f>
        <v>28</v>
      </c>
    </row>
    <row r="27" spans="1:3" ht="15">
      <c r="A27" s="76" t="s">
        <v>275</v>
      </c>
      <c r="B27" s="83" t="s">
        <v>399</v>
      </c>
      <c r="C27" s="76">
        <f>VLOOKUP(GroupVertices[[#This Row],[Vertex]],Vertices[],MATCH("ID",Vertices[[#Headers],[Vertex]:[Vertex Group]],0),FALSE)</f>
        <v>4</v>
      </c>
    </row>
    <row r="28" spans="1:3" ht="15">
      <c r="A28" s="76" t="s">
        <v>275</v>
      </c>
      <c r="B28" s="83" t="s">
        <v>392</v>
      </c>
      <c r="C28" s="76">
        <f>VLOOKUP(GroupVertices[[#This Row],[Vertex]],Vertices[],MATCH("ID",Vertices[[#Headers],[Vertex]:[Vertex Group]],0),FALSE)</f>
        <v>3</v>
      </c>
    </row>
    <row r="29" spans="1:3" ht="15">
      <c r="A29" s="76" t="s">
        <v>342</v>
      </c>
      <c r="B29" s="83" t="s">
        <v>397</v>
      </c>
      <c r="C29" s="76">
        <f>VLOOKUP(GroupVertices[[#This Row],[Vertex]],Vertices[],MATCH("ID",Vertices[[#Headers],[Vertex]:[Vertex Group]],0),FALSE)</f>
        <v>29</v>
      </c>
    </row>
    <row r="30" spans="1:3" ht="15">
      <c r="A30" s="76" t="s">
        <v>342</v>
      </c>
      <c r="B30" s="83" t="s">
        <v>417</v>
      </c>
      <c r="C30" s="76">
        <f>VLOOKUP(GroupVertices[[#This Row],[Vertex]],Vertices[],MATCH("ID",Vertices[[#Headers],[Vertex]:[Vertex Group]],0),FALSE)</f>
        <v>33</v>
      </c>
    </row>
    <row r="31" spans="1:3" ht="15">
      <c r="A31" s="76" t="s">
        <v>342</v>
      </c>
      <c r="B31" s="83" t="s">
        <v>354</v>
      </c>
      <c r="C31" s="76">
        <f>VLOOKUP(GroupVertices[[#This Row],[Vertex]],Vertices[],MATCH("ID",Vertices[[#Headers],[Vertex]:[Vertex Group]],0),FALSE)</f>
        <v>32</v>
      </c>
    </row>
    <row r="32" spans="1:3" ht="15">
      <c r="A32" s="76" t="s">
        <v>342</v>
      </c>
      <c r="B32" s="83" t="s">
        <v>416</v>
      </c>
      <c r="C32" s="76">
        <f>VLOOKUP(GroupVertices[[#This Row],[Vertex]],Vertices[],MATCH("ID",Vertices[[#Headers],[Vertex]:[Vertex Group]],0),FALSE)</f>
        <v>31</v>
      </c>
    </row>
    <row r="33" spans="1:3" ht="15">
      <c r="A33" s="76" t="s">
        <v>342</v>
      </c>
      <c r="B33" s="83" t="s">
        <v>415</v>
      </c>
      <c r="C33" s="76">
        <f>VLOOKUP(GroupVertices[[#This Row],[Vertex]],Vertices[],MATCH("ID",Vertices[[#Headers],[Vertex]:[Vertex Group]],0),FALSE)</f>
        <v>30</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215</v>
      </c>
      <c r="B2" s="34" t="s">
        <v>180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24</v>
      </c>
      <c r="L2" s="37">
        <f>MIN(Vertices[Closeness Centrality])</f>
        <v>0.016667</v>
      </c>
      <c r="M2" s="38">
        <f>COUNTIF(Vertices[Closeness Centrality],"&gt;= "&amp;L2)-COUNTIF(Vertices[Closeness Centrality],"&gt;="&amp;L3)</f>
        <v>10</v>
      </c>
      <c r="N2" s="37">
        <f>MIN(Vertices[Eigenvector Centrality])</f>
        <v>0</v>
      </c>
      <c r="O2" s="38">
        <f>COUNTIF(Vertices[Eigenvector Centrality],"&gt;= "&amp;N2)-COUNTIF(Vertices[Eigenvector Centrality],"&gt;="&amp;N3)</f>
        <v>10</v>
      </c>
      <c r="P2" s="37">
        <f>MIN(Vertices[PageRank])</f>
        <v>0.327299</v>
      </c>
      <c r="Q2" s="38">
        <f>COUNTIF(Vertices[PageRank],"&gt;= "&amp;P2)-COUNTIF(Vertices[PageRank],"&gt;="&amp;P3)</f>
        <v>5</v>
      </c>
      <c r="R2" s="37">
        <f>MIN(Vertices[Clustering Coefficient])</f>
        <v>0</v>
      </c>
      <c r="S2" s="43">
        <f>COUNTIF(Vertices[Clustering Coefficient],"&gt;= "&amp;R2)-COUNTIF(Vertices[Clustering Coefficient],"&gt;="&amp;R3)</f>
        <v>15</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98"/>
      <c r="B3" s="98"/>
      <c r="D3" s="32">
        <f aca="true" t="shared" si="1" ref="D3:D44">D2+($D$45-$D$2)/BinDivisor</f>
        <v>0</v>
      </c>
      <c r="E3" s="3">
        <f>COUNTIF(Vertices[Degree],"&gt;= "&amp;D3)-COUNTIF(Vertices[Degree],"&gt;="&amp;D4)</f>
        <v>0</v>
      </c>
      <c r="F3" s="39">
        <f aca="true" t="shared" si="2" ref="F3:F44">F2+($F$45-$F$2)/BinDivisor</f>
        <v>0.20930232558139536</v>
      </c>
      <c r="G3" s="40">
        <f>COUNTIF(Vertices[In-Degree],"&gt;= "&amp;F3)-COUNTIF(Vertices[In-Degree],"&gt;="&amp;F4)</f>
        <v>0</v>
      </c>
      <c r="H3" s="39">
        <f aca="true" t="shared" si="3" ref="H3:H44">H2+($H$45-$H$2)/BinDivisor</f>
        <v>0.20930232558139536</v>
      </c>
      <c r="I3" s="40">
        <f>COUNTIF(Vertices[Out-Degree],"&gt;= "&amp;H3)-COUNTIF(Vertices[Out-Degree],"&gt;="&amp;H4)</f>
        <v>0</v>
      </c>
      <c r="J3" s="39">
        <f aca="true" t="shared" si="4" ref="J3:J44">J2+($J$45-$J$2)/BinDivisor</f>
        <v>4.728682162790698</v>
      </c>
      <c r="K3" s="40">
        <f>COUNTIF(Vertices[Betweenness Centrality],"&gt;= "&amp;J3)-COUNTIF(Vertices[Betweenness Centrality],"&gt;="&amp;J4)</f>
        <v>1</v>
      </c>
      <c r="L3" s="39">
        <f aca="true" t="shared" si="5" ref="L3:L44">L2+($L$45-$L$2)/BinDivisor</f>
        <v>0.01886337209302326</v>
      </c>
      <c r="M3" s="40">
        <f>COUNTIF(Vertices[Closeness Centrality],"&gt;= "&amp;L3)-COUNTIF(Vertices[Closeness Centrality],"&gt;="&amp;L4)</f>
        <v>3</v>
      </c>
      <c r="N3" s="39">
        <f aca="true" t="shared" si="6" ref="N3:N44">N2+($N$45-$N$2)/BinDivisor</f>
        <v>0.0024055813953488374</v>
      </c>
      <c r="O3" s="40">
        <f>COUNTIF(Vertices[Eigenvector Centrality],"&gt;= "&amp;N3)-COUNTIF(Vertices[Eigenvector Centrality],"&gt;="&amp;N4)</f>
        <v>0</v>
      </c>
      <c r="P3" s="39">
        <f aca="true" t="shared" si="7" ref="P3:P44">P2+($P$45-$P$2)/BinDivisor</f>
        <v>0.42842232558139537</v>
      </c>
      <c r="Q3" s="40">
        <f>COUNTIF(Vertices[PageRank],"&gt;= "&amp;P3)-COUNTIF(Vertices[PageRank],"&gt;="&amp;P4)</f>
        <v>2</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32</v>
      </c>
      <c r="D4" s="32">
        <f t="shared" si="1"/>
        <v>0</v>
      </c>
      <c r="E4" s="3">
        <f>COUNTIF(Vertices[Degree],"&gt;= "&amp;D4)-COUNTIF(Vertices[Degree],"&gt;="&amp;D5)</f>
        <v>0</v>
      </c>
      <c r="F4" s="37">
        <f t="shared" si="2"/>
        <v>0.4186046511627907</v>
      </c>
      <c r="G4" s="38">
        <f>COUNTIF(Vertices[In-Degree],"&gt;= "&amp;F4)-COUNTIF(Vertices[In-Degree],"&gt;="&amp;F5)</f>
        <v>0</v>
      </c>
      <c r="H4" s="37">
        <f t="shared" si="3"/>
        <v>0.4186046511627907</v>
      </c>
      <c r="I4" s="38">
        <f>COUNTIF(Vertices[Out-Degree],"&gt;= "&amp;H4)-COUNTIF(Vertices[Out-Degree],"&gt;="&amp;H5)</f>
        <v>0</v>
      </c>
      <c r="J4" s="37">
        <f t="shared" si="4"/>
        <v>9.457364325581397</v>
      </c>
      <c r="K4" s="38">
        <f>COUNTIF(Vertices[Betweenness Centrality],"&gt;= "&amp;J4)-COUNTIF(Vertices[Betweenness Centrality],"&gt;="&amp;J5)</f>
        <v>0</v>
      </c>
      <c r="L4" s="37">
        <f t="shared" si="5"/>
        <v>0.021059744186046517</v>
      </c>
      <c r="M4" s="38">
        <f>COUNTIF(Vertices[Closeness Centrality],"&gt;= "&amp;L4)-COUNTIF(Vertices[Closeness Centrality],"&gt;="&amp;L5)</f>
        <v>2</v>
      </c>
      <c r="N4" s="37">
        <f t="shared" si="6"/>
        <v>0.004811162790697675</v>
      </c>
      <c r="O4" s="38">
        <f>COUNTIF(Vertices[Eigenvector Centrality],"&gt;= "&amp;N4)-COUNTIF(Vertices[Eigenvector Centrality],"&gt;="&amp;N5)</f>
        <v>0</v>
      </c>
      <c r="P4" s="37">
        <f t="shared" si="7"/>
        <v>0.5295456511627907</v>
      </c>
      <c r="Q4" s="38">
        <f>COUNTIF(Vertices[PageRank],"&gt;= "&amp;P4)-COUNTIF(Vertices[PageRank],"&gt;="&amp;P5)</f>
        <v>9</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98"/>
      <c r="B5" s="98"/>
      <c r="D5" s="32">
        <f t="shared" si="1"/>
        <v>0</v>
      </c>
      <c r="E5" s="3">
        <f>COUNTIF(Vertices[Degree],"&gt;= "&amp;D5)-COUNTIF(Vertices[Degree],"&gt;="&amp;D6)</f>
        <v>0</v>
      </c>
      <c r="F5" s="39">
        <f t="shared" si="2"/>
        <v>0.627906976744186</v>
      </c>
      <c r="G5" s="40">
        <f>COUNTIF(Vertices[In-Degree],"&gt;= "&amp;F5)-COUNTIF(Vertices[In-Degree],"&gt;="&amp;F6)</f>
        <v>0</v>
      </c>
      <c r="H5" s="39">
        <f t="shared" si="3"/>
        <v>0.627906976744186</v>
      </c>
      <c r="I5" s="40">
        <f>COUNTIF(Vertices[Out-Degree],"&gt;= "&amp;H5)-COUNTIF(Vertices[Out-Degree],"&gt;="&amp;H6)</f>
        <v>0</v>
      </c>
      <c r="J5" s="39">
        <f t="shared" si="4"/>
        <v>14.186046488372096</v>
      </c>
      <c r="K5" s="40">
        <f>COUNTIF(Vertices[Betweenness Centrality],"&gt;= "&amp;J5)-COUNTIF(Vertices[Betweenness Centrality],"&gt;="&amp;J6)</f>
        <v>0</v>
      </c>
      <c r="L5" s="39">
        <f t="shared" si="5"/>
        <v>0.023256116279069775</v>
      </c>
      <c r="M5" s="40">
        <f>COUNTIF(Vertices[Closeness Centrality],"&gt;= "&amp;L5)-COUNTIF(Vertices[Closeness Centrality],"&gt;="&amp;L6)</f>
        <v>2</v>
      </c>
      <c r="N5" s="39">
        <f t="shared" si="6"/>
        <v>0.007216744186046512</v>
      </c>
      <c r="O5" s="40">
        <f>COUNTIF(Vertices[Eigenvector Centrality],"&gt;= "&amp;N5)-COUNTIF(Vertices[Eigenvector Centrality],"&gt;="&amp;N6)</f>
        <v>4</v>
      </c>
      <c r="P5" s="39">
        <f t="shared" si="7"/>
        <v>0.6306689767441861</v>
      </c>
      <c r="Q5" s="40">
        <f>COUNTIF(Vertices[PageRank],"&gt;= "&amp;P5)-COUNTIF(Vertices[PageRank],"&gt;="&amp;P6)</f>
        <v>5</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0.8372093023255814</v>
      </c>
      <c r="G6" s="38">
        <f>COUNTIF(Vertices[In-Degree],"&gt;= "&amp;F6)-COUNTIF(Vertices[In-Degree],"&gt;="&amp;F7)</f>
        <v>13</v>
      </c>
      <c r="H6" s="37">
        <f t="shared" si="3"/>
        <v>0.8372093023255814</v>
      </c>
      <c r="I6" s="38">
        <f>COUNTIF(Vertices[Out-Degree],"&gt;= "&amp;H6)-COUNTIF(Vertices[Out-Degree],"&gt;="&amp;H7)</f>
        <v>1</v>
      </c>
      <c r="J6" s="37">
        <f t="shared" si="4"/>
        <v>18.914728651162793</v>
      </c>
      <c r="K6" s="38">
        <f>COUNTIF(Vertices[Betweenness Centrality],"&gt;= "&amp;J6)-COUNTIF(Vertices[Betweenness Centrality],"&gt;="&amp;J7)</f>
        <v>0</v>
      </c>
      <c r="L6" s="37">
        <f t="shared" si="5"/>
        <v>0.025452488372093032</v>
      </c>
      <c r="M6" s="38">
        <f>COUNTIF(Vertices[Closeness Centrality],"&gt;= "&amp;L6)-COUNTIF(Vertices[Closeness Centrality],"&gt;="&amp;L7)</f>
        <v>3</v>
      </c>
      <c r="N6" s="37">
        <f t="shared" si="6"/>
        <v>0.00962232558139535</v>
      </c>
      <c r="O6" s="38">
        <f>COUNTIF(Vertices[Eigenvector Centrality],"&gt;= "&amp;N6)-COUNTIF(Vertices[Eigenvector Centrality],"&gt;="&amp;N7)</f>
        <v>0</v>
      </c>
      <c r="P6" s="37">
        <f t="shared" si="7"/>
        <v>0.7317923023255815</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25</v>
      </c>
      <c r="D7" s="32">
        <f t="shared" si="1"/>
        <v>0</v>
      </c>
      <c r="E7" s="3">
        <f>COUNTIF(Vertices[Degree],"&gt;= "&amp;D7)-COUNTIF(Vertices[Degree],"&gt;="&amp;D8)</f>
        <v>0</v>
      </c>
      <c r="F7" s="39">
        <f t="shared" si="2"/>
        <v>1.0465116279069768</v>
      </c>
      <c r="G7" s="40">
        <f>COUNTIF(Vertices[In-Degree],"&gt;= "&amp;F7)-COUNTIF(Vertices[In-Degree],"&gt;="&amp;F8)</f>
        <v>0</v>
      </c>
      <c r="H7" s="39">
        <f t="shared" si="3"/>
        <v>1.0465116279069768</v>
      </c>
      <c r="I7" s="40">
        <f>COUNTIF(Vertices[Out-Degree],"&gt;= "&amp;H7)-COUNTIF(Vertices[Out-Degree],"&gt;="&amp;H8)</f>
        <v>0</v>
      </c>
      <c r="J7" s="39">
        <f t="shared" si="4"/>
        <v>23.64341081395349</v>
      </c>
      <c r="K7" s="40">
        <f>COUNTIF(Vertices[Betweenness Centrality],"&gt;= "&amp;J7)-COUNTIF(Vertices[Betweenness Centrality],"&gt;="&amp;J8)</f>
        <v>0</v>
      </c>
      <c r="L7" s="39">
        <f t="shared" si="5"/>
        <v>0.02764886046511629</v>
      </c>
      <c r="M7" s="40">
        <f>COUNTIF(Vertices[Closeness Centrality],"&gt;= "&amp;L7)-COUNTIF(Vertices[Closeness Centrality],"&gt;="&amp;L8)</f>
        <v>1</v>
      </c>
      <c r="N7" s="39">
        <f t="shared" si="6"/>
        <v>0.012027906976744187</v>
      </c>
      <c r="O7" s="40">
        <f>COUNTIF(Vertices[Eigenvector Centrality],"&gt;= "&amp;N7)-COUNTIF(Vertices[Eigenvector Centrality],"&gt;="&amp;N8)</f>
        <v>0</v>
      </c>
      <c r="P7" s="39">
        <f t="shared" si="7"/>
        <v>0.8329156279069768</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75</v>
      </c>
      <c r="D8" s="32">
        <f t="shared" si="1"/>
        <v>0</v>
      </c>
      <c r="E8" s="3">
        <f>COUNTIF(Vertices[Degree],"&gt;= "&amp;D8)-COUNTIF(Vertices[Degree],"&gt;="&amp;D9)</f>
        <v>0</v>
      </c>
      <c r="F8" s="37">
        <f t="shared" si="2"/>
        <v>1.255813953488372</v>
      </c>
      <c r="G8" s="38">
        <f>COUNTIF(Vertices[In-Degree],"&gt;= "&amp;F8)-COUNTIF(Vertices[In-Degree],"&gt;="&amp;F9)</f>
        <v>0</v>
      </c>
      <c r="H8" s="37">
        <f t="shared" si="3"/>
        <v>1.255813953488372</v>
      </c>
      <c r="I8" s="38">
        <f>COUNTIF(Vertices[Out-Degree],"&gt;= "&amp;H8)-COUNTIF(Vertices[Out-Degree],"&gt;="&amp;H9)</f>
        <v>0</v>
      </c>
      <c r="J8" s="37">
        <f t="shared" si="4"/>
        <v>28.372092976744188</v>
      </c>
      <c r="K8" s="38">
        <f>COUNTIF(Vertices[Betweenness Centrality],"&gt;= "&amp;J8)-COUNTIF(Vertices[Betweenness Centrality],"&gt;="&amp;J9)</f>
        <v>0</v>
      </c>
      <c r="L8" s="37">
        <f t="shared" si="5"/>
        <v>0.029845232558139548</v>
      </c>
      <c r="M8" s="38">
        <f>COUNTIF(Vertices[Closeness Centrality],"&gt;= "&amp;L8)-COUNTIF(Vertices[Closeness Centrality],"&gt;="&amp;L9)</f>
        <v>0</v>
      </c>
      <c r="N8" s="37">
        <f t="shared" si="6"/>
        <v>0.014433488372093024</v>
      </c>
      <c r="O8" s="38">
        <f>COUNTIF(Vertices[Eigenvector Centrality],"&gt;= "&amp;N8)-COUNTIF(Vertices[Eigenvector Centrality],"&gt;="&amp;N9)</f>
        <v>1</v>
      </c>
      <c r="P8" s="37">
        <f t="shared" si="7"/>
        <v>0.9340389534883722</v>
      </c>
      <c r="Q8" s="38">
        <f>COUNTIF(Vertices[PageRank],"&gt;= "&amp;P8)-COUNTIF(Vertices[PageRank],"&gt;="&amp;P9)</f>
        <v>0</v>
      </c>
      <c r="R8" s="37">
        <f t="shared" si="8"/>
        <v>0.13953488372093023</v>
      </c>
      <c r="S8" s="43">
        <f>COUNTIF(Vertices[Clustering Coefficient],"&gt;= "&amp;R8)-COUNTIF(Vertices[Clustering Coefficient],"&gt;="&amp;R9)</f>
        <v>1</v>
      </c>
      <c r="T8" s="37" t="e">
        <f ca="1" t="shared" si="9"/>
        <v>#REF!</v>
      </c>
      <c r="U8" s="38" t="e">
        <f ca="1" t="shared" si="0"/>
        <v>#REF!</v>
      </c>
    </row>
    <row r="9" spans="1:21" ht="15">
      <c r="A9" s="98"/>
      <c r="B9" s="98"/>
      <c r="D9" s="32">
        <f t="shared" si="1"/>
        <v>0</v>
      </c>
      <c r="E9" s="3">
        <f>COUNTIF(Vertices[Degree],"&gt;= "&amp;D9)-COUNTIF(Vertices[Degree],"&gt;="&amp;D10)</f>
        <v>0</v>
      </c>
      <c r="F9" s="39">
        <f t="shared" si="2"/>
        <v>1.4651162790697674</v>
      </c>
      <c r="G9" s="40">
        <f>COUNTIF(Vertices[In-Degree],"&gt;= "&amp;F9)-COUNTIF(Vertices[In-Degree],"&gt;="&amp;F10)</f>
        <v>0</v>
      </c>
      <c r="H9" s="39">
        <f t="shared" si="3"/>
        <v>1.4651162790697674</v>
      </c>
      <c r="I9" s="40">
        <f>COUNTIF(Vertices[Out-Degree],"&gt;= "&amp;H9)-COUNTIF(Vertices[Out-Degree],"&gt;="&amp;H10)</f>
        <v>0</v>
      </c>
      <c r="J9" s="39">
        <f t="shared" si="4"/>
        <v>33.10077513953489</v>
      </c>
      <c r="K9" s="40">
        <f>COUNTIF(Vertices[Betweenness Centrality],"&gt;= "&amp;J9)-COUNTIF(Vertices[Betweenness Centrality],"&gt;="&amp;J10)</f>
        <v>0</v>
      </c>
      <c r="L9" s="39">
        <f t="shared" si="5"/>
        <v>0.032041604651162806</v>
      </c>
      <c r="M9" s="40">
        <f>COUNTIF(Vertices[Closeness Centrality],"&gt;= "&amp;L9)-COUNTIF(Vertices[Closeness Centrality],"&gt;="&amp;L10)</f>
        <v>1</v>
      </c>
      <c r="N9" s="39">
        <f t="shared" si="6"/>
        <v>0.01683906976744186</v>
      </c>
      <c r="O9" s="40">
        <f>COUNTIF(Vertices[Eigenvector Centrality],"&gt;= "&amp;N9)-COUNTIF(Vertices[Eigenvector Centrality],"&gt;="&amp;N10)</f>
        <v>0</v>
      </c>
      <c r="P9" s="39">
        <f t="shared" si="7"/>
        <v>1.0351622790697674</v>
      </c>
      <c r="Q9" s="40">
        <f>COUNTIF(Vertices[PageRank],"&gt;= "&amp;P9)-COUNTIF(Vertices[PageRank],"&gt;="&amp;P10)</f>
        <v>2</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1.6744186046511627</v>
      </c>
      <c r="G10" s="38">
        <f>COUNTIF(Vertices[In-Degree],"&gt;= "&amp;F10)-COUNTIF(Vertices[In-Degree],"&gt;="&amp;F11)</f>
        <v>0</v>
      </c>
      <c r="H10" s="37">
        <f t="shared" si="3"/>
        <v>1.6744186046511627</v>
      </c>
      <c r="I10" s="38">
        <f>COUNTIF(Vertices[Out-Degree],"&gt;= "&amp;H10)-COUNTIF(Vertices[Out-Degree],"&gt;="&amp;H11)</f>
        <v>0</v>
      </c>
      <c r="J10" s="37">
        <f t="shared" si="4"/>
        <v>37.82945730232559</v>
      </c>
      <c r="K10" s="38">
        <f>COUNTIF(Vertices[Betweenness Centrality],"&gt;= "&amp;J10)-COUNTIF(Vertices[Betweenness Centrality],"&gt;="&amp;J11)</f>
        <v>0</v>
      </c>
      <c r="L10" s="37">
        <f t="shared" si="5"/>
        <v>0.03423797674418606</v>
      </c>
      <c r="M10" s="38">
        <f>COUNTIF(Vertices[Closeness Centrality],"&gt;= "&amp;L10)-COUNTIF(Vertices[Closeness Centrality],"&gt;="&amp;L11)</f>
        <v>0</v>
      </c>
      <c r="N10" s="37">
        <f t="shared" si="6"/>
        <v>0.0192446511627907</v>
      </c>
      <c r="O10" s="38">
        <f>COUNTIF(Vertices[Eigenvector Centrality],"&gt;= "&amp;N10)-COUNTIF(Vertices[Eigenvector Centrality],"&gt;="&amp;N11)</f>
        <v>0</v>
      </c>
      <c r="P10" s="37">
        <f t="shared" si="7"/>
        <v>1.1362856046511627</v>
      </c>
      <c r="Q10" s="38">
        <f>COUNTIF(Vertices[PageRank],"&gt;= "&amp;P10)-COUNTIF(Vertices[PageRank],"&gt;="&amp;P11)</f>
        <v>0</v>
      </c>
      <c r="R10" s="37">
        <f t="shared" si="8"/>
        <v>0.18604651162790697</v>
      </c>
      <c r="S10" s="43">
        <f>COUNTIF(Vertices[Clustering Coefficient],"&gt;= "&amp;R10)-COUNTIF(Vertices[Clustering Coefficient],"&gt;="&amp;R11)</f>
        <v>3</v>
      </c>
      <c r="T10" s="37" t="e">
        <f ca="1" t="shared" si="9"/>
        <v>#REF!</v>
      </c>
      <c r="U10" s="38" t="e">
        <f ca="1" t="shared" si="0"/>
        <v>#REF!</v>
      </c>
    </row>
    <row r="11" spans="1:21" ht="15">
      <c r="A11" s="98"/>
      <c r="B11" s="98"/>
      <c r="D11" s="32">
        <f t="shared" si="1"/>
        <v>0</v>
      </c>
      <c r="E11" s="3">
        <f>COUNTIF(Vertices[Degree],"&gt;= "&amp;D11)-COUNTIF(Vertices[Degree],"&gt;="&amp;D12)</f>
        <v>0</v>
      </c>
      <c r="F11" s="39">
        <f t="shared" si="2"/>
        <v>1.883720930232558</v>
      </c>
      <c r="G11" s="40">
        <f>COUNTIF(Vertices[In-Degree],"&gt;= "&amp;F11)-COUNTIF(Vertices[In-Degree],"&gt;="&amp;F12)</f>
        <v>3</v>
      </c>
      <c r="H11" s="39">
        <f t="shared" si="3"/>
        <v>1.883720930232558</v>
      </c>
      <c r="I11" s="40">
        <f>COUNTIF(Vertices[Out-Degree],"&gt;= "&amp;H11)-COUNTIF(Vertices[Out-Degree],"&gt;="&amp;H12)</f>
        <v>1</v>
      </c>
      <c r="J11" s="39">
        <f t="shared" si="4"/>
        <v>42.558139465116284</v>
      </c>
      <c r="K11" s="40">
        <f>COUNTIF(Vertices[Betweenness Centrality],"&gt;= "&amp;J11)-COUNTIF(Vertices[Betweenness Centrality],"&gt;="&amp;J12)</f>
        <v>0</v>
      </c>
      <c r="L11" s="39">
        <f t="shared" si="5"/>
        <v>0.03643434883720932</v>
      </c>
      <c r="M11" s="40">
        <f>COUNTIF(Vertices[Closeness Centrality],"&gt;= "&amp;L11)-COUNTIF(Vertices[Closeness Centrality],"&gt;="&amp;L12)</f>
        <v>0</v>
      </c>
      <c r="N11" s="39">
        <f t="shared" si="6"/>
        <v>0.021650232558139536</v>
      </c>
      <c r="O11" s="40">
        <f>COUNTIF(Vertices[Eigenvector Centrality],"&gt;= "&amp;N11)-COUNTIF(Vertices[Eigenvector Centrality],"&gt;="&amp;N12)</f>
        <v>0</v>
      </c>
      <c r="P11" s="39">
        <f t="shared" si="7"/>
        <v>1.237408930232558</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0.06896551724137931</v>
      </c>
      <c r="D12" s="32">
        <f t="shared" si="1"/>
        <v>0</v>
      </c>
      <c r="E12" s="3">
        <f>COUNTIF(Vertices[Degree],"&gt;= "&amp;D12)-COUNTIF(Vertices[Degree],"&gt;="&amp;D13)</f>
        <v>0</v>
      </c>
      <c r="F12" s="37">
        <f t="shared" si="2"/>
        <v>2.093023255813953</v>
      </c>
      <c r="G12" s="38">
        <f>COUNTIF(Vertices[In-Degree],"&gt;= "&amp;F12)-COUNTIF(Vertices[In-Degree],"&gt;="&amp;F13)</f>
        <v>0</v>
      </c>
      <c r="H12" s="37">
        <f t="shared" si="3"/>
        <v>2.093023255813953</v>
      </c>
      <c r="I12" s="38">
        <f>COUNTIF(Vertices[Out-Degree],"&gt;= "&amp;H12)-COUNTIF(Vertices[Out-Degree],"&gt;="&amp;H13)</f>
        <v>0</v>
      </c>
      <c r="J12" s="37">
        <f t="shared" si="4"/>
        <v>47.28682162790698</v>
      </c>
      <c r="K12" s="38">
        <f>COUNTIF(Vertices[Betweenness Centrality],"&gt;= "&amp;J12)-COUNTIF(Vertices[Betweenness Centrality],"&gt;="&amp;J13)</f>
        <v>1</v>
      </c>
      <c r="L12" s="37">
        <f t="shared" si="5"/>
        <v>0.03863072093023258</v>
      </c>
      <c r="M12" s="38">
        <f>COUNTIF(Vertices[Closeness Centrality],"&gt;= "&amp;L12)-COUNTIF(Vertices[Closeness Centrality],"&gt;="&amp;L13)</f>
        <v>0</v>
      </c>
      <c r="N12" s="37">
        <f t="shared" si="6"/>
        <v>0.024055813953488374</v>
      </c>
      <c r="O12" s="38">
        <f>COUNTIF(Vertices[Eigenvector Centrality],"&gt;= "&amp;N12)-COUNTIF(Vertices[Eigenvector Centrality],"&gt;="&amp;N13)</f>
        <v>1</v>
      </c>
      <c r="P12" s="37">
        <f t="shared" si="7"/>
        <v>1.3385322558139532</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0.12903225806451613</v>
      </c>
      <c r="D13" s="32">
        <f t="shared" si="1"/>
        <v>0</v>
      </c>
      <c r="E13" s="3">
        <f>COUNTIF(Vertices[Degree],"&gt;= "&amp;D13)-COUNTIF(Vertices[Degree],"&gt;="&amp;D14)</f>
        <v>0</v>
      </c>
      <c r="F13" s="39">
        <f t="shared" si="2"/>
        <v>2.3023255813953485</v>
      </c>
      <c r="G13" s="40">
        <f>COUNTIF(Vertices[In-Degree],"&gt;= "&amp;F13)-COUNTIF(Vertices[In-Degree],"&gt;="&amp;F14)</f>
        <v>0</v>
      </c>
      <c r="H13" s="39">
        <f t="shared" si="3"/>
        <v>2.3023255813953485</v>
      </c>
      <c r="I13" s="40">
        <f>COUNTIF(Vertices[Out-Degree],"&gt;= "&amp;H13)-COUNTIF(Vertices[Out-Degree],"&gt;="&amp;H14)</f>
        <v>0</v>
      </c>
      <c r="J13" s="39">
        <f t="shared" si="4"/>
        <v>52.01550379069768</v>
      </c>
      <c r="K13" s="40">
        <f>COUNTIF(Vertices[Betweenness Centrality],"&gt;= "&amp;J13)-COUNTIF(Vertices[Betweenness Centrality],"&gt;="&amp;J14)</f>
        <v>0</v>
      </c>
      <c r="L13" s="39">
        <f t="shared" si="5"/>
        <v>0.04082709302325584</v>
      </c>
      <c r="M13" s="40">
        <f>COUNTIF(Vertices[Closeness Centrality],"&gt;= "&amp;L13)-COUNTIF(Vertices[Closeness Centrality],"&gt;="&amp;L14)</f>
        <v>0</v>
      </c>
      <c r="N13" s="39">
        <f t="shared" si="6"/>
        <v>0.02646139534883721</v>
      </c>
      <c r="O13" s="40">
        <f>COUNTIF(Vertices[Eigenvector Centrality],"&gt;= "&amp;N13)-COUNTIF(Vertices[Eigenvector Centrality],"&gt;="&amp;N14)</f>
        <v>0</v>
      </c>
      <c r="P13" s="39">
        <f t="shared" si="7"/>
        <v>1.4396555813953484</v>
      </c>
      <c r="Q13" s="40">
        <f>COUNTIF(Vertices[PageRank],"&gt;= "&amp;P13)-COUNTIF(Vertices[PageRank],"&gt;="&amp;P14)</f>
        <v>0</v>
      </c>
      <c r="R13" s="39">
        <f t="shared" si="8"/>
        <v>0.25581395348837205</v>
      </c>
      <c r="S13" s="44">
        <f>COUNTIF(Vertices[Clustering Coefficient],"&gt;= "&amp;R13)-COUNTIF(Vertices[Clustering Coefficient],"&gt;="&amp;R14)</f>
        <v>1</v>
      </c>
      <c r="T13" s="39" t="e">
        <f ca="1" t="shared" si="9"/>
        <v>#REF!</v>
      </c>
      <c r="U13" s="40" t="e">
        <f ca="1" t="shared" si="0"/>
        <v>#REF!</v>
      </c>
    </row>
    <row r="14" spans="1:21" ht="15">
      <c r="A14" s="98"/>
      <c r="B14" s="98"/>
      <c r="D14" s="32">
        <f t="shared" si="1"/>
        <v>0</v>
      </c>
      <c r="E14" s="3">
        <f>COUNTIF(Vertices[Degree],"&gt;= "&amp;D14)-COUNTIF(Vertices[Degree],"&gt;="&amp;D15)</f>
        <v>0</v>
      </c>
      <c r="F14" s="37">
        <f t="shared" si="2"/>
        <v>2.5116279069767438</v>
      </c>
      <c r="G14" s="38">
        <f>COUNTIF(Vertices[In-Degree],"&gt;= "&amp;F14)-COUNTIF(Vertices[In-Degree],"&gt;="&amp;F15)</f>
        <v>0</v>
      </c>
      <c r="H14" s="37">
        <f t="shared" si="3"/>
        <v>2.5116279069767438</v>
      </c>
      <c r="I14" s="38">
        <f>COUNTIF(Vertices[Out-Degree],"&gt;= "&amp;H14)-COUNTIF(Vertices[Out-Degree],"&gt;="&amp;H15)</f>
        <v>0</v>
      </c>
      <c r="J14" s="37">
        <f t="shared" si="4"/>
        <v>56.744185953488376</v>
      </c>
      <c r="K14" s="38">
        <f>COUNTIF(Vertices[Betweenness Centrality],"&gt;= "&amp;J14)-COUNTIF(Vertices[Betweenness Centrality],"&gt;="&amp;J15)</f>
        <v>2</v>
      </c>
      <c r="L14" s="37">
        <f t="shared" si="5"/>
        <v>0.043023465116279094</v>
      </c>
      <c r="M14" s="38">
        <f>COUNTIF(Vertices[Closeness Centrality],"&gt;= "&amp;L14)-COUNTIF(Vertices[Closeness Centrality],"&gt;="&amp;L15)</f>
        <v>0</v>
      </c>
      <c r="N14" s="37">
        <f t="shared" si="6"/>
        <v>0.02886697674418605</v>
      </c>
      <c r="O14" s="38">
        <f>COUNTIF(Vertices[Eigenvector Centrality],"&gt;= "&amp;N14)-COUNTIF(Vertices[Eigenvector Centrality],"&gt;="&amp;N15)</f>
        <v>1</v>
      </c>
      <c r="P14" s="37">
        <f t="shared" si="7"/>
        <v>1.5407789069767437</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2.720930232558139</v>
      </c>
      <c r="G15" s="40">
        <f>COUNTIF(Vertices[In-Degree],"&gt;= "&amp;F15)-COUNTIF(Vertices[In-Degree],"&gt;="&amp;F16)</f>
        <v>0</v>
      </c>
      <c r="H15" s="39">
        <f t="shared" si="3"/>
        <v>2.720930232558139</v>
      </c>
      <c r="I15" s="40">
        <f>COUNTIF(Vertices[Out-Degree],"&gt;= "&amp;H15)-COUNTIF(Vertices[Out-Degree],"&gt;="&amp;H16)</f>
        <v>0</v>
      </c>
      <c r="J15" s="39">
        <f t="shared" si="4"/>
        <v>61.47286811627907</v>
      </c>
      <c r="K15" s="40">
        <f>COUNTIF(Vertices[Betweenness Centrality],"&gt;= "&amp;J15)-COUNTIF(Vertices[Betweenness Centrality],"&gt;="&amp;J16)</f>
        <v>0</v>
      </c>
      <c r="L15" s="39">
        <f t="shared" si="5"/>
        <v>0.04521983720930235</v>
      </c>
      <c r="M15" s="40">
        <f>COUNTIF(Vertices[Closeness Centrality],"&gt;= "&amp;L15)-COUNTIF(Vertices[Closeness Centrality],"&gt;="&amp;L16)</f>
        <v>0</v>
      </c>
      <c r="N15" s="39">
        <f t="shared" si="6"/>
        <v>0.03127255813953489</v>
      </c>
      <c r="O15" s="40">
        <f>COUNTIF(Vertices[Eigenvector Centrality],"&gt;= "&amp;N15)-COUNTIF(Vertices[Eigenvector Centrality],"&gt;="&amp;N16)</f>
        <v>0</v>
      </c>
      <c r="P15" s="39">
        <f t="shared" si="7"/>
        <v>1.641902232558139</v>
      </c>
      <c r="Q15" s="40">
        <f>COUNTIF(Vertices[PageRank],"&gt;= "&amp;P15)-COUNTIF(Vertices[PageRank],"&gt;="&amp;P16)</f>
        <v>1</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2.9302325581395343</v>
      </c>
      <c r="G16" s="38">
        <f>COUNTIF(Vertices[In-Degree],"&gt;= "&amp;F16)-COUNTIF(Vertices[In-Degree],"&gt;="&amp;F17)</f>
        <v>5</v>
      </c>
      <c r="H16" s="37">
        <f t="shared" si="3"/>
        <v>2.9302325581395343</v>
      </c>
      <c r="I16" s="38">
        <f>COUNTIF(Vertices[Out-Degree],"&gt;= "&amp;H16)-COUNTIF(Vertices[Out-Degree],"&gt;="&amp;H17)</f>
        <v>0</v>
      </c>
      <c r="J16" s="37">
        <f t="shared" si="4"/>
        <v>66.20155027906978</v>
      </c>
      <c r="K16" s="38">
        <f>COUNTIF(Vertices[Betweenness Centrality],"&gt;= "&amp;J16)-COUNTIF(Vertices[Betweenness Centrality],"&gt;="&amp;J17)</f>
        <v>0</v>
      </c>
      <c r="L16" s="37">
        <f t="shared" si="5"/>
        <v>0.04741620930232561</v>
      </c>
      <c r="M16" s="38">
        <f>COUNTIF(Vertices[Closeness Centrality],"&gt;= "&amp;L16)-COUNTIF(Vertices[Closeness Centrality],"&gt;="&amp;L17)</f>
        <v>0</v>
      </c>
      <c r="N16" s="37">
        <f t="shared" si="6"/>
        <v>0.03367813953488373</v>
      </c>
      <c r="O16" s="38">
        <f>COUNTIF(Vertices[Eigenvector Centrality],"&gt;= "&amp;N16)-COUNTIF(Vertices[Eigenvector Centrality],"&gt;="&amp;N17)</f>
        <v>0</v>
      </c>
      <c r="P16" s="37">
        <f t="shared" si="7"/>
        <v>1.7430255581395342</v>
      </c>
      <c r="Q16" s="38">
        <f>COUNTIF(Vertices[PageRank],"&gt;= "&amp;P16)-COUNTIF(Vertices[PageRank],"&gt;="&amp;P17)</f>
        <v>3</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3.1395348837209296</v>
      </c>
      <c r="G17" s="40">
        <f>COUNTIF(Vertices[In-Degree],"&gt;= "&amp;F17)-COUNTIF(Vertices[In-Degree],"&gt;="&amp;F18)</f>
        <v>0</v>
      </c>
      <c r="H17" s="39">
        <f t="shared" si="3"/>
        <v>3.1395348837209296</v>
      </c>
      <c r="I17" s="40">
        <f>COUNTIF(Vertices[Out-Degree],"&gt;= "&amp;H17)-COUNTIF(Vertices[Out-Degree],"&gt;="&amp;H18)</f>
        <v>0</v>
      </c>
      <c r="J17" s="39">
        <f t="shared" si="4"/>
        <v>70.93023244186048</v>
      </c>
      <c r="K17" s="40">
        <f>COUNTIF(Vertices[Betweenness Centrality],"&gt;= "&amp;J17)-COUNTIF(Vertices[Betweenness Centrality],"&gt;="&amp;J18)</f>
        <v>1</v>
      </c>
      <c r="L17" s="39">
        <f t="shared" si="5"/>
        <v>0.04961258139534887</v>
      </c>
      <c r="M17" s="40">
        <f>COUNTIF(Vertices[Closeness Centrality],"&gt;= "&amp;L17)-COUNTIF(Vertices[Closeness Centrality],"&gt;="&amp;L18)</f>
        <v>0</v>
      </c>
      <c r="N17" s="39">
        <f t="shared" si="6"/>
        <v>0.03608372093023257</v>
      </c>
      <c r="O17" s="40">
        <f>COUNTIF(Vertices[Eigenvector Centrality],"&gt;= "&amp;N17)-COUNTIF(Vertices[Eigenvector Centrality],"&gt;="&amp;N18)</f>
        <v>5</v>
      </c>
      <c r="P17" s="39">
        <f t="shared" si="7"/>
        <v>1.8441488837209294</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66</v>
      </c>
      <c r="D18" s="32">
        <f t="shared" si="1"/>
        <v>0</v>
      </c>
      <c r="E18" s="3">
        <f>COUNTIF(Vertices[Degree],"&gt;= "&amp;D18)-COUNTIF(Vertices[Degree],"&gt;="&amp;D19)</f>
        <v>0</v>
      </c>
      <c r="F18" s="37">
        <f t="shared" si="2"/>
        <v>3.348837209302325</v>
      </c>
      <c r="G18" s="38">
        <f>COUNTIF(Vertices[In-Degree],"&gt;= "&amp;F18)-COUNTIF(Vertices[In-Degree],"&gt;="&amp;F19)</f>
        <v>0</v>
      </c>
      <c r="H18" s="37">
        <f t="shared" si="3"/>
        <v>3.348837209302325</v>
      </c>
      <c r="I18" s="38">
        <f>COUNTIF(Vertices[Out-Degree],"&gt;= "&amp;H18)-COUNTIF(Vertices[Out-Degree],"&gt;="&amp;H19)</f>
        <v>0</v>
      </c>
      <c r="J18" s="37">
        <f t="shared" si="4"/>
        <v>75.65891460465119</v>
      </c>
      <c r="K18" s="38">
        <f>COUNTIF(Vertices[Betweenness Centrality],"&gt;= "&amp;J18)-COUNTIF(Vertices[Betweenness Centrality],"&gt;="&amp;J19)</f>
        <v>1</v>
      </c>
      <c r="L18" s="37">
        <f t="shared" si="5"/>
        <v>0.051808953488372125</v>
      </c>
      <c r="M18" s="38">
        <f>COUNTIF(Vertices[Closeness Centrality],"&gt;= "&amp;L18)-COUNTIF(Vertices[Closeness Centrality],"&gt;="&amp;L19)</f>
        <v>0</v>
      </c>
      <c r="N18" s="37">
        <f t="shared" si="6"/>
        <v>0.03848930232558141</v>
      </c>
      <c r="O18" s="38">
        <f>COUNTIF(Vertices[Eigenvector Centrality],"&gt;= "&amp;N18)-COUNTIF(Vertices[Eigenvector Centrality],"&gt;="&amp;N19)</f>
        <v>0</v>
      </c>
      <c r="P18" s="37">
        <f t="shared" si="7"/>
        <v>1.9452722093023247</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98"/>
      <c r="B19" s="98"/>
      <c r="D19" s="32">
        <f t="shared" si="1"/>
        <v>0</v>
      </c>
      <c r="E19" s="3">
        <f>COUNTIF(Vertices[Degree],"&gt;= "&amp;D19)-COUNTIF(Vertices[Degree],"&gt;="&amp;D20)</f>
        <v>0</v>
      </c>
      <c r="F19" s="39">
        <f t="shared" si="2"/>
        <v>3.55813953488372</v>
      </c>
      <c r="G19" s="40">
        <f>COUNTIF(Vertices[In-Degree],"&gt;= "&amp;F19)-COUNTIF(Vertices[In-Degree],"&gt;="&amp;F20)</f>
        <v>0</v>
      </c>
      <c r="H19" s="39">
        <f t="shared" si="3"/>
        <v>3.55813953488372</v>
      </c>
      <c r="I19" s="40">
        <f>COUNTIF(Vertices[Out-Degree],"&gt;= "&amp;H19)-COUNTIF(Vertices[Out-Degree],"&gt;="&amp;H20)</f>
        <v>0</v>
      </c>
      <c r="J19" s="39">
        <f t="shared" si="4"/>
        <v>80.38759676744189</v>
      </c>
      <c r="K19" s="40">
        <f>COUNTIF(Vertices[Betweenness Centrality],"&gt;= "&amp;J19)-COUNTIF(Vertices[Betweenness Centrality],"&gt;="&amp;J20)</f>
        <v>0</v>
      </c>
      <c r="L19" s="39">
        <f t="shared" si="5"/>
        <v>0.05400532558139538</v>
      </c>
      <c r="M19" s="40">
        <f>COUNTIF(Vertices[Closeness Centrality],"&gt;= "&amp;L19)-COUNTIF(Vertices[Closeness Centrality],"&gt;="&amp;L20)</f>
        <v>0</v>
      </c>
      <c r="N19" s="39">
        <f t="shared" si="6"/>
        <v>0.04089488372093025</v>
      </c>
      <c r="O19" s="40">
        <f>COUNTIF(Vertices[Eigenvector Centrality],"&gt;= "&amp;N19)-COUNTIF(Vertices[Eigenvector Centrality],"&gt;="&amp;N20)</f>
        <v>0</v>
      </c>
      <c r="P19" s="39">
        <f t="shared" si="7"/>
        <v>2.04639553488372</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3.7674418604651154</v>
      </c>
      <c r="G20" s="38">
        <f>COUNTIF(Vertices[In-Degree],"&gt;= "&amp;F20)-COUNTIF(Vertices[In-Degree],"&gt;="&amp;F21)</f>
        <v>0</v>
      </c>
      <c r="H20" s="37">
        <f t="shared" si="3"/>
        <v>3.7674418604651154</v>
      </c>
      <c r="I20" s="38">
        <f>COUNTIF(Vertices[Out-Degree],"&gt;= "&amp;H20)-COUNTIF(Vertices[Out-Degree],"&gt;="&amp;H21)</f>
        <v>0</v>
      </c>
      <c r="J20" s="37">
        <f t="shared" si="4"/>
        <v>85.1162789302326</v>
      </c>
      <c r="K20" s="38">
        <f>COUNTIF(Vertices[Betweenness Centrality],"&gt;= "&amp;J20)-COUNTIF(Vertices[Betweenness Centrality],"&gt;="&amp;J21)</f>
        <v>0</v>
      </c>
      <c r="L20" s="37">
        <f t="shared" si="5"/>
        <v>0.05620169767441864</v>
      </c>
      <c r="M20" s="38">
        <f>COUNTIF(Vertices[Closeness Centrality],"&gt;= "&amp;L20)-COUNTIF(Vertices[Closeness Centrality],"&gt;="&amp;L21)</f>
        <v>0</v>
      </c>
      <c r="N20" s="37">
        <f t="shared" si="6"/>
        <v>0.043300465116279094</v>
      </c>
      <c r="O20" s="38">
        <f>COUNTIF(Vertices[Eigenvector Centrality],"&gt;= "&amp;N20)-COUNTIF(Vertices[Eigenvector Centrality],"&gt;="&amp;N21)</f>
        <v>0</v>
      </c>
      <c r="P20" s="37">
        <f t="shared" si="7"/>
        <v>2.1475188604651154</v>
      </c>
      <c r="Q20" s="38">
        <f>COUNTIF(Vertices[PageRank],"&gt;= "&amp;P20)-COUNTIF(Vertices[PageRank],"&gt;="&amp;P21)</f>
        <v>1</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2.099315</v>
      </c>
      <c r="D21" s="32">
        <f t="shared" si="1"/>
        <v>0</v>
      </c>
      <c r="E21" s="3">
        <f>COUNTIF(Vertices[Degree],"&gt;= "&amp;D21)-COUNTIF(Vertices[Degree],"&gt;="&amp;D22)</f>
        <v>0</v>
      </c>
      <c r="F21" s="39">
        <f t="shared" si="2"/>
        <v>3.9767441860465107</v>
      </c>
      <c r="G21" s="40">
        <f>COUNTIF(Vertices[In-Degree],"&gt;= "&amp;F21)-COUNTIF(Vertices[In-Degree],"&gt;="&amp;F22)</f>
        <v>2</v>
      </c>
      <c r="H21" s="39">
        <f t="shared" si="3"/>
        <v>3.9767441860465107</v>
      </c>
      <c r="I21" s="40">
        <f>COUNTIF(Vertices[Out-Degree],"&gt;= "&amp;H21)-COUNTIF(Vertices[Out-Degree],"&gt;="&amp;H22)</f>
        <v>3</v>
      </c>
      <c r="J21" s="39">
        <f t="shared" si="4"/>
        <v>89.8449610930233</v>
      </c>
      <c r="K21" s="40">
        <f>COUNTIF(Vertices[Betweenness Centrality],"&gt;= "&amp;J21)-COUNTIF(Vertices[Betweenness Centrality],"&gt;="&amp;J22)</f>
        <v>0</v>
      </c>
      <c r="L21" s="39">
        <f t="shared" si="5"/>
        <v>0.0583980697674419</v>
      </c>
      <c r="M21" s="40">
        <f>COUNTIF(Vertices[Closeness Centrality],"&gt;= "&amp;L21)-COUNTIF(Vertices[Closeness Centrality],"&gt;="&amp;L22)</f>
        <v>9</v>
      </c>
      <c r="N21" s="39">
        <f t="shared" si="6"/>
        <v>0.045706046511627935</v>
      </c>
      <c r="O21" s="40">
        <f>COUNTIF(Vertices[Eigenvector Centrality],"&gt;= "&amp;N21)-COUNTIF(Vertices[Eigenvector Centrality],"&gt;="&amp;N22)</f>
        <v>0</v>
      </c>
      <c r="P21" s="39">
        <f t="shared" si="7"/>
        <v>2.248642186046511</v>
      </c>
      <c r="Q21" s="40">
        <f>COUNTIF(Vertices[PageRank],"&gt;= "&amp;P21)-COUNTIF(Vertices[PageRank],"&gt;="&amp;P22)</f>
        <v>1</v>
      </c>
      <c r="R21" s="39">
        <f t="shared" si="8"/>
        <v>0.4418604651162789</v>
      </c>
      <c r="S21" s="44">
        <f>COUNTIF(Vertices[Clustering Coefficient],"&gt;= "&amp;R21)-COUNTIF(Vertices[Clustering Coefficient],"&gt;="&amp;R22)</f>
        <v>0</v>
      </c>
      <c r="T21" s="39" t="e">
        <f ca="1" t="shared" si="9"/>
        <v>#REF!</v>
      </c>
      <c r="U21" s="40" t="e">
        <f ca="1" t="shared" si="0"/>
        <v>#REF!</v>
      </c>
    </row>
    <row r="22" spans="1:21" ht="15">
      <c r="A22" s="98"/>
      <c r="B22" s="98"/>
      <c r="D22" s="32">
        <f t="shared" si="1"/>
        <v>0</v>
      </c>
      <c r="E22" s="3">
        <f>COUNTIF(Vertices[Degree],"&gt;= "&amp;D22)-COUNTIF(Vertices[Degree],"&gt;="&amp;D23)</f>
        <v>0</v>
      </c>
      <c r="F22" s="37">
        <f t="shared" si="2"/>
        <v>4.186046511627906</v>
      </c>
      <c r="G22" s="38">
        <f>COUNTIF(Vertices[In-Degree],"&gt;= "&amp;F22)-COUNTIF(Vertices[In-Degree],"&gt;="&amp;F23)</f>
        <v>0</v>
      </c>
      <c r="H22" s="37">
        <f t="shared" si="3"/>
        <v>4.186046511627906</v>
      </c>
      <c r="I22" s="38">
        <f>COUNTIF(Vertices[Out-Degree],"&gt;= "&amp;H22)-COUNTIF(Vertices[Out-Degree],"&gt;="&amp;H23)</f>
        <v>0</v>
      </c>
      <c r="J22" s="37">
        <f t="shared" si="4"/>
        <v>94.573643255814</v>
      </c>
      <c r="K22" s="38">
        <f>COUNTIF(Vertices[Betweenness Centrality],"&gt;= "&amp;J22)-COUNTIF(Vertices[Betweenness Centrality],"&gt;="&amp;J23)</f>
        <v>0</v>
      </c>
      <c r="L22" s="37">
        <f t="shared" si="5"/>
        <v>0.060594441860465156</v>
      </c>
      <c r="M22" s="38">
        <f>COUNTIF(Vertices[Closeness Centrality],"&gt;= "&amp;L22)-COUNTIF(Vertices[Closeness Centrality],"&gt;="&amp;L23)</f>
        <v>0</v>
      </c>
      <c r="N22" s="37">
        <f t="shared" si="6"/>
        <v>0.048111627906976775</v>
      </c>
      <c r="O22" s="38">
        <f>COUNTIF(Vertices[Eigenvector Centrality],"&gt;= "&amp;N22)-COUNTIF(Vertices[Eigenvector Centrality],"&gt;="&amp;N23)</f>
        <v>1</v>
      </c>
      <c r="P22" s="37">
        <f t="shared" si="7"/>
        <v>2.3497655116279064</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0.0625</v>
      </c>
      <c r="D23" s="32">
        <f t="shared" si="1"/>
        <v>0</v>
      </c>
      <c r="E23" s="3">
        <f>COUNTIF(Vertices[Degree],"&gt;= "&amp;D23)-COUNTIF(Vertices[Degree],"&gt;="&amp;D24)</f>
        <v>0</v>
      </c>
      <c r="F23" s="39">
        <f t="shared" si="2"/>
        <v>4.395348837209302</v>
      </c>
      <c r="G23" s="40">
        <f>COUNTIF(Vertices[In-Degree],"&gt;= "&amp;F23)-COUNTIF(Vertices[In-Degree],"&gt;="&amp;F24)</f>
        <v>0</v>
      </c>
      <c r="H23" s="39">
        <f t="shared" si="3"/>
        <v>4.395348837209302</v>
      </c>
      <c r="I23" s="40">
        <f>COUNTIF(Vertices[Out-Degree],"&gt;= "&amp;H23)-COUNTIF(Vertices[Out-Degree],"&gt;="&amp;H24)</f>
        <v>0</v>
      </c>
      <c r="J23" s="39">
        <f t="shared" si="4"/>
        <v>99.30232541860471</v>
      </c>
      <c r="K23" s="40">
        <f>COUNTIF(Vertices[Betweenness Centrality],"&gt;= "&amp;J23)-COUNTIF(Vertices[Betweenness Centrality],"&gt;="&amp;J24)</f>
        <v>0</v>
      </c>
      <c r="L23" s="39">
        <f t="shared" si="5"/>
        <v>0.06279081395348841</v>
      </c>
      <c r="M23" s="40">
        <f>COUNTIF(Vertices[Closeness Centrality],"&gt;= "&amp;L23)-COUNTIF(Vertices[Closeness Centrality],"&gt;="&amp;L24)</f>
        <v>0</v>
      </c>
      <c r="N23" s="39">
        <f t="shared" si="6"/>
        <v>0.050517209302325616</v>
      </c>
      <c r="O23" s="40">
        <f>COUNTIF(Vertices[Eigenvector Centrality],"&gt;= "&amp;N23)-COUNTIF(Vertices[Eigenvector Centrality],"&gt;="&amp;N24)</f>
        <v>0</v>
      </c>
      <c r="P23" s="39">
        <f t="shared" si="7"/>
        <v>2.450888837209302</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216</v>
      </c>
      <c r="B24" s="34">
        <v>0.481422</v>
      </c>
      <c r="D24" s="32">
        <f t="shared" si="1"/>
        <v>0</v>
      </c>
      <c r="E24" s="3">
        <f>COUNTIF(Vertices[Degree],"&gt;= "&amp;D24)-COUNTIF(Vertices[Degree],"&gt;="&amp;D25)</f>
        <v>0</v>
      </c>
      <c r="F24" s="37">
        <f t="shared" si="2"/>
        <v>4.604651162790698</v>
      </c>
      <c r="G24" s="38">
        <f>COUNTIF(Vertices[In-Degree],"&gt;= "&amp;F24)-COUNTIF(Vertices[In-Degree],"&gt;="&amp;F25)</f>
        <v>0</v>
      </c>
      <c r="H24" s="37">
        <f t="shared" si="3"/>
        <v>4.604651162790698</v>
      </c>
      <c r="I24" s="38">
        <f>COUNTIF(Vertices[Out-Degree],"&gt;= "&amp;H24)-COUNTIF(Vertices[Out-Degree],"&gt;="&amp;H25)</f>
        <v>0</v>
      </c>
      <c r="J24" s="37">
        <f t="shared" si="4"/>
        <v>104.03100758139541</v>
      </c>
      <c r="K24" s="38">
        <f>COUNTIF(Vertices[Betweenness Centrality],"&gt;= "&amp;J24)-COUNTIF(Vertices[Betweenness Centrality],"&gt;="&amp;J25)</f>
        <v>0</v>
      </c>
      <c r="L24" s="37">
        <f t="shared" si="5"/>
        <v>0.06498718604651167</v>
      </c>
      <c r="M24" s="38">
        <f>COUNTIF(Vertices[Closeness Centrality],"&gt;= "&amp;L24)-COUNTIF(Vertices[Closeness Centrality],"&gt;="&amp;L25)</f>
        <v>0</v>
      </c>
      <c r="N24" s="37">
        <f t="shared" si="6"/>
        <v>0.05292279069767446</v>
      </c>
      <c r="O24" s="38">
        <f>COUNTIF(Vertices[Eigenvector Centrality],"&gt;= "&amp;N24)-COUNTIF(Vertices[Eigenvector Centrality],"&gt;="&amp;N25)</f>
        <v>1</v>
      </c>
      <c r="P24" s="37">
        <f t="shared" si="7"/>
        <v>2.5520121627906973</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98"/>
      <c r="B25" s="98"/>
      <c r="D25" s="32">
        <f t="shared" si="1"/>
        <v>0</v>
      </c>
      <c r="E25" s="3">
        <f>COUNTIF(Vertices[Degree],"&gt;= "&amp;D25)-COUNTIF(Vertices[Degree],"&gt;="&amp;D26)</f>
        <v>0</v>
      </c>
      <c r="F25" s="39">
        <f t="shared" si="2"/>
        <v>4.813953488372094</v>
      </c>
      <c r="G25" s="40">
        <f>COUNTIF(Vertices[In-Degree],"&gt;= "&amp;F25)-COUNTIF(Vertices[In-Degree],"&gt;="&amp;F26)</f>
        <v>1</v>
      </c>
      <c r="H25" s="39">
        <f t="shared" si="3"/>
        <v>4.813953488372094</v>
      </c>
      <c r="I25" s="40">
        <f>COUNTIF(Vertices[Out-Degree],"&gt;= "&amp;H25)-COUNTIF(Vertices[Out-Degree],"&gt;="&amp;H26)</f>
        <v>1</v>
      </c>
      <c r="J25" s="39">
        <f t="shared" si="4"/>
        <v>108.75968974418612</v>
      </c>
      <c r="K25" s="40">
        <f>COUNTIF(Vertices[Betweenness Centrality],"&gt;= "&amp;J25)-COUNTIF(Vertices[Betweenness Centrality],"&gt;="&amp;J26)</f>
        <v>0</v>
      </c>
      <c r="L25" s="39">
        <f t="shared" si="5"/>
        <v>0.06718355813953493</v>
      </c>
      <c r="M25" s="40">
        <f>COUNTIF(Vertices[Closeness Centrality],"&gt;= "&amp;L25)-COUNTIF(Vertices[Closeness Centrality],"&gt;="&amp;L26)</f>
        <v>0</v>
      </c>
      <c r="N25" s="39">
        <f t="shared" si="6"/>
        <v>0.0553283720930233</v>
      </c>
      <c r="O25" s="40">
        <f>COUNTIF(Vertices[Eigenvector Centrality],"&gt;= "&amp;N25)-COUNTIF(Vertices[Eigenvector Centrality],"&gt;="&amp;N26)</f>
        <v>2</v>
      </c>
      <c r="P25" s="39">
        <f t="shared" si="7"/>
        <v>2.653135488372093</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217</v>
      </c>
      <c r="B26" s="34" t="s">
        <v>719</v>
      </c>
      <c r="D26" s="32">
        <f t="shared" si="1"/>
        <v>0</v>
      </c>
      <c r="E26" s="3">
        <f>COUNTIF(Vertices[Degree],"&gt;= "&amp;D26)-COUNTIF(Vertices[Degree],"&gt;="&amp;D27)</f>
        <v>0</v>
      </c>
      <c r="F26" s="37">
        <f t="shared" si="2"/>
        <v>5.023255813953489</v>
      </c>
      <c r="G26" s="38">
        <f>COUNTIF(Vertices[In-Degree],"&gt;= "&amp;F26)-COUNTIF(Vertices[In-Degree],"&gt;="&amp;F27)</f>
        <v>0</v>
      </c>
      <c r="H26" s="37">
        <f t="shared" si="3"/>
        <v>5.023255813953489</v>
      </c>
      <c r="I26" s="38">
        <f>COUNTIF(Vertices[Out-Degree],"&gt;= "&amp;H26)-COUNTIF(Vertices[Out-Degree],"&gt;="&amp;H27)</f>
        <v>0</v>
      </c>
      <c r="J26" s="37">
        <f t="shared" si="4"/>
        <v>113.48837190697682</v>
      </c>
      <c r="K26" s="38">
        <f>COUNTIF(Vertices[Betweenness Centrality],"&gt;= "&amp;J26)-COUNTIF(Vertices[Betweenness Centrality],"&gt;="&amp;J27)</f>
        <v>0</v>
      </c>
      <c r="L26" s="37">
        <f t="shared" si="5"/>
        <v>0.06937993023255819</v>
      </c>
      <c r="M26" s="38">
        <f>COUNTIF(Vertices[Closeness Centrality],"&gt;= "&amp;L26)-COUNTIF(Vertices[Closeness Centrality],"&gt;="&amp;L27)</f>
        <v>0</v>
      </c>
      <c r="N26" s="37">
        <f t="shared" si="6"/>
        <v>0.05773395348837214</v>
      </c>
      <c r="O26" s="38">
        <f>COUNTIF(Vertices[Eigenvector Centrality],"&gt;= "&amp;N26)-COUNTIF(Vertices[Eigenvector Centrality],"&gt;="&amp;N27)</f>
        <v>0</v>
      </c>
      <c r="P26" s="37">
        <f t="shared" si="7"/>
        <v>2.7542588139534883</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5.232558139534885</v>
      </c>
      <c r="G27" s="40">
        <f>COUNTIF(Vertices[In-Degree],"&gt;= "&amp;F27)-COUNTIF(Vertices[In-Degree],"&gt;="&amp;F28)</f>
        <v>0</v>
      </c>
      <c r="H27" s="39">
        <f t="shared" si="3"/>
        <v>5.232558139534885</v>
      </c>
      <c r="I27" s="40">
        <f>COUNTIF(Vertices[Out-Degree],"&gt;= "&amp;H27)-COUNTIF(Vertices[Out-Degree],"&gt;="&amp;H28)</f>
        <v>0</v>
      </c>
      <c r="J27" s="39">
        <f t="shared" si="4"/>
        <v>118.21705406976753</v>
      </c>
      <c r="K27" s="40">
        <f>COUNTIF(Vertices[Betweenness Centrality],"&gt;= "&amp;J27)-COUNTIF(Vertices[Betweenness Centrality],"&gt;="&amp;J28)</f>
        <v>0</v>
      </c>
      <c r="L27" s="39">
        <f t="shared" si="5"/>
        <v>0.07157630232558145</v>
      </c>
      <c r="M27" s="40">
        <f>COUNTIF(Vertices[Closeness Centrality],"&gt;= "&amp;L27)-COUNTIF(Vertices[Closeness Centrality],"&gt;="&amp;L28)</f>
        <v>0</v>
      </c>
      <c r="N27" s="39">
        <f t="shared" si="6"/>
        <v>0.06013953488372098</v>
      </c>
      <c r="O27" s="40">
        <f>COUNTIF(Vertices[Eigenvector Centrality],"&gt;= "&amp;N27)-COUNTIF(Vertices[Eigenvector Centrality],"&gt;="&amp;N28)</f>
        <v>0</v>
      </c>
      <c r="P27" s="39">
        <f t="shared" si="7"/>
        <v>2.8553821395348837</v>
      </c>
      <c r="Q27" s="40">
        <f>COUNTIF(Vertices[PageRank],"&gt;= "&amp;P27)-COUNTIF(Vertices[PageRank],"&gt;="&amp;P28)</f>
        <v>0</v>
      </c>
      <c r="R27" s="39">
        <f t="shared" si="8"/>
        <v>0.5813953488372092</v>
      </c>
      <c r="S27" s="44">
        <f>COUNTIF(Vertices[Clustering Coefficient],"&gt;= "&amp;R27)-COUNTIF(Vertices[Clustering Coefficient],"&gt;="&amp;R28)</f>
        <v>2</v>
      </c>
      <c r="T27" s="39" t="e">
        <f ca="1" t="shared" si="9"/>
        <v>#REF!</v>
      </c>
      <c r="U27" s="40" t="e">
        <f ca="1" t="shared" si="0"/>
        <v>#REF!</v>
      </c>
    </row>
    <row r="28" spans="4:21" ht="15">
      <c r="D28" s="32">
        <f t="shared" si="1"/>
        <v>0</v>
      </c>
      <c r="E28" s="3">
        <f>COUNTIF(Vertices[Degree],"&gt;= "&amp;D28)-COUNTIF(Vertices[Degree],"&gt;="&amp;D29)</f>
        <v>0</v>
      </c>
      <c r="F28" s="37">
        <f t="shared" si="2"/>
        <v>5.441860465116281</v>
      </c>
      <c r="G28" s="38">
        <f>COUNTIF(Vertices[In-Degree],"&gt;= "&amp;F28)-COUNTIF(Vertices[In-Degree],"&gt;="&amp;F29)</f>
        <v>0</v>
      </c>
      <c r="H28" s="37">
        <f t="shared" si="3"/>
        <v>5.441860465116281</v>
      </c>
      <c r="I28" s="38">
        <f>COUNTIF(Vertices[Out-Degree],"&gt;= "&amp;H28)-COUNTIF(Vertices[Out-Degree],"&gt;="&amp;H29)</f>
        <v>0</v>
      </c>
      <c r="J28" s="37">
        <f t="shared" si="4"/>
        <v>122.94573623255823</v>
      </c>
      <c r="K28" s="38">
        <f>COUNTIF(Vertices[Betweenness Centrality],"&gt;= "&amp;J28)-COUNTIF(Vertices[Betweenness Centrality],"&gt;="&amp;J29)</f>
        <v>0</v>
      </c>
      <c r="L28" s="37">
        <f t="shared" si="5"/>
        <v>0.0737726744186047</v>
      </c>
      <c r="M28" s="38">
        <f>COUNTIF(Vertices[Closeness Centrality],"&gt;= "&amp;L28)-COUNTIF(Vertices[Closeness Centrality],"&gt;="&amp;L29)</f>
        <v>0</v>
      </c>
      <c r="N28" s="37">
        <f t="shared" si="6"/>
        <v>0.06254511627906982</v>
      </c>
      <c r="O28" s="38">
        <f>COUNTIF(Vertices[Eigenvector Centrality],"&gt;= "&amp;N28)-COUNTIF(Vertices[Eigenvector Centrality],"&gt;="&amp;N29)</f>
        <v>1</v>
      </c>
      <c r="P28" s="37">
        <f t="shared" si="7"/>
        <v>2.956505465116279</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5.6511627906976765</v>
      </c>
      <c r="G29" s="40">
        <f>COUNTIF(Vertices[In-Degree],"&gt;= "&amp;F29)-COUNTIF(Vertices[In-Degree],"&gt;="&amp;F30)</f>
        <v>0</v>
      </c>
      <c r="H29" s="39">
        <f t="shared" si="3"/>
        <v>5.6511627906976765</v>
      </c>
      <c r="I29" s="40">
        <f>COUNTIF(Vertices[Out-Degree],"&gt;= "&amp;H29)-COUNTIF(Vertices[Out-Degree],"&gt;="&amp;H30)</f>
        <v>0</v>
      </c>
      <c r="J29" s="39">
        <f t="shared" si="4"/>
        <v>127.67441839534894</v>
      </c>
      <c r="K29" s="40">
        <f>COUNTIF(Vertices[Betweenness Centrality],"&gt;= "&amp;J29)-COUNTIF(Vertices[Betweenness Centrality],"&gt;="&amp;J30)</f>
        <v>0</v>
      </c>
      <c r="L29" s="39">
        <f t="shared" si="5"/>
        <v>0.07596904651162796</v>
      </c>
      <c r="M29" s="40">
        <f>COUNTIF(Vertices[Closeness Centrality],"&gt;= "&amp;L29)-COUNTIF(Vertices[Closeness Centrality],"&gt;="&amp;L30)</f>
        <v>0</v>
      </c>
      <c r="N29" s="39">
        <f t="shared" si="6"/>
        <v>0.06495069767441866</v>
      </c>
      <c r="O29" s="40">
        <f>COUNTIF(Vertices[Eigenvector Centrality],"&gt;= "&amp;N29)-COUNTIF(Vertices[Eigenvector Centrality],"&gt;="&amp;N30)</f>
        <v>0</v>
      </c>
      <c r="P29" s="39">
        <f t="shared" si="7"/>
        <v>3.0576287906976747</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5.860465116279072</v>
      </c>
      <c r="G30" s="38">
        <f>COUNTIF(Vertices[In-Degree],"&gt;= "&amp;F30)-COUNTIF(Vertices[In-Degree],"&gt;="&amp;F31)</f>
        <v>1</v>
      </c>
      <c r="H30" s="37">
        <f t="shared" si="3"/>
        <v>5.860465116279072</v>
      </c>
      <c r="I30" s="38">
        <f>COUNTIF(Vertices[Out-Degree],"&gt;= "&amp;H30)-COUNTIF(Vertices[Out-Degree],"&gt;="&amp;H31)</f>
        <v>0</v>
      </c>
      <c r="J30" s="37">
        <f t="shared" si="4"/>
        <v>132.40310055813964</v>
      </c>
      <c r="K30" s="38">
        <f>COUNTIF(Vertices[Betweenness Centrality],"&gt;= "&amp;J30)-COUNTIF(Vertices[Betweenness Centrality],"&gt;="&amp;J31)</f>
        <v>0</v>
      </c>
      <c r="L30" s="37">
        <f t="shared" si="5"/>
        <v>0.07816541860465122</v>
      </c>
      <c r="M30" s="38">
        <f>COUNTIF(Vertices[Closeness Centrality],"&gt;= "&amp;L30)-COUNTIF(Vertices[Closeness Centrality],"&gt;="&amp;L31)</f>
        <v>0</v>
      </c>
      <c r="N30" s="37">
        <f t="shared" si="6"/>
        <v>0.0673562790697675</v>
      </c>
      <c r="O30" s="38">
        <f>COUNTIF(Vertices[Eigenvector Centrality],"&gt;= "&amp;N30)-COUNTIF(Vertices[Eigenvector Centrality],"&gt;="&amp;N31)</f>
        <v>0</v>
      </c>
      <c r="P30" s="37">
        <f t="shared" si="7"/>
        <v>3.15875211627907</v>
      </c>
      <c r="Q30" s="38">
        <f>COUNTIF(Vertices[PageRank],"&gt;= "&amp;P30)-COUNTIF(Vertices[PageRank],"&gt;="&amp;P31)</f>
        <v>0</v>
      </c>
      <c r="R30" s="37">
        <f t="shared" si="8"/>
        <v>0.6511627906976745</v>
      </c>
      <c r="S30" s="43">
        <f>COUNTIF(Vertices[Clustering Coefficient],"&gt;= "&amp;R30)-COUNTIF(Vertices[Clustering Coefficient],"&gt;="&amp;R31)</f>
        <v>5</v>
      </c>
      <c r="T30" s="37" t="e">
        <f ca="1" t="shared" si="9"/>
        <v>#REF!</v>
      </c>
      <c r="U30" s="38" t="e">
        <f ca="1" t="shared" si="0"/>
        <v>#REF!</v>
      </c>
    </row>
    <row r="31" spans="4:21" ht="15">
      <c r="D31" s="32">
        <f t="shared" si="1"/>
        <v>0</v>
      </c>
      <c r="E31" s="3">
        <f>COUNTIF(Vertices[Degree],"&gt;= "&amp;D31)-COUNTIF(Vertices[Degree],"&gt;="&amp;D32)</f>
        <v>0</v>
      </c>
      <c r="F31" s="39">
        <f t="shared" si="2"/>
        <v>6.069767441860468</v>
      </c>
      <c r="G31" s="40">
        <f>COUNTIF(Vertices[In-Degree],"&gt;= "&amp;F31)-COUNTIF(Vertices[In-Degree],"&gt;="&amp;F32)</f>
        <v>0</v>
      </c>
      <c r="H31" s="39">
        <f t="shared" si="3"/>
        <v>6.069767441860468</v>
      </c>
      <c r="I31" s="40">
        <f>COUNTIF(Vertices[Out-Degree],"&gt;= "&amp;H31)-COUNTIF(Vertices[Out-Degree],"&gt;="&amp;H32)</f>
        <v>0</v>
      </c>
      <c r="J31" s="39">
        <f t="shared" si="4"/>
        <v>137.13178272093035</v>
      </c>
      <c r="K31" s="40">
        <f>COUNTIF(Vertices[Betweenness Centrality],"&gt;= "&amp;J31)-COUNTIF(Vertices[Betweenness Centrality],"&gt;="&amp;J32)</f>
        <v>0</v>
      </c>
      <c r="L31" s="39">
        <f t="shared" si="5"/>
        <v>0.08036179069767448</v>
      </c>
      <c r="M31" s="40">
        <f>COUNTIF(Vertices[Closeness Centrality],"&gt;= "&amp;L31)-COUNTIF(Vertices[Closeness Centrality],"&gt;="&amp;L32)</f>
        <v>0</v>
      </c>
      <c r="N31" s="39">
        <f t="shared" si="6"/>
        <v>0.06976186046511634</v>
      </c>
      <c r="O31" s="40">
        <f>COUNTIF(Vertices[Eigenvector Centrality],"&gt;= "&amp;N31)-COUNTIF(Vertices[Eigenvector Centrality],"&gt;="&amp;N32)</f>
        <v>0</v>
      </c>
      <c r="P31" s="39">
        <f t="shared" si="7"/>
        <v>3.2598754418604656</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6.279069767441864</v>
      </c>
      <c r="G32" s="38">
        <f>COUNTIF(Vertices[In-Degree],"&gt;= "&amp;F32)-COUNTIF(Vertices[In-Degree],"&gt;="&amp;F33)</f>
        <v>0</v>
      </c>
      <c r="H32" s="37">
        <f t="shared" si="3"/>
        <v>6.279069767441864</v>
      </c>
      <c r="I32" s="38">
        <f>COUNTIF(Vertices[Out-Degree],"&gt;= "&amp;H32)-COUNTIF(Vertices[Out-Degree],"&gt;="&amp;H33)</f>
        <v>0</v>
      </c>
      <c r="J32" s="37">
        <f t="shared" si="4"/>
        <v>141.86046488372105</v>
      </c>
      <c r="K32" s="38">
        <f>COUNTIF(Vertices[Betweenness Centrality],"&gt;= "&amp;J32)-COUNTIF(Vertices[Betweenness Centrality],"&gt;="&amp;J33)</f>
        <v>0</v>
      </c>
      <c r="L32" s="37">
        <f t="shared" si="5"/>
        <v>0.08255816279069773</v>
      </c>
      <c r="M32" s="38">
        <f>COUNTIF(Vertices[Closeness Centrality],"&gt;= "&amp;L32)-COUNTIF(Vertices[Closeness Centrality],"&gt;="&amp;L33)</f>
        <v>0</v>
      </c>
      <c r="N32" s="37">
        <f t="shared" si="6"/>
        <v>0.07216744186046518</v>
      </c>
      <c r="O32" s="38">
        <f>COUNTIF(Vertices[Eigenvector Centrality],"&gt;= "&amp;N32)-COUNTIF(Vertices[Eigenvector Centrality],"&gt;="&amp;N33)</f>
        <v>0</v>
      </c>
      <c r="P32" s="37">
        <f t="shared" si="7"/>
        <v>3.360998767441861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6.488372093023259</v>
      </c>
      <c r="G33" s="40">
        <f>COUNTIF(Vertices[In-Degree],"&gt;= "&amp;F33)-COUNTIF(Vertices[In-Degree],"&gt;="&amp;F34)</f>
        <v>0</v>
      </c>
      <c r="H33" s="39">
        <f t="shared" si="3"/>
        <v>6.488372093023259</v>
      </c>
      <c r="I33" s="40">
        <f>COUNTIF(Vertices[Out-Degree],"&gt;= "&amp;H33)-COUNTIF(Vertices[Out-Degree],"&gt;="&amp;H34)</f>
        <v>0</v>
      </c>
      <c r="J33" s="39">
        <f t="shared" si="4"/>
        <v>146.58914704651175</v>
      </c>
      <c r="K33" s="40">
        <f>COUNTIF(Vertices[Betweenness Centrality],"&gt;= "&amp;J33)-COUNTIF(Vertices[Betweenness Centrality],"&gt;="&amp;J34)</f>
        <v>1</v>
      </c>
      <c r="L33" s="39">
        <f t="shared" si="5"/>
        <v>0.08475453488372099</v>
      </c>
      <c r="M33" s="40">
        <f>COUNTIF(Vertices[Closeness Centrality],"&gt;= "&amp;L33)-COUNTIF(Vertices[Closeness Centrality],"&gt;="&amp;L34)</f>
        <v>0</v>
      </c>
      <c r="N33" s="39">
        <f t="shared" si="6"/>
        <v>0.07457302325581402</v>
      </c>
      <c r="O33" s="40">
        <f>COUNTIF(Vertices[Eigenvector Centrality],"&gt;= "&amp;N33)-COUNTIF(Vertices[Eigenvector Centrality],"&gt;="&amp;N34)</f>
        <v>0</v>
      </c>
      <c r="P33" s="39">
        <f t="shared" si="7"/>
        <v>3.4621220930232566</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6.697674418604655</v>
      </c>
      <c r="G34" s="38">
        <f>COUNTIF(Vertices[In-Degree],"&gt;= "&amp;F34)-COUNTIF(Vertices[In-Degree],"&gt;="&amp;F35)</f>
        <v>0</v>
      </c>
      <c r="H34" s="37">
        <f t="shared" si="3"/>
        <v>6.697674418604655</v>
      </c>
      <c r="I34" s="38">
        <f>COUNTIF(Vertices[Out-Degree],"&gt;= "&amp;H34)-COUNTIF(Vertices[Out-Degree],"&gt;="&amp;H35)</f>
        <v>0</v>
      </c>
      <c r="J34" s="37">
        <f t="shared" si="4"/>
        <v>151.31782920930246</v>
      </c>
      <c r="K34" s="38">
        <f>COUNTIF(Vertices[Betweenness Centrality],"&gt;= "&amp;J34)-COUNTIF(Vertices[Betweenness Centrality],"&gt;="&amp;J35)</f>
        <v>0</v>
      </c>
      <c r="L34" s="37">
        <f t="shared" si="5"/>
        <v>0.08695090697674425</v>
      </c>
      <c r="M34" s="38">
        <f>COUNTIF(Vertices[Closeness Centrality],"&gt;= "&amp;L34)-COUNTIF(Vertices[Closeness Centrality],"&gt;="&amp;L35)</f>
        <v>0</v>
      </c>
      <c r="N34" s="37">
        <f t="shared" si="6"/>
        <v>0.07697860465116287</v>
      </c>
      <c r="O34" s="38">
        <f>COUNTIF(Vertices[Eigenvector Centrality],"&gt;= "&amp;N34)-COUNTIF(Vertices[Eigenvector Centrality],"&gt;="&amp;N35)</f>
        <v>2</v>
      </c>
      <c r="P34" s="37">
        <f t="shared" si="7"/>
        <v>3.563245418604652</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6.906976744186051</v>
      </c>
      <c r="G35" s="40">
        <f>COUNTIF(Vertices[In-Degree],"&gt;= "&amp;F35)-COUNTIF(Vertices[In-Degree],"&gt;="&amp;F36)</f>
        <v>0</v>
      </c>
      <c r="H35" s="39">
        <f t="shared" si="3"/>
        <v>6.906976744186051</v>
      </c>
      <c r="I35" s="40">
        <f>COUNTIF(Vertices[Out-Degree],"&gt;= "&amp;H35)-COUNTIF(Vertices[Out-Degree],"&gt;="&amp;H36)</f>
        <v>0</v>
      </c>
      <c r="J35" s="39">
        <f t="shared" si="4"/>
        <v>156.04651137209316</v>
      </c>
      <c r="K35" s="40">
        <f>COUNTIF(Vertices[Betweenness Centrality],"&gt;= "&amp;J35)-COUNTIF(Vertices[Betweenness Centrality],"&gt;="&amp;J36)</f>
        <v>0</v>
      </c>
      <c r="L35" s="39">
        <f t="shared" si="5"/>
        <v>0.08914727906976751</v>
      </c>
      <c r="M35" s="40">
        <f>COUNTIF(Vertices[Closeness Centrality],"&gt;= "&amp;L35)-COUNTIF(Vertices[Closeness Centrality],"&gt;="&amp;L36)</f>
        <v>0</v>
      </c>
      <c r="N35" s="39">
        <f t="shared" si="6"/>
        <v>0.0793841860465117</v>
      </c>
      <c r="O35" s="40">
        <f>COUNTIF(Vertices[Eigenvector Centrality],"&gt;= "&amp;N35)-COUNTIF(Vertices[Eigenvector Centrality],"&gt;="&amp;N36)</f>
        <v>1</v>
      </c>
      <c r="P35" s="39">
        <f t="shared" si="7"/>
        <v>3.6643687441860475</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7.1162790697674465</v>
      </c>
      <c r="G36" s="38">
        <f>COUNTIF(Vertices[In-Degree],"&gt;= "&amp;F36)-COUNTIF(Vertices[In-Degree],"&gt;="&amp;F37)</f>
        <v>0</v>
      </c>
      <c r="H36" s="37">
        <f t="shared" si="3"/>
        <v>7.1162790697674465</v>
      </c>
      <c r="I36" s="38">
        <f>COUNTIF(Vertices[Out-Degree],"&gt;= "&amp;H36)-COUNTIF(Vertices[Out-Degree],"&gt;="&amp;H37)</f>
        <v>0</v>
      </c>
      <c r="J36" s="37">
        <f t="shared" si="4"/>
        <v>160.77519353488387</v>
      </c>
      <c r="K36" s="38">
        <f>COUNTIF(Vertices[Betweenness Centrality],"&gt;= "&amp;J36)-COUNTIF(Vertices[Betweenness Centrality],"&gt;="&amp;J37)</f>
        <v>0</v>
      </c>
      <c r="L36" s="37">
        <f t="shared" si="5"/>
        <v>0.09134365116279076</v>
      </c>
      <c r="M36" s="38">
        <f>COUNTIF(Vertices[Closeness Centrality],"&gt;= "&amp;L36)-COUNTIF(Vertices[Closeness Centrality],"&gt;="&amp;L37)</f>
        <v>0</v>
      </c>
      <c r="N36" s="37">
        <f t="shared" si="6"/>
        <v>0.08178976744186055</v>
      </c>
      <c r="O36" s="38">
        <f>COUNTIF(Vertices[Eigenvector Centrality],"&gt;= "&amp;N36)-COUNTIF(Vertices[Eigenvector Centrality],"&gt;="&amp;N37)</f>
        <v>0</v>
      </c>
      <c r="P36" s="37">
        <f t="shared" si="7"/>
        <v>3.765492069767443</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7.325581395348842</v>
      </c>
      <c r="G37" s="40">
        <f>COUNTIF(Vertices[In-Degree],"&gt;= "&amp;F37)-COUNTIF(Vertices[In-Degree],"&gt;="&amp;F38)</f>
        <v>0</v>
      </c>
      <c r="H37" s="39">
        <f t="shared" si="3"/>
        <v>7.325581395348842</v>
      </c>
      <c r="I37" s="40">
        <f>COUNTIF(Vertices[Out-Degree],"&gt;= "&amp;H37)-COUNTIF(Vertices[Out-Degree],"&gt;="&amp;H38)</f>
        <v>0</v>
      </c>
      <c r="J37" s="39">
        <f t="shared" si="4"/>
        <v>165.50387569767457</v>
      </c>
      <c r="K37" s="40">
        <f>COUNTIF(Vertices[Betweenness Centrality],"&gt;= "&amp;J37)-COUNTIF(Vertices[Betweenness Centrality],"&gt;="&amp;J38)</f>
        <v>0</v>
      </c>
      <c r="L37" s="39">
        <f t="shared" si="5"/>
        <v>0.09354002325581402</v>
      </c>
      <c r="M37" s="40">
        <f>COUNTIF(Vertices[Closeness Centrality],"&gt;= "&amp;L37)-COUNTIF(Vertices[Closeness Centrality],"&gt;="&amp;L38)</f>
        <v>0</v>
      </c>
      <c r="N37" s="39">
        <f t="shared" si="6"/>
        <v>0.08419534883720939</v>
      </c>
      <c r="O37" s="40">
        <f>COUNTIF(Vertices[Eigenvector Centrality],"&gt;= "&amp;N37)-COUNTIF(Vertices[Eigenvector Centrality],"&gt;="&amp;N38)</f>
        <v>1</v>
      </c>
      <c r="P37" s="39">
        <f t="shared" si="7"/>
        <v>3.8666153953488385</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7.534883720930238</v>
      </c>
      <c r="G38" s="38">
        <f>COUNTIF(Vertices[In-Degree],"&gt;= "&amp;F38)-COUNTIF(Vertices[In-Degree],"&gt;="&amp;F39)</f>
        <v>0</v>
      </c>
      <c r="H38" s="37">
        <f t="shared" si="3"/>
        <v>7.534883720930238</v>
      </c>
      <c r="I38" s="38">
        <f>COUNTIF(Vertices[Out-Degree],"&gt;= "&amp;H38)-COUNTIF(Vertices[Out-Degree],"&gt;="&amp;H39)</f>
        <v>0</v>
      </c>
      <c r="J38" s="37">
        <f t="shared" si="4"/>
        <v>170.23255786046528</v>
      </c>
      <c r="K38" s="38">
        <f>COUNTIF(Vertices[Betweenness Centrality],"&gt;= "&amp;J38)-COUNTIF(Vertices[Betweenness Centrality],"&gt;="&amp;J39)</f>
        <v>0</v>
      </c>
      <c r="L38" s="37">
        <f t="shared" si="5"/>
        <v>0.09573639534883728</v>
      </c>
      <c r="M38" s="38">
        <f>COUNTIF(Vertices[Closeness Centrality],"&gt;= "&amp;L38)-COUNTIF(Vertices[Closeness Centrality],"&gt;="&amp;L39)</f>
        <v>0</v>
      </c>
      <c r="N38" s="37">
        <f t="shared" si="6"/>
        <v>0.08660093023255823</v>
      </c>
      <c r="O38" s="38">
        <f>COUNTIF(Vertices[Eigenvector Centrality],"&gt;= "&amp;N38)-COUNTIF(Vertices[Eigenvector Centrality],"&gt;="&amp;N39)</f>
        <v>0</v>
      </c>
      <c r="P38" s="37">
        <f t="shared" si="7"/>
        <v>3.967738720930234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7.744186046511634</v>
      </c>
      <c r="G39" s="40">
        <f>COUNTIF(Vertices[In-Degree],"&gt;= "&amp;F39)-COUNTIF(Vertices[In-Degree],"&gt;="&amp;F40)</f>
        <v>0</v>
      </c>
      <c r="H39" s="39">
        <f t="shared" si="3"/>
        <v>7.744186046511634</v>
      </c>
      <c r="I39" s="40">
        <f>COUNTIF(Vertices[Out-Degree],"&gt;= "&amp;H39)-COUNTIF(Vertices[Out-Degree],"&gt;="&amp;H40)</f>
        <v>0</v>
      </c>
      <c r="J39" s="39">
        <f t="shared" si="4"/>
        <v>174.96124002325598</v>
      </c>
      <c r="K39" s="40">
        <f>COUNTIF(Vertices[Betweenness Centrality],"&gt;= "&amp;J39)-COUNTIF(Vertices[Betweenness Centrality],"&gt;="&amp;J40)</f>
        <v>0</v>
      </c>
      <c r="L39" s="39">
        <f t="shared" si="5"/>
        <v>0.09793276744186054</v>
      </c>
      <c r="M39" s="40">
        <f>COUNTIF(Vertices[Closeness Centrality],"&gt;= "&amp;L39)-COUNTIF(Vertices[Closeness Centrality],"&gt;="&amp;L40)</f>
        <v>0</v>
      </c>
      <c r="N39" s="39">
        <f t="shared" si="6"/>
        <v>0.08900651162790707</v>
      </c>
      <c r="O39" s="40">
        <f>COUNTIF(Vertices[Eigenvector Centrality],"&gt;= "&amp;N39)-COUNTIF(Vertices[Eigenvector Centrality],"&gt;="&amp;N40)</f>
        <v>0</v>
      </c>
      <c r="P39" s="39">
        <f t="shared" si="7"/>
        <v>4.068862046511629</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7.953488372093029</v>
      </c>
      <c r="G40" s="38">
        <f>COUNTIF(Vertices[In-Degree],"&gt;= "&amp;F40)-COUNTIF(Vertices[In-Degree],"&gt;="&amp;F41)</f>
        <v>0</v>
      </c>
      <c r="H40" s="37">
        <f t="shared" si="3"/>
        <v>7.953488372093029</v>
      </c>
      <c r="I40" s="38">
        <f>COUNTIF(Vertices[Out-Degree],"&gt;= "&amp;H40)-COUNTIF(Vertices[Out-Degree],"&gt;="&amp;H41)</f>
        <v>3</v>
      </c>
      <c r="J40" s="37">
        <f t="shared" si="4"/>
        <v>179.6899221860467</v>
      </c>
      <c r="K40" s="38">
        <f>COUNTIF(Vertices[Betweenness Centrality],"&gt;= "&amp;J40)-COUNTIF(Vertices[Betweenness Centrality],"&gt;="&amp;J41)</f>
        <v>0</v>
      </c>
      <c r="L40" s="37">
        <f t="shared" si="5"/>
        <v>0.1001291395348838</v>
      </c>
      <c r="M40" s="38">
        <f>COUNTIF(Vertices[Closeness Centrality],"&gt;= "&amp;L40)-COUNTIF(Vertices[Closeness Centrality],"&gt;="&amp;L41)</f>
        <v>0</v>
      </c>
      <c r="N40" s="37">
        <f t="shared" si="6"/>
        <v>0.09141209302325591</v>
      </c>
      <c r="O40" s="38">
        <f>COUNTIF(Vertices[Eigenvector Centrality],"&gt;= "&amp;N40)-COUNTIF(Vertices[Eigenvector Centrality],"&gt;="&amp;N41)</f>
        <v>0</v>
      </c>
      <c r="P40" s="37">
        <f t="shared" si="7"/>
        <v>4.1699853720930244</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8.162790697674424</v>
      </c>
      <c r="G41" s="40">
        <f>COUNTIF(Vertices[In-Degree],"&gt;= "&amp;F41)-COUNTIF(Vertices[In-Degree],"&gt;="&amp;F42)</f>
        <v>0</v>
      </c>
      <c r="H41" s="39">
        <f t="shared" si="3"/>
        <v>8.162790697674424</v>
      </c>
      <c r="I41" s="40">
        <f>COUNTIF(Vertices[Out-Degree],"&gt;= "&amp;H41)-COUNTIF(Vertices[Out-Degree],"&gt;="&amp;H42)</f>
        <v>0</v>
      </c>
      <c r="J41" s="39">
        <f t="shared" si="4"/>
        <v>184.4186043488374</v>
      </c>
      <c r="K41" s="40">
        <f>COUNTIF(Vertices[Betweenness Centrality],"&gt;= "&amp;J41)-COUNTIF(Vertices[Betweenness Centrality],"&gt;="&amp;J42)</f>
        <v>0</v>
      </c>
      <c r="L41" s="39">
        <f t="shared" si="5"/>
        <v>0.10232551162790705</v>
      </c>
      <c r="M41" s="40">
        <f>COUNTIF(Vertices[Closeness Centrality],"&gt;= "&amp;L41)-COUNTIF(Vertices[Closeness Centrality],"&gt;="&amp;L42)</f>
        <v>0</v>
      </c>
      <c r="N41" s="39">
        <f t="shared" si="6"/>
        <v>0.09381767441860475</v>
      </c>
      <c r="O41" s="40">
        <f>COUNTIF(Vertices[Eigenvector Centrality],"&gt;= "&amp;N41)-COUNTIF(Vertices[Eigenvector Centrality],"&gt;="&amp;N42)</f>
        <v>0</v>
      </c>
      <c r="P41" s="39">
        <f t="shared" si="7"/>
        <v>4.2711086976744195</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8.37209302325582</v>
      </c>
      <c r="G42" s="38">
        <f>COUNTIF(Vertices[In-Degree],"&gt;= "&amp;F42)-COUNTIF(Vertices[In-Degree],"&gt;="&amp;F43)</f>
        <v>0</v>
      </c>
      <c r="H42" s="37">
        <f t="shared" si="3"/>
        <v>8.37209302325582</v>
      </c>
      <c r="I42" s="38">
        <f>COUNTIF(Vertices[Out-Degree],"&gt;= "&amp;H42)-COUNTIF(Vertices[Out-Degree],"&gt;="&amp;H43)</f>
        <v>0</v>
      </c>
      <c r="J42" s="37">
        <f t="shared" si="4"/>
        <v>189.1472865116281</v>
      </c>
      <c r="K42" s="38">
        <f>COUNTIF(Vertices[Betweenness Centrality],"&gt;= "&amp;J42)-COUNTIF(Vertices[Betweenness Centrality],"&gt;="&amp;J43)</f>
        <v>0</v>
      </c>
      <c r="L42" s="37">
        <f t="shared" si="5"/>
        <v>0.10452188372093031</v>
      </c>
      <c r="M42" s="38">
        <f>COUNTIF(Vertices[Closeness Centrality],"&gt;= "&amp;L42)-COUNTIF(Vertices[Closeness Centrality],"&gt;="&amp;L43)</f>
        <v>0</v>
      </c>
      <c r="N42" s="37">
        <f t="shared" si="6"/>
        <v>0.09622325581395359</v>
      </c>
      <c r="O42" s="38">
        <f>COUNTIF(Vertices[Eigenvector Centrality],"&gt;= "&amp;N42)-COUNTIF(Vertices[Eigenvector Centrality],"&gt;="&amp;N43)</f>
        <v>0</v>
      </c>
      <c r="P42" s="37">
        <f t="shared" si="7"/>
        <v>4.3722320232558145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8.581395348837216</v>
      </c>
      <c r="G43" s="40">
        <f>COUNTIF(Vertices[In-Degree],"&gt;= "&amp;F43)-COUNTIF(Vertices[In-Degree],"&gt;="&amp;F44)</f>
        <v>0</v>
      </c>
      <c r="H43" s="39">
        <f t="shared" si="3"/>
        <v>8.581395348837216</v>
      </c>
      <c r="I43" s="40">
        <f>COUNTIF(Vertices[Out-Degree],"&gt;= "&amp;H43)-COUNTIF(Vertices[Out-Degree],"&gt;="&amp;H44)</f>
        <v>0</v>
      </c>
      <c r="J43" s="39">
        <f t="shared" si="4"/>
        <v>193.8759686744188</v>
      </c>
      <c r="K43" s="40">
        <f>COUNTIF(Vertices[Betweenness Centrality],"&gt;= "&amp;J43)-COUNTIF(Vertices[Betweenness Centrality],"&gt;="&amp;J44)</f>
        <v>0</v>
      </c>
      <c r="L43" s="39">
        <f t="shared" si="5"/>
        <v>0.10671825581395357</v>
      </c>
      <c r="M43" s="40">
        <f>COUNTIF(Vertices[Closeness Centrality],"&gt;= "&amp;L43)-COUNTIF(Vertices[Closeness Centrality],"&gt;="&amp;L44)</f>
        <v>0</v>
      </c>
      <c r="N43" s="39">
        <f t="shared" si="6"/>
        <v>0.09862883720930243</v>
      </c>
      <c r="O43" s="40">
        <f>COUNTIF(Vertices[Eigenvector Centrality],"&gt;= "&amp;N43)-COUNTIF(Vertices[Eigenvector Centrality],"&gt;="&amp;N44)</f>
        <v>0</v>
      </c>
      <c r="P43" s="39">
        <f t="shared" si="7"/>
        <v>4.4733553488372095</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8.790697674418611</v>
      </c>
      <c r="G44" s="38">
        <f>COUNTIF(Vertices[In-Degree],"&gt;= "&amp;F44)-COUNTIF(Vertices[In-Degree],"&gt;="&amp;F45)</f>
        <v>0</v>
      </c>
      <c r="H44" s="37">
        <f t="shared" si="3"/>
        <v>8.790697674418611</v>
      </c>
      <c r="I44" s="38">
        <f>COUNTIF(Vertices[Out-Degree],"&gt;= "&amp;H44)-COUNTIF(Vertices[Out-Degree],"&gt;="&amp;H45)</f>
        <v>0</v>
      </c>
      <c r="J44" s="37">
        <f t="shared" si="4"/>
        <v>198.6046508372095</v>
      </c>
      <c r="K44" s="38">
        <f>COUNTIF(Vertices[Betweenness Centrality],"&gt;= "&amp;J44)-COUNTIF(Vertices[Betweenness Centrality],"&gt;="&amp;J45)</f>
        <v>0</v>
      </c>
      <c r="L44" s="37">
        <f t="shared" si="5"/>
        <v>0.10891462790697683</v>
      </c>
      <c r="M44" s="38">
        <f>COUNTIF(Vertices[Closeness Centrality],"&gt;= "&amp;L44)-COUNTIF(Vertices[Closeness Centrality],"&gt;="&amp;L45)</f>
        <v>0</v>
      </c>
      <c r="N44" s="37">
        <f t="shared" si="6"/>
        <v>0.10103441860465127</v>
      </c>
      <c r="O44" s="38">
        <f>COUNTIF(Vertices[Eigenvector Centrality],"&gt;= "&amp;N44)-COUNTIF(Vertices[Eigenvector Centrality],"&gt;="&amp;N45)</f>
        <v>0</v>
      </c>
      <c r="P44" s="37">
        <f t="shared" si="7"/>
        <v>4.574478674418605</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9</v>
      </c>
      <c r="G45" s="42">
        <f>COUNTIF(Vertices[In-Degree],"&gt;= "&amp;F45)-COUNTIF(Vertices[In-Degree],"&gt;="&amp;F46)</f>
        <v>1</v>
      </c>
      <c r="H45" s="41">
        <f>MAX(Vertices[Out-Degree])</f>
        <v>9</v>
      </c>
      <c r="I45" s="42">
        <f>COUNTIF(Vertices[Out-Degree],"&gt;= "&amp;H45)-COUNTIF(Vertices[Out-Degree],"&gt;="&amp;H46)</f>
        <v>2</v>
      </c>
      <c r="J45" s="41">
        <f>MAX(Vertices[Betweenness Centrality])</f>
        <v>203.333333</v>
      </c>
      <c r="K45" s="42">
        <f>COUNTIF(Vertices[Betweenness Centrality],"&gt;= "&amp;J45)-COUNTIF(Vertices[Betweenness Centrality],"&gt;="&amp;J46)</f>
        <v>1</v>
      </c>
      <c r="L45" s="41">
        <f>MAX(Vertices[Closeness Centrality])</f>
        <v>0.111111</v>
      </c>
      <c r="M45" s="42">
        <f>COUNTIF(Vertices[Closeness Centrality],"&gt;= "&amp;L45)-COUNTIF(Vertices[Closeness Centrality],"&gt;="&amp;L46)</f>
        <v>1</v>
      </c>
      <c r="N45" s="41">
        <f>MAX(Vertices[Eigenvector Centrality])</f>
        <v>0.10344</v>
      </c>
      <c r="O45" s="42">
        <f>COUNTIF(Vertices[Eigenvector Centrality],"&gt;= "&amp;N45)-COUNTIF(Vertices[Eigenvector Centrality],"&gt;="&amp;N46)</f>
        <v>1</v>
      </c>
      <c r="P45" s="41">
        <f>MAX(Vertices[PageRank])</f>
        <v>4.675602</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9</v>
      </c>
    </row>
    <row r="59" spans="1:2" ht="15">
      <c r="A59" s="33" t="s">
        <v>90</v>
      </c>
      <c r="B59" s="47">
        <f>_xlfn.IFERROR(AVERAGE(Vertices[In-Degree]),NoMetricMessage)</f>
        <v>1.9375</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9</v>
      </c>
    </row>
    <row r="73" spans="1:2" ht="15">
      <c r="A73" s="33" t="s">
        <v>96</v>
      </c>
      <c r="B73" s="47">
        <f>_xlfn.IFERROR(AVERAGE(Vertices[Out-Degree]),NoMetricMessage)</f>
        <v>1.9375</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203.333333</v>
      </c>
    </row>
    <row r="87" spans="1:2" ht="15">
      <c r="A87" s="33" t="s">
        <v>102</v>
      </c>
      <c r="B87" s="47">
        <f>_xlfn.IFERROR(AVERAGE(Vertices[Betweenness Centrality]),NoMetricMessage)</f>
        <v>21.0624999375</v>
      </c>
    </row>
    <row r="88" spans="1:2" ht="15">
      <c r="A88" s="33" t="s">
        <v>103</v>
      </c>
      <c r="B88" s="47">
        <f>_xlfn.IFERROR(MEDIAN(Vertices[Betweenness Centrality]),NoMetricMessage)</f>
        <v>0</v>
      </c>
    </row>
    <row r="99" spans="1:2" ht="15">
      <c r="A99" s="33" t="s">
        <v>106</v>
      </c>
      <c r="B99" s="47">
        <f>IF(COUNT(Vertices[Closeness Centrality])&gt;0,L2,NoMetricMessage)</f>
        <v>0.016667</v>
      </c>
    </row>
    <row r="100" spans="1:2" ht="15">
      <c r="A100" s="33" t="s">
        <v>107</v>
      </c>
      <c r="B100" s="47">
        <f>IF(COUNT(Vertices[Closeness Centrality])&gt;0,L45,NoMetricMessage)</f>
        <v>0.111111</v>
      </c>
    </row>
    <row r="101" spans="1:2" ht="15">
      <c r="A101" s="33" t="s">
        <v>108</v>
      </c>
      <c r="B101" s="47">
        <f>_xlfn.IFERROR(AVERAGE(Vertices[Closeness Centrality]),NoMetricMessage)</f>
        <v>0.03479190624999999</v>
      </c>
    </row>
    <row r="102" spans="1:2" ht="15">
      <c r="A102" s="33" t="s">
        <v>109</v>
      </c>
      <c r="B102" s="47">
        <f>_xlfn.IFERROR(MEDIAN(Vertices[Closeness Centrality]),NoMetricMessage)</f>
        <v>0.024405000000000003</v>
      </c>
    </row>
    <row r="113" spans="1:2" ht="15">
      <c r="A113" s="33" t="s">
        <v>112</v>
      </c>
      <c r="B113" s="47">
        <f>IF(COUNT(Vertices[Eigenvector Centrality])&gt;0,N2,NoMetricMessage)</f>
        <v>0</v>
      </c>
    </row>
    <row r="114" spans="1:2" ht="15">
      <c r="A114" s="33" t="s">
        <v>113</v>
      </c>
      <c r="B114" s="47">
        <f>IF(COUNT(Vertices[Eigenvector Centrality])&gt;0,N45,NoMetricMessage)</f>
        <v>0.10344</v>
      </c>
    </row>
    <row r="115" spans="1:2" ht="15">
      <c r="A115" s="33" t="s">
        <v>114</v>
      </c>
      <c r="B115" s="47">
        <f>_xlfn.IFERROR(AVERAGE(Vertices[Eigenvector Centrality]),NoMetricMessage)</f>
        <v>0.0312499375</v>
      </c>
    </row>
    <row r="116" spans="1:2" ht="15">
      <c r="A116" s="33" t="s">
        <v>115</v>
      </c>
      <c r="B116" s="47">
        <f>_xlfn.IFERROR(MEDIAN(Vertices[Eigenvector Centrality]),NoMetricMessage)</f>
        <v>0.0270185</v>
      </c>
    </row>
    <row r="127" spans="1:2" ht="15">
      <c r="A127" s="33" t="s">
        <v>140</v>
      </c>
      <c r="B127" s="47">
        <f>IF(COUNT(Vertices[PageRank])&gt;0,P2,NoMetricMessage)</f>
        <v>0.327299</v>
      </c>
    </row>
    <row r="128" spans="1:2" ht="15">
      <c r="A128" s="33" t="s">
        <v>141</v>
      </c>
      <c r="B128" s="47">
        <f>IF(COUNT(Vertices[PageRank])&gt;0,P45,NoMetricMessage)</f>
        <v>4.675602</v>
      </c>
    </row>
    <row r="129" spans="1:2" ht="15">
      <c r="A129" s="33" t="s">
        <v>142</v>
      </c>
      <c r="B129" s="47">
        <f>_xlfn.IFERROR(AVERAGE(Vertices[PageRank]),NoMetricMessage)</f>
        <v>0.9999845937499998</v>
      </c>
    </row>
    <row r="130" spans="1:2" ht="15">
      <c r="A130" s="33" t="s">
        <v>143</v>
      </c>
      <c r="B130" s="47">
        <f>_xlfn.IFERROR(MEDIAN(Vertices[PageRank]),NoMetricMessage)</f>
        <v>0.6261509999999999</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0.26340863997114006</v>
      </c>
    </row>
    <row r="144" spans="1:2" ht="15">
      <c r="A144" s="33" t="s">
        <v>121</v>
      </c>
      <c r="B144" s="47">
        <f>_xlfn.IFERROR(MEDIAN(Vertices[Clustering Coefficient]),NoMetricMessage)</f>
        <v>0.1667207792207792</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813</v>
      </c>
    </row>
    <row r="6" spans="1:18" ht="409.5">
      <c r="A6">
        <v>0</v>
      </c>
      <c r="B6" s="1" t="s">
        <v>136</v>
      </c>
      <c r="C6">
        <v>1</v>
      </c>
      <c r="D6" t="s">
        <v>59</v>
      </c>
      <c r="E6" t="s">
        <v>59</v>
      </c>
      <c r="F6">
        <v>0</v>
      </c>
      <c r="H6" t="s">
        <v>71</v>
      </c>
      <c r="J6" t="s">
        <v>173</v>
      </c>
      <c r="K6" s="13" t="s">
        <v>814</v>
      </c>
      <c r="R6" t="s">
        <v>129</v>
      </c>
    </row>
    <row r="7" spans="1:11" ht="409.5">
      <c r="A7">
        <v>2</v>
      </c>
      <c r="B7">
        <v>1</v>
      </c>
      <c r="C7">
        <v>0</v>
      </c>
      <c r="D7" t="s">
        <v>60</v>
      </c>
      <c r="E7" t="s">
        <v>60</v>
      </c>
      <c r="F7">
        <v>2</v>
      </c>
      <c r="H7" t="s">
        <v>72</v>
      </c>
      <c r="J7" t="s">
        <v>174</v>
      </c>
      <c r="K7" s="13" t="s">
        <v>815</v>
      </c>
    </row>
    <row r="8" spans="1:11" ht="409.5">
      <c r="A8"/>
      <c r="B8">
        <v>2</v>
      </c>
      <c r="C8">
        <v>2</v>
      </c>
      <c r="D8" t="s">
        <v>61</v>
      </c>
      <c r="E8" t="s">
        <v>61</v>
      </c>
      <c r="H8" t="s">
        <v>73</v>
      </c>
      <c r="J8" t="s">
        <v>175</v>
      </c>
      <c r="K8" s="116" t="s">
        <v>816</v>
      </c>
    </row>
    <row r="9" spans="1:11" ht="409.5">
      <c r="A9"/>
      <c r="B9">
        <v>3</v>
      </c>
      <c r="C9">
        <v>4</v>
      </c>
      <c r="D9" t="s">
        <v>62</v>
      </c>
      <c r="E9" t="s">
        <v>62</v>
      </c>
      <c r="H9" t="s">
        <v>74</v>
      </c>
      <c r="J9" t="s">
        <v>176</v>
      </c>
      <c r="K9" s="13" t="s">
        <v>817</v>
      </c>
    </row>
    <row r="10" spans="1:11" ht="409.5">
      <c r="A10"/>
      <c r="B10">
        <v>4</v>
      </c>
      <c r="D10" t="s">
        <v>63</v>
      </c>
      <c r="E10" t="s">
        <v>63</v>
      </c>
      <c r="H10" t="s">
        <v>75</v>
      </c>
      <c r="J10" t="s">
        <v>177</v>
      </c>
      <c r="K10" s="13" t="s">
        <v>818</v>
      </c>
    </row>
    <row r="11" spans="1:11" ht="409.5">
      <c r="A11"/>
      <c r="B11">
        <v>5</v>
      </c>
      <c r="D11" t="s">
        <v>46</v>
      </c>
      <c r="E11">
        <v>1</v>
      </c>
      <c r="H11" t="s">
        <v>76</v>
      </c>
      <c r="J11" t="s">
        <v>178</v>
      </c>
      <c r="K11" s="13" t="s">
        <v>819</v>
      </c>
    </row>
    <row r="12" spans="1:11" ht="15">
      <c r="A12"/>
      <c r="B12"/>
      <c r="D12" t="s">
        <v>64</v>
      </c>
      <c r="E12">
        <v>2</v>
      </c>
      <c r="H12">
        <v>0</v>
      </c>
      <c r="J12" t="s">
        <v>179</v>
      </c>
      <c r="K12">
        <v>7</v>
      </c>
    </row>
    <row r="13" spans="1:11" ht="15">
      <c r="A13"/>
      <c r="B13"/>
      <c r="D13">
        <v>1</v>
      </c>
      <c r="E13">
        <v>3</v>
      </c>
      <c r="H13">
        <v>1</v>
      </c>
      <c r="J13" t="s">
        <v>181</v>
      </c>
      <c r="K13" t="s">
        <v>811</v>
      </c>
    </row>
    <row r="14" spans="4:11" ht="409.5">
      <c r="D14">
        <v>2</v>
      </c>
      <c r="E14">
        <v>4</v>
      </c>
      <c r="H14">
        <v>2</v>
      </c>
      <c r="J14" t="s">
        <v>182</v>
      </c>
      <c r="K14" s="13" t="s">
        <v>812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v>
      </c>
      <c r="B2" s="100" t="s">
        <v>219</v>
      </c>
      <c r="C2" s="52" t="s">
        <v>220</v>
      </c>
    </row>
    <row r="3" spans="1:3" ht="15">
      <c r="A3" s="99" t="s">
        <v>211</v>
      </c>
      <c r="B3" s="99" t="s">
        <v>211</v>
      </c>
      <c r="C3" s="34">
        <v>9</v>
      </c>
    </row>
    <row r="4" spans="1:3" ht="15">
      <c r="A4" s="110" t="s">
        <v>212</v>
      </c>
      <c r="B4" s="109" t="s">
        <v>212</v>
      </c>
      <c r="C4" s="34">
        <v>21</v>
      </c>
    </row>
    <row r="5" spans="1:3" ht="15">
      <c r="A5" s="110" t="s">
        <v>212</v>
      </c>
      <c r="B5" s="109" t="s">
        <v>275</v>
      </c>
      <c r="C5" s="34">
        <v>5</v>
      </c>
    </row>
    <row r="6" spans="1:3" ht="15">
      <c r="A6" s="110" t="s">
        <v>275</v>
      </c>
      <c r="B6" s="109" t="s">
        <v>275</v>
      </c>
      <c r="C6" s="34">
        <v>32</v>
      </c>
    </row>
    <row r="7" spans="1:3" ht="15">
      <c r="A7" s="110" t="s">
        <v>342</v>
      </c>
      <c r="B7" s="109" t="s">
        <v>275</v>
      </c>
      <c r="C7" s="34">
        <v>4</v>
      </c>
    </row>
    <row r="8" spans="1:3" ht="15">
      <c r="A8" s="110" t="s">
        <v>342</v>
      </c>
      <c r="B8" s="109" t="s">
        <v>342</v>
      </c>
      <c r="C8"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221</v>
      </c>
      <c r="B1" s="13" t="s">
        <v>222</v>
      </c>
      <c r="C1" s="13" t="s">
        <v>223</v>
      </c>
      <c r="D1" s="13" t="s">
        <v>144</v>
      </c>
      <c r="E1" s="13" t="s">
        <v>308</v>
      </c>
      <c r="F1" s="13" t="s">
        <v>309</v>
      </c>
      <c r="G1" s="13" t="s">
        <v>310</v>
      </c>
    </row>
    <row r="2" spans="1:7" ht="15">
      <c r="A2" s="76" t="s">
        <v>302</v>
      </c>
      <c r="B2" s="76">
        <v>0</v>
      </c>
      <c r="C2" s="113">
        <v>0</v>
      </c>
      <c r="D2" s="76" t="s">
        <v>277</v>
      </c>
      <c r="E2" s="76"/>
      <c r="F2" s="76"/>
      <c r="G2" s="76"/>
    </row>
    <row r="3" spans="1:7" ht="15">
      <c r="A3" s="76" t="s">
        <v>303</v>
      </c>
      <c r="B3" s="76">
        <v>0</v>
      </c>
      <c r="C3" s="113">
        <v>0</v>
      </c>
      <c r="D3" s="76" t="s">
        <v>277</v>
      </c>
      <c r="E3" s="76"/>
      <c r="F3" s="76"/>
      <c r="G3" s="76"/>
    </row>
    <row r="4" spans="1:7" ht="15">
      <c r="A4" s="76" t="s">
        <v>304</v>
      </c>
      <c r="B4" s="76">
        <v>0</v>
      </c>
      <c r="C4" s="113">
        <v>0</v>
      </c>
      <c r="D4" s="76" t="s">
        <v>277</v>
      </c>
      <c r="E4" s="76"/>
      <c r="F4" s="76"/>
      <c r="G4" s="76"/>
    </row>
    <row r="5" spans="1:7" ht="15">
      <c r="A5" s="76" t="s">
        <v>305</v>
      </c>
      <c r="B5" s="76">
        <v>239</v>
      </c>
      <c r="C5" s="113">
        <v>1</v>
      </c>
      <c r="D5" s="76" t="s">
        <v>277</v>
      </c>
      <c r="E5" s="76"/>
      <c r="F5" s="76"/>
      <c r="G5" s="76"/>
    </row>
    <row r="6" spans="1:7" ht="15">
      <c r="A6" s="76" t="s">
        <v>306</v>
      </c>
      <c r="B6" s="76">
        <v>239</v>
      </c>
      <c r="C6" s="113">
        <v>1</v>
      </c>
      <c r="D6" s="76" t="s">
        <v>277</v>
      </c>
      <c r="E6" s="76"/>
      <c r="F6" s="76"/>
      <c r="G6" s="76"/>
    </row>
    <row r="7" spans="1:7" ht="15">
      <c r="A7" s="83" t="s">
        <v>355</v>
      </c>
      <c r="B7" s="83">
        <v>15</v>
      </c>
      <c r="C7" s="111">
        <v>0.00628422587679562</v>
      </c>
      <c r="D7" s="83" t="s">
        <v>277</v>
      </c>
      <c r="E7" s="83" t="b">
        <v>0</v>
      </c>
      <c r="F7" s="83" t="b">
        <v>0</v>
      </c>
      <c r="G7" s="83" t="b">
        <v>0</v>
      </c>
    </row>
    <row r="8" spans="1:7" ht="15">
      <c r="A8" s="83" t="s">
        <v>329</v>
      </c>
      <c r="B8" s="83">
        <v>8</v>
      </c>
      <c r="C8" s="111">
        <v>0.014907196533814284</v>
      </c>
      <c r="D8" s="83" t="s">
        <v>277</v>
      </c>
      <c r="E8" s="83" t="b">
        <v>0</v>
      </c>
      <c r="F8" s="83" t="b">
        <v>0</v>
      </c>
      <c r="G8" s="83" t="b">
        <v>0</v>
      </c>
    </row>
    <row r="9" spans="1:7" ht="15">
      <c r="A9" s="83" t="s">
        <v>357</v>
      </c>
      <c r="B9" s="83">
        <v>8</v>
      </c>
      <c r="C9" s="111">
        <v>0.014907196533814284</v>
      </c>
      <c r="D9" s="83" t="s">
        <v>277</v>
      </c>
      <c r="E9" s="83" t="b">
        <v>0</v>
      </c>
      <c r="F9" s="83" t="b">
        <v>0</v>
      </c>
      <c r="G9" s="83" t="b">
        <v>0</v>
      </c>
    </row>
    <row r="10" spans="1:7" ht="15">
      <c r="A10" s="83" t="s">
        <v>328</v>
      </c>
      <c r="B10" s="83">
        <v>7</v>
      </c>
      <c r="C10" s="111">
        <v>0.015191646855149971</v>
      </c>
      <c r="D10" s="83" t="s">
        <v>277</v>
      </c>
      <c r="E10" s="83" t="b">
        <v>0</v>
      </c>
      <c r="F10" s="83" t="b">
        <v>0</v>
      </c>
      <c r="G10" s="83" t="b">
        <v>0</v>
      </c>
    </row>
    <row r="11" spans="1:7" ht="15">
      <c r="A11" s="83" t="s">
        <v>732</v>
      </c>
      <c r="B11" s="83">
        <v>7</v>
      </c>
      <c r="C11" s="111">
        <v>0.015191646855149971</v>
      </c>
      <c r="D11" s="83" t="s">
        <v>277</v>
      </c>
      <c r="E11" s="83" t="b">
        <v>0</v>
      </c>
      <c r="F11" s="83" t="b">
        <v>0</v>
      </c>
      <c r="G11" s="83" t="b">
        <v>0</v>
      </c>
    </row>
    <row r="12" spans="1:7" ht="15">
      <c r="A12" s="83" t="s">
        <v>735</v>
      </c>
      <c r="B12" s="83">
        <v>7</v>
      </c>
      <c r="C12" s="111">
        <v>0.015191646855149971</v>
      </c>
      <c r="D12" s="83" t="s">
        <v>277</v>
      </c>
      <c r="E12" s="83" t="b">
        <v>0</v>
      </c>
      <c r="F12" s="83" t="b">
        <v>0</v>
      </c>
      <c r="G12" s="83" t="b">
        <v>0</v>
      </c>
    </row>
    <row r="13" spans="1:7" ht="15">
      <c r="A13" s="83" t="s">
        <v>733</v>
      </c>
      <c r="B13" s="83">
        <v>7</v>
      </c>
      <c r="C13" s="111">
        <v>0.015191646855149971</v>
      </c>
      <c r="D13" s="83" t="s">
        <v>277</v>
      </c>
      <c r="E13" s="83" t="b">
        <v>0</v>
      </c>
      <c r="F13" s="83" t="b">
        <v>0</v>
      </c>
      <c r="G13" s="83" t="b">
        <v>0</v>
      </c>
    </row>
    <row r="14" spans="1:7" ht="15">
      <c r="A14" s="83" t="s">
        <v>734</v>
      </c>
      <c r="B14" s="83">
        <v>7</v>
      </c>
      <c r="C14" s="111">
        <v>0.015191646855149971</v>
      </c>
      <c r="D14" s="83" t="s">
        <v>277</v>
      </c>
      <c r="E14" s="83" t="b">
        <v>0</v>
      </c>
      <c r="F14" s="83" t="b">
        <v>0</v>
      </c>
      <c r="G14" s="83" t="b">
        <v>0</v>
      </c>
    </row>
    <row r="15" spans="1:7" ht="15">
      <c r="A15" s="83" t="s">
        <v>399</v>
      </c>
      <c r="B15" s="83">
        <v>7</v>
      </c>
      <c r="C15" s="111">
        <v>0.015191646855149971</v>
      </c>
      <c r="D15" s="83" t="s">
        <v>277</v>
      </c>
      <c r="E15" s="83" t="b">
        <v>0</v>
      </c>
      <c r="F15" s="83" t="b">
        <v>0</v>
      </c>
      <c r="G15" s="83" t="b">
        <v>0</v>
      </c>
    </row>
    <row r="16" spans="1:7" ht="15">
      <c r="A16" s="83" t="s">
        <v>736</v>
      </c>
      <c r="B16" s="83">
        <v>5</v>
      </c>
      <c r="C16" s="111">
        <v>0.014716997374795959</v>
      </c>
      <c r="D16" s="83" t="s">
        <v>277</v>
      </c>
      <c r="E16" s="83" t="b">
        <v>0</v>
      </c>
      <c r="F16" s="83" t="b">
        <v>0</v>
      </c>
      <c r="G16" s="83" t="b">
        <v>0</v>
      </c>
    </row>
    <row r="17" spans="1:7" ht="15">
      <c r="A17" s="83" t="s">
        <v>307</v>
      </c>
      <c r="B17" s="83">
        <v>5</v>
      </c>
      <c r="C17" s="111">
        <v>0.014716997374795959</v>
      </c>
      <c r="D17" s="83" t="s">
        <v>277</v>
      </c>
      <c r="E17" s="83" t="b">
        <v>0</v>
      </c>
      <c r="F17" s="83" t="b">
        <v>0</v>
      </c>
      <c r="G17" s="83" t="b">
        <v>0</v>
      </c>
    </row>
    <row r="18" spans="1:7" ht="15">
      <c r="A18" s="83" t="s">
        <v>366</v>
      </c>
      <c r="B18" s="83">
        <v>5</v>
      </c>
      <c r="C18" s="111">
        <v>0.014716997374795959</v>
      </c>
      <c r="D18" s="83" t="s">
        <v>277</v>
      </c>
      <c r="E18" s="83" t="b">
        <v>0</v>
      </c>
      <c r="F18" s="83" t="b">
        <v>0</v>
      </c>
      <c r="G18" s="83" t="b">
        <v>0</v>
      </c>
    </row>
    <row r="19" spans="1:7" ht="15">
      <c r="A19" s="83" t="s">
        <v>799</v>
      </c>
      <c r="B19" s="83">
        <v>5</v>
      </c>
      <c r="C19" s="111">
        <v>0.014716997374795959</v>
      </c>
      <c r="D19" s="83" t="s">
        <v>277</v>
      </c>
      <c r="E19" s="83" t="b">
        <v>0</v>
      </c>
      <c r="F19" s="83" t="b">
        <v>0</v>
      </c>
      <c r="G19" s="83" t="b">
        <v>0</v>
      </c>
    </row>
    <row r="20" spans="1:7" ht="15">
      <c r="A20" s="83" t="s">
        <v>800</v>
      </c>
      <c r="B20" s="83">
        <v>4</v>
      </c>
      <c r="C20" s="111">
        <v>0.01382460346614484</v>
      </c>
      <c r="D20" s="83" t="s">
        <v>277</v>
      </c>
      <c r="E20" s="83" t="b">
        <v>0</v>
      </c>
      <c r="F20" s="83" t="b">
        <v>0</v>
      </c>
      <c r="G20" s="83" t="b">
        <v>0</v>
      </c>
    </row>
    <row r="21" spans="1:7" ht="15">
      <c r="A21" s="83" t="s">
        <v>801</v>
      </c>
      <c r="B21" s="83">
        <v>4</v>
      </c>
      <c r="C21" s="111">
        <v>0.01382460346614484</v>
      </c>
      <c r="D21" s="83" t="s">
        <v>277</v>
      </c>
      <c r="E21" s="83" t="b">
        <v>0</v>
      </c>
      <c r="F21" s="83" t="b">
        <v>0</v>
      </c>
      <c r="G21" s="83" t="b">
        <v>0</v>
      </c>
    </row>
    <row r="22" spans="1:7" ht="15">
      <c r="A22" s="83" t="s">
        <v>802</v>
      </c>
      <c r="B22" s="83">
        <v>4</v>
      </c>
      <c r="C22" s="111">
        <v>0.01382460346614484</v>
      </c>
      <c r="D22" s="83" t="s">
        <v>277</v>
      </c>
      <c r="E22" s="83" t="b">
        <v>0</v>
      </c>
      <c r="F22" s="83" t="b">
        <v>0</v>
      </c>
      <c r="G22" s="83" t="b">
        <v>0</v>
      </c>
    </row>
    <row r="23" spans="1:7" ht="15">
      <c r="A23" s="83" t="s">
        <v>353</v>
      </c>
      <c r="B23" s="83">
        <v>4</v>
      </c>
      <c r="C23" s="111">
        <v>0.01382460346614484</v>
      </c>
      <c r="D23" s="83" t="s">
        <v>277</v>
      </c>
      <c r="E23" s="83" t="b">
        <v>0</v>
      </c>
      <c r="F23" s="83" t="b">
        <v>0</v>
      </c>
      <c r="G23" s="83" t="b">
        <v>0</v>
      </c>
    </row>
    <row r="24" spans="1:7" ht="15">
      <c r="A24" s="83" t="s">
        <v>803</v>
      </c>
      <c r="B24" s="83">
        <v>4</v>
      </c>
      <c r="C24" s="111">
        <v>0.01382460346614484</v>
      </c>
      <c r="D24" s="83" t="s">
        <v>277</v>
      </c>
      <c r="E24" s="83" t="b">
        <v>0</v>
      </c>
      <c r="F24" s="83" t="b">
        <v>0</v>
      </c>
      <c r="G24" s="83" t="b">
        <v>0</v>
      </c>
    </row>
    <row r="25" spans="1:7" ht="15">
      <c r="A25" s="83" t="s">
        <v>804</v>
      </c>
      <c r="B25" s="83">
        <v>4</v>
      </c>
      <c r="C25" s="111">
        <v>0.01382460346614484</v>
      </c>
      <c r="D25" s="83" t="s">
        <v>277</v>
      </c>
      <c r="E25" s="83" t="b">
        <v>0</v>
      </c>
      <c r="F25" s="83" t="b">
        <v>0</v>
      </c>
      <c r="G25" s="83" t="b">
        <v>0</v>
      </c>
    </row>
    <row r="26" spans="1:7" ht="15">
      <c r="A26" s="83" t="s">
        <v>438</v>
      </c>
      <c r="B26" s="83">
        <v>4</v>
      </c>
      <c r="C26" s="111">
        <v>0.01382460346614484</v>
      </c>
      <c r="D26" s="83" t="s">
        <v>277</v>
      </c>
      <c r="E26" s="83" t="b">
        <v>0</v>
      </c>
      <c r="F26" s="83" t="b">
        <v>0</v>
      </c>
      <c r="G26" s="83" t="b">
        <v>0</v>
      </c>
    </row>
    <row r="27" spans="1:7" ht="15">
      <c r="A27" s="83" t="s">
        <v>805</v>
      </c>
      <c r="B27" s="83">
        <v>4</v>
      </c>
      <c r="C27" s="111">
        <v>0.01382460346614484</v>
      </c>
      <c r="D27" s="83" t="s">
        <v>277</v>
      </c>
      <c r="E27" s="83" t="b">
        <v>0</v>
      </c>
      <c r="F27" s="83" t="b">
        <v>0</v>
      </c>
      <c r="G27" s="83" t="b">
        <v>0</v>
      </c>
    </row>
    <row r="28" spans="1:7" ht="15">
      <c r="A28" s="83" t="s">
        <v>806</v>
      </c>
      <c r="B28" s="83">
        <v>3</v>
      </c>
      <c r="C28" s="111">
        <v>0.012351607148946724</v>
      </c>
      <c r="D28" s="83" t="s">
        <v>277</v>
      </c>
      <c r="E28" s="83" t="b">
        <v>0</v>
      </c>
      <c r="F28" s="83" t="b">
        <v>0</v>
      </c>
      <c r="G28" s="83" t="b">
        <v>0</v>
      </c>
    </row>
    <row r="29" spans="1:7" ht="15">
      <c r="A29" s="83" t="s">
        <v>414</v>
      </c>
      <c r="B29" s="83">
        <v>3</v>
      </c>
      <c r="C29" s="111">
        <v>0.012351607148946724</v>
      </c>
      <c r="D29" s="83" t="s">
        <v>277</v>
      </c>
      <c r="E29" s="83" t="b">
        <v>0</v>
      </c>
      <c r="F29" s="83" t="b">
        <v>0</v>
      </c>
      <c r="G29" s="83" t="b">
        <v>0</v>
      </c>
    </row>
    <row r="30" spans="1:7" ht="15">
      <c r="A30" s="83" t="s">
        <v>413</v>
      </c>
      <c r="B30" s="83">
        <v>3</v>
      </c>
      <c r="C30" s="111">
        <v>0.012351607148946724</v>
      </c>
      <c r="D30" s="83" t="s">
        <v>277</v>
      </c>
      <c r="E30" s="83" t="b">
        <v>0</v>
      </c>
      <c r="F30" s="83" t="b">
        <v>0</v>
      </c>
      <c r="G30" s="83" t="b">
        <v>0</v>
      </c>
    </row>
    <row r="31" spans="1:7" ht="15">
      <c r="A31" s="83" t="s">
        <v>412</v>
      </c>
      <c r="B31" s="83">
        <v>3</v>
      </c>
      <c r="C31" s="111">
        <v>0.012351607148946724</v>
      </c>
      <c r="D31" s="83" t="s">
        <v>277</v>
      </c>
      <c r="E31" s="83" t="b">
        <v>0</v>
      </c>
      <c r="F31" s="83" t="b">
        <v>0</v>
      </c>
      <c r="G31" s="83" t="b">
        <v>0</v>
      </c>
    </row>
    <row r="32" spans="1:7" ht="15">
      <c r="A32" s="83" t="s">
        <v>411</v>
      </c>
      <c r="B32" s="83">
        <v>3</v>
      </c>
      <c r="C32" s="111">
        <v>0.012351607148946724</v>
      </c>
      <c r="D32" s="83" t="s">
        <v>277</v>
      </c>
      <c r="E32" s="83" t="b">
        <v>0</v>
      </c>
      <c r="F32" s="83" t="b">
        <v>0</v>
      </c>
      <c r="G32" s="83" t="b">
        <v>0</v>
      </c>
    </row>
    <row r="33" spans="1:7" ht="15">
      <c r="A33" s="83" t="s">
        <v>396</v>
      </c>
      <c r="B33" s="83">
        <v>3</v>
      </c>
      <c r="C33" s="111">
        <v>0.012351607148946724</v>
      </c>
      <c r="D33" s="83" t="s">
        <v>277</v>
      </c>
      <c r="E33" s="83" t="b">
        <v>0</v>
      </c>
      <c r="F33" s="83" t="b">
        <v>0</v>
      </c>
      <c r="G33" s="83" t="b">
        <v>0</v>
      </c>
    </row>
    <row r="34" spans="1:7" ht="15">
      <c r="A34" s="83" t="s">
        <v>410</v>
      </c>
      <c r="B34" s="83">
        <v>3</v>
      </c>
      <c r="C34" s="111">
        <v>0.012351607148946724</v>
      </c>
      <c r="D34" s="83" t="s">
        <v>277</v>
      </c>
      <c r="E34" s="83" t="b">
        <v>0</v>
      </c>
      <c r="F34" s="83" t="b">
        <v>0</v>
      </c>
      <c r="G34" s="83" t="b">
        <v>0</v>
      </c>
    </row>
    <row r="35" spans="1:7" ht="15">
      <c r="A35" s="83" t="s">
        <v>807</v>
      </c>
      <c r="B35" s="83">
        <v>3</v>
      </c>
      <c r="C35" s="111">
        <v>0.012351607148946724</v>
      </c>
      <c r="D35" s="83" t="s">
        <v>277</v>
      </c>
      <c r="E35" s="83" t="b">
        <v>0</v>
      </c>
      <c r="F35" s="83" t="b">
        <v>0</v>
      </c>
      <c r="G35" s="83" t="b">
        <v>0</v>
      </c>
    </row>
    <row r="36" spans="1:7" ht="15">
      <c r="A36" s="83" t="s">
        <v>356</v>
      </c>
      <c r="B36" s="83">
        <v>2</v>
      </c>
      <c r="C36" s="111">
        <v>0.010097804332691267</v>
      </c>
      <c r="D36" s="83" t="s">
        <v>277</v>
      </c>
      <c r="E36" s="83" t="b">
        <v>0</v>
      </c>
      <c r="F36" s="83" t="b">
        <v>0</v>
      </c>
      <c r="G36" s="83" t="b">
        <v>0</v>
      </c>
    </row>
    <row r="37" spans="1:7" ht="15">
      <c r="A37" s="83" t="s">
        <v>358</v>
      </c>
      <c r="B37" s="83">
        <v>2</v>
      </c>
      <c r="C37" s="111">
        <v>0.010097804332691267</v>
      </c>
      <c r="D37" s="83" t="s">
        <v>277</v>
      </c>
      <c r="E37" s="83" t="b">
        <v>0</v>
      </c>
      <c r="F37" s="83" t="b">
        <v>0</v>
      </c>
      <c r="G37" s="83" t="b">
        <v>0</v>
      </c>
    </row>
    <row r="38" spans="1:7" ht="15">
      <c r="A38" s="83" t="s">
        <v>409</v>
      </c>
      <c r="B38" s="83">
        <v>2</v>
      </c>
      <c r="C38" s="111">
        <v>0.010097804332691267</v>
      </c>
      <c r="D38" s="83" t="s">
        <v>277</v>
      </c>
      <c r="E38" s="83" t="b">
        <v>0</v>
      </c>
      <c r="F38" s="83" t="b">
        <v>0</v>
      </c>
      <c r="G38" s="83" t="b">
        <v>0</v>
      </c>
    </row>
    <row r="39" spans="1:7" ht="15">
      <c r="A39" s="83" t="s">
        <v>355</v>
      </c>
      <c r="B39" s="83">
        <v>4</v>
      </c>
      <c r="C39" s="111">
        <v>0</v>
      </c>
      <c r="D39" s="83" t="s">
        <v>212</v>
      </c>
      <c r="E39" s="83" t="b">
        <v>0</v>
      </c>
      <c r="F39" s="83" t="b">
        <v>0</v>
      </c>
      <c r="G39" s="83" t="b">
        <v>0</v>
      </c>
    </row>
    <row r="40" spans="1:7" ht="15">
      <c r="A40" s="83" t="s">
        <v>414</v>
      </c>
      <c r="B40" s="83">
        <v>3</v>
      </c>
      <c r="C40" s="111">
        <v>0.008924195472021423</v>
      </c>
      <c r="D40" s="83" t="s">
        <v>212</v>
      </c>
      <c r="E40" s="83" t="b">
        <v>0</v>
      </c>
      <c r="F40" s="83" t="b">
        <v>0</v>
      </c>
      <c r="G40" s="83" t="b">
        <v>0</v>
      </c>
    </row>
    <row r="41" spans="1:7" ht="15">
      <c r="A41" s="83" t="s">
        <v>413</v>
      </c>
      <c r="B41" s="83">
        <v>3</v>
      </c>
      <c r="C41" s="111">
        <v>0.008924195472021423</v>
      </c>
      <c r="D41" s="83" t="s">
        <v>212</v>
      </c>
      <c r="E41" s="83" t="b">
        <v>0</v>
      </c>
      <c r="F41" s="83" t="b">
        <v>0</v>
      </c>
      <c r="G41" s="83" t="b">
        <v>0</v>
      </c>
    </row>
    <row r="42" spans="1:7" ht="15">
      <c r="A42" s="83" t="s">
        <v>412</v>
      </c>
      <c r="B42" s="83">
        <v>3</v>
      </c>
      <c r="C42" s="111">
        <v>0.008924195472021423</v>
      </c>
      <c r="D42" s="83" t="s">
        <v>212</v>
      </c>
      <c r="E42" s="83" t="b">
        <v>0</v>
      </c>
      <c r="F42" s="83" t="b">
        <v>0</v>
      </c>
      <c r="G42" s="83" t="b">
        <v>0</v>
      </c>
    </row>
    <row r="43" spans="1:7" ht="15">
      <c r="A43" s="83" t="s">
        <v>411</v>
      </c>
      <c r="B43" s="83">
        <v>3</v>
      </c>
      <c r="C43" s="111">
        <v>0.008924195472021423</v>
      </c>
      <c r="D43" s="83" t="s">
        <v>212</v>
      </c>
      <c r="E43" s="83" t="b">
        <v>0</v>
      </c>
      <c r="F43" s="83" t="b">
        <v>0</v>
      </c>
      <c r="G43" s="83" t="b">
        <v>0</v>
      </c>
    </row>
    <row r="44" spans="1:7" ht="15">
      <c r="A44" s="83" t="s">
        <v>396</v>
      </c>
      <c r="B44" s="83">
        <v>3</v>
      </c>
      <c r="C44" s="111">
        <v>0.008924195472021423</v>
      </c>
      <c r="D44" s="83" t="s">
        <v>212</v>
      </c>
      <c r="E44" s="83" t="b">
        <v>0</v>
      </c>
      <c r="F44" s="83" t="b">
        <v>0</v>
      </c>
      <c r="G44" s="83" t="b">
        <v>0</v>
      </c>
    </row>
    <row r="45" spans="1:7" ht="15">
      <c r="A45" s="83" t="s">
        <v>410</v>
      </c>
      <c r="B45" s="83">
        <v>3</v>
      </c>
      <c r="C45" s="111">
        <v>0.008924195472021423</v>
      </c>
      <c r="D45" s="83" t="s">
        <v>212</v>
      </c>
      <c r="E45" s="83" t="b">
        <v>0</v>
      </c>
      <c r="F45" s="83" t="b">
        <v>0</v>
      </c>
      <c r="G45" s="83" t="b">
        <v>0</v>
      </c>
    </row>
    <row r="46" spans="1:7" ht="15">
      <c r="A46" s="83" t="s">
        <v>356</v>
      </c>
      <c r="B46" s="83">
        <v>2</v>
      </c>
      <c r="C46" s="111">
        <v>0.014334761698284819</v>
      </c>
      <c r="D46" s="83" t="s">
        <v>212</v>
      </c>
      <c r="E46" s="83" t="b">
        <v>0</v>
      </c>
      <c r="F46" s="83" t="b">
        <v>0</v>
      </c>
      <c r="G46" s="83" t="b">
        <v>0</v>
      </c>
    </row>
    <row r="47" spans="1:7" ht="15">
      <c r="A47" s="83" t="s">
        <v>358</v>
      </c>
      <c r="B47" s="83">
        <v>2</v>
      </c>
      <c r="C47" s="111">
        <v>0.014334761698284819</v>
      </c>
      <c r="D47" s="83" t="s">
        <v>212</v>
      </c>
      <c r="E47" s="83" t="b">
        <v>0</v>
      </c>
      <c r="F47" s="83" t="b">
        <v>0</v>
      </c>
      <c r="G47" s="83" t="b">
        <v>0</v>
      </c>
    </row>
    <row r="48" spans="1:7" ht="15">
      <c r="A48" s="83" t="s">
        <v>409</v>
      </c>
      <c r="B48" s="83">
        <v>2</v>
      </c>
      <c r="C48" s="111">
        <v>0.014334761698284819</v>
      </c>
      <c r="D48" s="83" t="s">
        <v>212</v>
      </c>
      <c r="E48" s="83" t="b">
        <v>0</v>
      </c>
      <c r="F48" s="83" t="b">
        <v>0</v>
      </c>
      <c r="G48" s="83" t="b">
        <v>0</v>
      </c>
    </row>
    <row r="49" spans="1:7" ht="15">
      <c r="A49" s="83" t="s">
        <v>355</v>
      </c>
      <c r="B49" s="83">
        <v>10</v>
      </c>
      <c r="C49" s="111">
        <v>0.0035683349274331965</v>
      </c>
      <c r="D49" s="83" t="s">
        <v>275</v>
      </c>
      <c r="E49" s="83" t="b">
        <v>0</v>
      </c>
      <c r="F49" s="83" t="b">
        <v>0</v>
      </c>
      <c r="G49" s="83" t="b">
        <v>0</v>
      </c>
    </row>
    <row r="50" spans="1:7" ht="15">
      <c r="A50" s="83" t="s">
        <v>733</v>
      </c>
      <c r="B50" s="83">
        <v>7</v>
      </c>
      <c r="C50" s="111">
        <v>0.011845366517308427</v>
      </c>
      <c r="D50" s="83" t="s">
        <v>275</v>
      </c>
      <c r="E50" s="83" t="b">
        <v>0</v>
      </c>
      <c r="F50" s="83" t="b">
        <v>0</v>
      </c>
      <c r="G50" s="83" t="b">
        <v>0</v>
      </c>
    </row>
    <row r="51" spans="1:7" ht="15">
      <c r="A51" s="83" t="s">
        <v>357</v>
      </c>
      <c r="B51" s="83">
        <v>7</v>
      </c>
      <c r="C51" s="111">
        <v>0.011845366517308427</v>
      </c>
      <c r="D51" s="83" t="s">
        <v>275</v>
      </c>
      <c r="E51" s="83" t="b">
        <v>0</v>
      </c>
      <c r="F51" s="83" t="b">
        <v>0</v>
      </c>
      <c r="G51" s="83" t="b">
        <v>0</v>
      </c>
    </row>
    <row r="52" spans="1:7" ht="15">
      <c r="A52" s="83" t="s">
        <v>329</v>
      </c>
      <c r="B52" s="83">
        <v>7</v>
      </c>
      <c r="C52" s="111">
        <v>0.011845366517308427</v>
      </c>
      <c r="D52" s="83" t="s">
        <v>275</v>
      </c>
      <c r="E52" s="83" t="b">
        <v>0</v>
      </c>
      <c r="F52" s="83" t="b">
        <v>0</v>
      </c>
      <c r="G52" s="83" t="b">
        <v>0</v>
      </c>
    </row>
    <row r="53" spans="1:7" ht="15">
      <c r="A53" s="83" t="s">
        <v>734</v>
      </c>
      <c r="B53" s="83">
        <v>7</v>
      </c>
      <c r="C53" s="111">
        <v>0.011845366517308427</v>
      </c>
      <c r="D53" s="83" t="s">
        <v>275</v>
      </c>
      <c r="E53" s="83" t="b">
        <v>0</v>
      </c>
      <c r="F53" s="83" t="b">
        <v>0</v>
      </c>
      <c r="G53" s="83" t="b">
        <v>0</v>
      </c>
    </row>
    <row r="54" spans="1:7" ht="15">
      <c r="A54" s="83" t="s">
        <v>399</v>
      </c>
      <c r="B54" s="83">
        <v>7</v>
      </c>
      <c r="C54" s="111">
        <v>0.011845366517308427</v>
      </c>
      <c r="D54" s="83" t="s">
        <v>275</v>
      </c>
      <c r="E54" s="83" t="b">
        <v>0</v>
      </c>
      <c r="F54" s="83" t="b">
        <v>0</v>
      </c>
      <c r="G54" s="83" t="b">
        <v>0</v>
      </c>
    </row>
    <row r="55" spans="1:7" ht="15">
      <c r="A55" s="83" t="s">
        <v>732</v>
      </c>
      <c r="B55" s="83">
        <v>6</v>
      </c>
      <c r="C55" s="111">
        <v>0.013615936281443865</v>
      </c>
      <c r="D55" s="83" t="s">
        <v>275</v>
      </c>
      <c r="E55" s="83" t="b">
        <v>0</v>
      </c>
      <c r="F55" s="83" t="b">
        <v>0</v>
      </c>
      <c r="G55" s="83" t="b">
        <v>0</v>
      </c>
    </row>
    <row r="56" spans="1:7" ht="15">
      <c r="A56" s="83" t="s">
        <v>735</v>
      </c>
      <c r="B56" s="83">
        <v>6</v>
      </c>
      <c r="C56" s="111">
        <v>0.013615936281443865</v>
      </c>
      <c r="D56" s="83" t="s">
        <v>275</v>
      </c>
      <c r="E56" s="83" t="b">
        <v>0</v>
      </c>
      <c r="F56" s="83" t="b">
        <v>0</v>
      </c>
      <c r="G56" s="83" t="b">
        <v>0</v>
      </c>
    </row>
    <row r="57" spans="1:7" ht="15">
      <c r="A57" s="83" t="s">
        <v>328</v>
      </c>
      <c r="B57" s="83">
        <v>5</v>
      </c>
      <c r="C57" s="111">
        <v>0.014759598311301995</v>
      </c>
      <c r="D57" s="83" t="s">
        <v>275</v>
      </c>
      <c r="E57" s="83" t="b">
        <v>0</v>
      </c>
      <c r="F57" s="83" t="b">
        <v>0</v>
      </c>
      <c r="G57" s="83" t="b">
        <v>0</v>
      </c>
    </row>
    <row r="58" spans="1:7" ht="15">
      <c r="A58" s="83" t="s">
        <v>736</v>
      </c>
      <c r="B58" s="83">
        <v>4</v>
      </c>
      <c r="C58" s="111">
        <v>0.015149403235526297</v>
      </c>
      <c r="D58" s="83" t="s">
        <v>275</v>
      </c>
      <c r="E58" s="83" t="b">
        <v>0</v>
      </c>
      <c r="F58" s="83" t="b">
        <v>0</v>
      </c>
      <c r="G58" s="83" t="b">
        <v>0</v>
      </c>
    </row>
    <row r="59" spans="1:7" ht="15">
      <c r="A59" s="83" t="s">
        <v>307</v>
      </c>
      <c r="B59" s="83">
        <v>4</v>
      </c>
      <c r="C59" s="111">
        <v>0.015149403235526297</v>
      </c>
      <c r="D59" s="83" t="s">
        <v>275</v>
      </c>
      <c r="E59" s="83" t="b">
        <v>0</v>
      </c>
      <c r="F59" s="83" t="b">
        <v>0</v>
      </c>
      <c r="G59" s="83" t="b">
        <v>0</v>
      </c>
    </row>
    <row r="60" spans="1:7" ht="15">
      <c r="A60" s="83" t="s">
        <v>366</v>
      </c>
      <c r="B60" s="83">
        <v>4</v>
      </c>
      <c r="C60" s="111">
        <v>0.015149403235526297</v>
      </c>
      <c r="D60" s="83" t="s">
        <v>275</v>
      </c>
      <c r="E60" s="83" t="b">
        <v>0</v>
      </c>
      <c r="F60" s="83" t="b">
        <v>0</v>
      </c>
      <c r="G60" s="83" t="b">
        <v>0</v>
      </c>
    </row>
    <row r="61" spans="1:7" ht="15">
      <c r="A61" s="83" t="s">
        <v>799</v>
      </c>
      <c r="B61" s="83">
        <v>4</v>
      </c>
      <c r="C61" s="111">
        <v>0.015149403235526297</v>
      </c>
      <c r="D61" s="83" t="s">
        <v>275</v>
      </c>
      <c r="E61" s="83" t="b">
        <v>0</v>
      </c>
      <c r="F61" s="83" t="b">
        <v>0</v>
      </c>
      <c r="G61" s="83" t="b">
        <v>0</v>
      </c>
    </row>
    <row r="62" spans="1:7" ht="15">
      <c r="A62" s="83" t="s">
        <v>438</v>
      </c>
      <c r="B62" s="83">
        <v>4</v>
      </c>
      <c r="C62" s="111">
        <v>0.015149403235526297</v>
      </c>
      <c r="D62" s="83" t="s">
        <v>275</v>
      </c>
      <c r="E62" s="83" t="b">
        <v>0</v>
      </c>
      <c r="F62" s="83" t="b">
        <v>0</v>
      </c>
      <c r="G62" s="83" t="b">
        <v>0</v>
      </c>
    </row>
    <row r="63" spans="1:7" ht="15">
      <c r="A63" s="83" t="s">
        <v>805</v>
      </c>
      <c r="B63" s="83">
        <v>4</v>
      </c>
      <c r="C63" s="111">
        <v>0.015149403235526297</v>
      </c>
      <c r="D63" s="83" t="s">
        <v>275</v>
      </c>
      <c r="E63" s="83" t="b">
        <v>0</v>
      </c>
      <c r="F63" s="83" t="b">
        <v>0</v>
      </c>
      <c r="G63" s="83" t="b">
        <v>0</v>
      </c>
    </row>
    <row r="64" spans="1:7" ht="15">
      <c r="A64" s="83" t="s">
        <v>800</v>
      </c>
      <c r="B64" s="83">
        <v>3</v>
      </c>
      <c r="C64" s="111">
        <v>0.014593226649273169</v>
      </c>
      <c r="D64" s="83" t="s">
        <v>275</v>
      </c>
      <c r="E64" s="83" t="b">
        <v>0</v>
      </c>
      <c r="F64" s="83" t="b">
        <v>0</v>
      </c>
      <c r="G64" s="83" t="b">
        <v>0</v>
      </c>
    </row>
    <row r="65" spans="1:7" ht="15">
      <c r="A65" s="83" t="s">
        <v>801</v>
      </c>
      <c r="B65" s="83">
        <v>3</v>
      </c>
      <c r="C65" s="111">
        <v>0.014593226649273169</v>
      </c>
      <c r="D65" s="83" t="s">
        <v>275</v>
      </c>
      <c r="E65" s="83" t="b">
        <v>0</v>
      </c>
      <c r="F65" s="83" t="b">
        <v>0</v>
      </c>
      <c r="G65" s="83" t="b">
        <v>0</v>
      </c>
    </row>
    <row r="66" spans="1:7" ht="15">
      <c r="A66" s="83" t="s">
        <v>802</v>
      </c>
      <c r="B66" s="83">
        <v>3</v>
      </c>
      <c r="C66" s="111">
        <v>0.014593226649273169</v>
      </c>
      <c r="D66" s="83" t="s">
        <v>275</v>
      </c>
      <c r="E66" s="83" t="b">
        <v>0</v>
      </c>
      <c r="F66" s="83" t="b">
        <v>0</v>
      </c>
      <c r="G66" s="83" t="b">
        <v>0</v>
      </c>
    </row>
    <row r="67" spans="1:7" ht="15">
      <c r="A67" s="83" t="s">
        <v>353</v>
      </c>
      <c r="B67" s="83">
        <v>3</v>
      </c>
      <c r="C67" s="111">
        <v>0.014593226649273169</v>
      </c>
      <c r="D67" s="83" t="s">
        <v>275</v>
      </c>
      <c r="E67" s="83" t="b">
        <v>0</v>
      </c>
      <c r="F67" s="83" t="b">
        <v>0</v>
      </c>
      <c r="G67" s="83" t="b">
        <v>0</v>
      </c>
    </row>
    <row r="68" spans="1:7" ht="15">
      <c r="A68" s="83" t="s">
        <v>803</v>
      </c>
      <c r="B68" s="83">
        <v>3</v>
      </c>
      <c r="C68" s="111">
        <v>0.014593226649273169</v>
      </c>
      <c r="D68" s="83" t="s">
        <v>275</v>
      </c>
      <c r="E68" s="83" t="b">
        <v>0</v>
      </c>
      <c r="F68" s="83" t="b">
        <v>0</v>
      </c>
      <c r="G68" s="83" t="b">
        <v>0</v>
      </c>
    </row>
    <row r="69" spans="1:7" ht="15">
      <c r="A69" s="83" t="s">
        <v>804</v>
      </c>
      <c r="B69" s="83">
        <v>3</v>
      </c>
      <c r="C69" s="111">
        <v>0.014593226649273169</v>
      </c>
      <c r="D69" s="83" t="s">
        <v>275</v>
      </c>
      <c r="E69" s="83" t="b">
        <v>0</v>
      </c>
      <c r="F69" s="83" t="b">
        <v>0</v>
      </c>
      <c r="G69" s="83" t="b">
        <v>0</v>
      </c>
    </row>
    <row r="70" spans="1:7" ht="15">
      <c r="A70" s="83" t="s">
        <v>807</v>
      </c>
      <c r="B70" s="83">
        <v>3</v>
      </c>
      <c r="C70" s="111">
        <v>0.014593226649273169</v>
      </c>
      <c r="D70" s="83" t="s">
        <v>275</v>
      </c>
      <c r="E70" s="83" t="b">
        <v>0</v>
      </c>
      <c r="F70" s="83" t="b">
        <v>0</v>
      </c>
      <c r="G70" s="83" t="b">
        <v>0</v>
      </c>
    </row>
    <row r="71" spans="1:7" ht="15">
      <c r="A71" s="83" t="s">
        <v>806</v>
      </c>
      <c r="B71" s="83">
        <v>2</v>
      </c>
      <c r="C71" s="111">
        <v>0.012764873956797308</v>
      </c>
      <c r="D71" s="83" t="s">
        <v>275</v>
      </c>
      <c r="E71" s="83" t="b">
        <v>0</v>
      </c>
      <c r="F71" s="83" t="b">
        <v>0</v>
      </c>
      <c r="G7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C0E4-D093-4000-A5F4-68E9347802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UNOSML</cp:lastModifiedBy>
  <dcterms:created xsi:type="dcterms:W3CDTF">2008-01-30T00:41:58Z</dcterms:created>
  <dcterms:modified xsi:type="dcterms:W3CDTF">2019-12-28T03:29:57Z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