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<sst xmlns="http://schemas.openxmlformats.org/spreadsheetml/2006/main" count="8255" uniqueCount="1745">
  <si>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</si>
  <si>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</si>
  <si>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</si>
  <si>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</si>
  <si>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</si>
  <si>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</si>
  <si>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</si>
  <si>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</si>
  <si>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</si>
  <si>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</si>
  <si>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</si>
  <si>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</si>
  <si>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</si>
  <si>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</si>
  <si>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</si>
  <si>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</si>
  <si>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</si>
  <si>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</si>
  <si>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</si>
  <si>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</si>
  <si>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</si>
  <si>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</si>
  <si>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</si>
  <si>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</si>
  <si>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</si>
  <si>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</si>
  <si>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</si>
  <si>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</si>
  <si>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</si>
  <si>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</si>
  <si>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</si>
  <si>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</si>
  <si>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</si>
  <si>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</si>
  <si>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</si>
  <si>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</si>
  <si>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</si>
  <si>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</si>
  <si>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</si>
  <si>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</si>
  <si>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</si>
  <si>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</si>
  <si>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</si>
  <si>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</si>
  <si>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</si>
  <si>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</si>
  <si>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</si>
  <si>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</si>
  <si>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</si>
  <si>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</si>
  <si>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</si>
  <si>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</si>
  <si>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</si>
  <si>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</si>
  <si>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</si>
  <si>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</si>
  <si>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</si>
  <si>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</si>
  <si>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</si>
  <si>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</si>
  <si>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</si>
  <si>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</si>
  <si>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</si>
  <si>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</si>
  <si>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</si>
  <si>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</si>
  <si>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</si>
  <si>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</si>
  <si>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</si>
  <si>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</si>
  <si>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</si>
  <si>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</si>
  <si>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</si>
  <si>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</si>
  <si>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</si>
  <si>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</si>
  <si>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</si>
  <si>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</si>
  <si>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</si>
  <si>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</si>
  <si>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</si>
  <si>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</si>
  <si>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</si>
  <si>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</si>
  <si>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</si>
  <si>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</si>
  <si>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</si>
  <si>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</si>
  <si>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</si>
  <si>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</si>
  <si>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</si>
  <si>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</si>
  <si>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</si>
  <si>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</si>
  <si>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</si>
  <si>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</si>
  <si>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</si>
  <si>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</si>
  <si>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</si>
  <si>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</si>
  <si>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</si>
  <si>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</si>
  <si>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</si>
  <si>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</si>
  <si>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</si>
  <si>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</si>
  <si>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</si>
  <si>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</si>
  <si>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</si>
  <si>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</si>
  <si>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</si>
  <si>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</si>
  <si>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</si>
  <si>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</si>
  <si>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</si>
  <si>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</si>
  <si>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</si>
  <si>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</si>
  <si>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</si>
  <si>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</si>
  <si>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</si>
  <si>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</si>
  <si>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</si>
  <si>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</si>
  <si>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</si>
  <si>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</si>
  <si>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</si>
  <si>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</si>
  <si>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</si>
  <si>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</si>
  <si>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</si>
  <si>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</si>
  <si>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</si>
  <si>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</si>
  <si>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</si>
  <si>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</si>
  <si>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</si>
  <si>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</si>
  <si>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</si>
  <si>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</si>
  <si>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</si>
  <si>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</si>
  <si>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</si>
  <si>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</si>
  <si>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</si>
  <si>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</si>
  <si>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</si>
  <si>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</si>
  <si>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</si>
  <si>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</si>
  <si>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</si>
  <si>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</si>
  <si>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</si>
  <si>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</si>
  <si>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</si>
  <si>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</si>
  <si>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</si>
  <si>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</si>
  <si>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</si>
  <si>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</si>
  <si>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</si>
  <si>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</si>
  <si>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</si>
  <si>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</si>
  <si>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</si>
  <si>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</si>
  <si>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</si>
  <si>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</si>
  <si>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</si>
  <si>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</si>
  <si>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</si>
  <si>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</si>
  <si>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</si>
  <si>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</si>
  <si>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</si>
  <si>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</si>
  <si>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</si>
  <si>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</si>
  <si>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</si>
  <si>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</si>
  <si>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</si>
  <si>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</si>
  <si>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</si>
  <si>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</si>
  <si>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</si>
  <si>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</si>
  <si>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</si>
  <si>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</si>
  <si>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</si>
  <si>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</si>
  <si>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</si>
  <si>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</si>
  <si>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</si>
  <si>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</si>
  <si>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</si>
  <si>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</si>
  <si>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</si>
  <si>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</si>
  <si>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</si>
  <si>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</si>
  <si>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</si>
  <si>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</si>
  <si>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</si>
  <si>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</si>
  <si>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</si>
  <si>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</si>
  <si>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</si>
  <si>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</si>
  <si>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</si>
  <si>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</si>
  <si>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</si>
  <si>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</si>
  <si>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</si>
  <si>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</si>
  <si>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</si>
  <si>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</si>
  <si>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</si>
  <si>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</si>
  <si>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</si>
  <si>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</si>
  <si>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</si>
  <si>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</si>
  <si>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</si>
  <si>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</si>
  <si>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</si>
  <si>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</si>
  <si>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</si>
  <si>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</si>
  <si>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</si>
  <si>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</si>
  <si>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</si>
  <si>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</si>
  <si>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</si>
  <si>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</si>
  <si>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</si>
  <si>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</si>
  <si>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</si>
  <si>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</si>
  <si>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</si>
  <si>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</si>
  <si>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</si>
  <si>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</si>
  <si>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</si>
  <si>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</si>
  <si>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</si>
  <si>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</si>
  <si>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</si>
  <si>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</si>
  <si>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</si>
  <si>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</si>
  <si>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</si>
  <si>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</si>
  <si>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</si>
  <si>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</si>
  <si>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</si>
  <si>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</si>
  <si>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</si>
  <si>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</si>
  <si>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</si>
  <si>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</si>
  <si>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</si>
  <si>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</si>
  <si>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</si>
  <si>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</si>
  <si>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</si>
  <si>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</si>
  <si>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</si>
  <si>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</si>
  <si>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</si>
  <si>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</si>
  <si>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</si>
  <si>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</si>
  <si>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</si>
  <si>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</si>
  <si>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</si>
  <si>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</si>
  <si>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</si>
  <si>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</si>
  <si>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</si>
  <si>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</si>
  <si>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</si>
  <si>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</si>
  <si>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</si>
  <si>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</si>
  <si>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</si>
  <si>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</si>
  <si>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</si>
  <si>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</si>
  <si>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</si>
  <si>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</si>
  <si>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</si>
  <si>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</si>
  <si>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</si>
  <si>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</si>
  <si>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</si>
  <si>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</si>
  <si>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</si>
  <si>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</si>
  <si>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</si>
  <si>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</si>
  <si>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</si>
  <si>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</si>
  <si>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</si>
  <si>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</si>
  <si>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</si>
  <si>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</si>
  <si>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</si>
  <si>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</si>
  <si>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</si>
  <si>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</si>
  <si>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</si>
  <si>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</si>
  <si>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</si>
  <si>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</si>
  <si>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</si>
  <si>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</si>
  <si>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</si>
  <si>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</si>
  <si>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</si>
  <si>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</si>
  <si>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</si>
  <si>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</si>
  <si>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</si>
  <si>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</si>
  <si>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</si>
  <si>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</si>
  <si>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</si>
  <si>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</si>
  <si>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</si>
  <si>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</si>
  <si>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</si>
  <si>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</si>
  <si>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</si>
  <si>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</si>
  <si>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</si>
  <si>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</si>
  <si>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</si>
  <si>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</si>
  <si>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</si>
  <si>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</si>
  <si>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</si>
  <si>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</si>
  <si>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</si>
  <si>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</si>
  <si>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</si>
  <si>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</si>
  <si>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</si>
  <si>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</si>
  <si>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</si>
  <si>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</si>
  <si>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</si>
  <si>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</si>
  <si>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</si>
  <si>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</si>
  <si>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</si>
  <si>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</si>
  <si>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</si>
  <si>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</si>
  <si>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</si>
  <si>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</si>
  <si>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</si>
  <si>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</si>
  <si>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</si>
  <si>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</si>
  <si>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</si>
  <si>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</si>
  <si>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</si>
  <si>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</si>
  <si>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</si>
  <si>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</si>
  <si>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</si>
  <si>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</si>
  <si>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</si>
  <si>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</si>
  <si>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</si>
  <si>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</si>
  <si>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</si>
  <si>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</si>
  <si>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</si>
  <si>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</si>
  <si>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</si>
  <si>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</si>
  <si>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</si>
  <si>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</si>
  <si>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</si>
  <si>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</si>
  <si>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</si>
  <si>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</si>
  <si>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</si>
  <si>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</si>
  <si>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</si>
  <si>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</si>
  <si>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</si>
  <si>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</si>
  <si>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</si>
  <si>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</si>
  <si>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</si>
  <si>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</si>
  <si>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</si>
  <si>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</si>
  <si>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</si>
  <si>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</si>
  <si>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</si>
  <si>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</si>
  <si>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</si>
  <si>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</si>
  <si>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</si>
  <si>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</si>
  <si>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</si>
  <si>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</si>
  <si>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</si>
  <si>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</si>
  <si>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</si>
  <si>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</si>
  <si>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</si>
  <si>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</si>
  <si>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</si>
  <si>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</si>
  <si>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</si>
  <si>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</si>
  <si>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</si>
  <si>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</si>
  <si>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</si>
  <si>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</si>
  <si>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</si>
  <si>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</si>
  <si>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</si>
  <si>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</si>
  <si>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</si>
  <si>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</si>
  <si>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</si>
  <si>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</si>
  <si>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</si>
  <si>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</si>
  <si>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</si>
  <si>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</si>
  <si>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</si>
  <si>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</si>
  <si>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</si>
  <si>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</si>
  <si>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</si>
  <si>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</si>
  <si>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</si>
  <si>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</si>
  <si>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</si>
  <si>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</si>
  <si>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</si>
  <si>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</si>
  <si>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</si>
  <si>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</si>
  <si>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</si>
  <si>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</si>
  <si>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</si>
  <si>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</si>
  <si>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</si>
  <si>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</si>
  <si>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</si>
  <si>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</si>
  <si>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</si>
  <si>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</si>
  <si>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</si>
  <si>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</si>
  <si>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</si>
  <si>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</si>
  <si>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</si>
  <si>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</si>
  <si>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</si>
  <si>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</si>
  <si>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</si>
  <si>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</si>
  <si>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</si>
  <si>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</si>
  <si>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</si>
  <si>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</si>
  <si>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</si>
  <si>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</si>
  <si>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</si>
  <si>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</si>
  <si>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</si>
  <si>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</si>
  <si>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</si>
  <si>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</si>
  <si>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</si>
  <si>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</si>
  <si>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</si>
  <si>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</si>
  <si>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</si>
  <si>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</si>
  <si>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</si>
  <si>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</si>
  <si>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</si>
  <si>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</si>
  <si>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</si>
  <si>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</si>
  <si>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</si>
  <si>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</si>
  <si>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</si>
  <si>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</si>
  <si>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</si>
  <si>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</si>
  <si>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</si>
  <si>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</si>
  <si>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</si>
  <si>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</si>
  <si>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</si>
  <si>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</si>
  <si>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</si>
  <si>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</si>
  <si>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</si>
  <si>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</si>
  <si>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</si>
  <si>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</si>
  <si>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</si>
  <si>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</si>
  <si>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</si>
  <si>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</si>
  <si>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</si>
  <si>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</si>
  <si>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</si>
  <si>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</si>
  <si>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</si>
  <si>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</si>
  <si>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</si>
  <si>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</si>
  <si>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</si>
  <si>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</si>
  <si>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</si>
  <si>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</si>
  <si>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</si>
  <si>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</si>
  <si>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</si>
  <si>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</si>
  <si>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</si>
  <si>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</si>
  <si>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</si>
  <si>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</si>
  <si>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</si>
  <si>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</si>
  <si>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</si>
  <si>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</si>
  <si>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</si>
  <si>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</si>
  <si>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</si>
  <si>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</si>
  <si>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</si>
  <si>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</si>
  <si>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</si>
  <si>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</si>
  <si>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</si>
  <si>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</si>
  <si>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</si>
  <si>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</si>
  <si>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</si>
  <si>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</si>
  <si>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</si>
  <si>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</si>
  <si>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</si>
  <si>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</si>
  <si>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</si>
  <si>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</si>
  <si>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</si>
  <si>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</si>
  <si>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</si>
  <si>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</si>
  <si>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</si>
  <si>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</si>
  <si>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</si>
  <si>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</si>
  <si>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</si>
  <si>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</si>
  <si>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</si>
  <si>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</si>
  <si>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</si>
  <si>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</si>
  <si>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</si>
  <si>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</si>
  <si>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</si>
  <si>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</si>
  <si>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</si>
  <si>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</si>
  <si>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</si>
  <si>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</si>
  <si>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</si>
  <si>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</si>
  <si>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</si>
  <si>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</si>
  <si>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</si>
  <si>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</si>
  <si>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</si>
  <si>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</si>
  <si>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</si>
  <si>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</si>
  <si>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</si>
  <si>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</si>
  <si>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</si>
  <si>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</si>
  <si>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</si>
  <si>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</si>
  <si>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</si>
  <si>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</si>
  <si>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</si>
  <si>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</si>
  <si>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</si>
  <si>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</si>
  <si>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</si>
  <si>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</si>
  <si>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</si>
  <si>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</si>
  <si>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</si>
  <si>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</si>
  <si>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</si>
  <si>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</si>
  <si>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</si>
  <si>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</si>
  <si>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</si>
  <si>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</si>
  <si>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</si>
  <si>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</si>
  <si>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</si>
  <si>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</si>
  <si>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</si>
  <si>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</si>
  <si>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</si>
  <si>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</si>
  <si>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</si>
  <si>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</si>
  <si>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</si>
  <si>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</si>
  <si>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</si>
  <si>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</si>
  <si>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</si>
  <si>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</si>
  <si>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</si>
  <si>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</si>
  <si>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</si>
  <si>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</si>
  <si>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</si>
  <si>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</si>
  <si>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</si>
  <si>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</si>
  <si>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</si>
  <si>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</si>
  <si>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</si>
  <si>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</si>
  <si>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</si>
  <si>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</si>
  <si>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</si>
  <si>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</si>
  <si>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</si>
  <si>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</si>
  <si>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</si>
  <si>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</si>
  <si>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</si>
  <si>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</si>
  <si>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</si>
  <si>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</si>
  <si>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</si>
  <si>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</si>
  <si>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</si>
  <si>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</si>
  <si>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</si>
  <si>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</si>
  <si>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</si>
  <si>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</si>
  <si>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</si>
  <si>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</si>
  <si>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</si>
  <si>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</si>
  <si>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</si>
  <si>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</si>
  <si>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</si>
  <si>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</si>
  <si>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</si>
  <si>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</si>
  <si>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</si>
  <si>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</si>
  <si>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</si>
  <si>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</si>
  <si>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</si>
  <si>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</si>
  <si>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</si>
  <si>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</si>
  <si>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</si>
  <si>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</si>
  <si>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</si>
  <si>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</si>
  <si>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</si>
  <si>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http://abs.twimg.com/images/themes/theme9/bg.gif</t>
  </si>
  <si>
    <t>twitter.com</t>
  </si>
  <si>
    <t>en</t>
  </si>
  <si>
    <t>Twitter for Android</t>
  </si>
  <si>
    <t>Twitter for iPhone</t>
  </si>
  <si>
    <t>Twitter Web Client</t>
  </si>
  <si>
    <t>http://abs.twimg.com/images/themes/theme19/bg.gif</t>
  </si>
  <si>
    <t>http://abs.twimg.com/images/themes/theme11/bg.gif</t>
  </si>
  <si>
    <t>http://abs.twimg.com/images/themes/theme4/bg.gif</t>
  </si>
  <si>
    <t>http://abs.twimg.com/images/themes/theme18/bg.gif</t>
  </si>
  <si>
    <t>http://abs.twimg.com/images/themes/theme5/bg.gif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</si>
  <si>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</si>
  <si>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</si>
  <si>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</si>
  <si>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</si>
  <si>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</si>
  <si>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</si>
  <si>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</si>
  <si>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</si>
  <si>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</si>
  <si>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</si>
  <si>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</si>
  <si>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</si>
  <si>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</si>
  <si>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</si>
  <si>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</si>
  <si>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</si>
  <si>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</si>
  <si>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</si>
  <si>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</si>
  <si>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</si>
  <si>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</si>
  <si>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hashtags</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</si>
  <si>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</si>
  <si>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</si>
  <si>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</si>
  <si>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</si>
  <si>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</si>
  <si>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</si>
  <si>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</si>
  <si>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</si>
  <si>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</si>
  <si>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</si>
  <si>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</si>
  <si>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</si>
  <si>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top</t>
  </si>
  <si>
    <t>Graph Gallery URL</t>
  </si>
  <si>
    <t>Graph Source</t>
  </si>
  <si>
    <t>Graph Term</t>
  </si>
  <si>
    <t>Data Import</t>
  </si>
  <si>
    <t>Layout Algorithm</t>
  </si>
  <si>
    <t>Groups</t>
  </si>
  <si>
    <t>unosml</t>
  </si>
  <si>
    <t>http://pbs.twimg.com/profile_images/1061744570344517633/fKDfFqhQ_normal.jpg</t>
  </si>
  <si>
    <t>http://pbs.twimg.com/profile_images/912667889395798022/pMoB2qc8_normal.jpg</t>
  </si>
  <si>
    <t>Professor Jeremy _xD83C__xDF0E_</t>
  </si>
  <si>
    <t>UNO Social Media Lab</t>
  </si>
  <si>
    <t>Jeremy Harris Lipschultz, PhD, Peter Kiewit Distinguished Professor @communo @unosml #SocialMedia  #smmm2020 https://t.co/2eATXC9s8k</t>
  </si>
  <si>
    <t>@UNOmaha Social Media Lab. Using social network analysis and other methods to help the community and our campus. Page manager: @JeremyHL</t>
  </si>
  <si>
    <t>Omaha, Nebraska USA _xD83C__xDDFA__xD83C__xDDF8_</t>
  </si>
  <si>
    <t>Omaha, NE</t>
  </si>
  <si>
    <t>https://t.co/ol1K3QeP3F</t>
  </si>
  <si>
    <t>https://t.co/CfxAVeXDad</t>
  </si>
  <si>
    <t>https://pbs.twimg.com/profile_banners/12006842/1559145689</t>
  </si>
  <si>
    <t>https://pbs.twimg.com/profile_banners/2377200630/1525824099</t>
  </si>
  <si>
    <t>https://twitter.com/jeremyhl</t>
  </si>
  <si>
    <t>https://twitter.com/unosml</t>
  </si>
  <si>
    <t>#socialmedia</t>
  </si>
  <si>
    <t>Edge Alpha</t>
  </si>
  <si>
    <t>Edge Color</t>
  </si>
  <si>
    <t>Edge Width</t>
  </si>
  <si>
    <t>Vertex Alpha</t>
  </si>
  <si>
    <t>Vertex Radius</t>
  </si>
  <si>
    <t>Vertex X</t>
  </si>
  <si>
    <t>Vertex y</t>
  </si>
  <si>
    <t>1.0.1.421</t>
  </si>
  <si>
    <t>Los Angeles, CA</t>
  </si>
  <si>
    <t>http://abs.twimg.com/images/themes/theme13/bg.gif</t>
  </si>
  <si>
    <t>2</t>
  </si>
  <si>
    <t>Replies to</t>
  </si>
  <si>
    <t>und</t>
  </si>
  <si>
    <t>city</t>
  </si>
  <si>
    <t>United States</t>
  </si>
  <si>
    <t>Madrid, Comunidad de Madrid</t>
  </si>
  <si>
    <t>http://abs.twimg.com/images/themes/theme6/bg.gif</t>
  </si>
  <si>
    <t>http://abs.twimg.com/images/themes/theme12/bg.gif</t>
  </si>
  <si>
    <t>http://abs.twimg.com/images/themes/theme3/bg.gif</t>
  </si>
  <si>
    <t>G5</t>
  </si>
  <si>
    <t>191, 0, 0</t>
  </si>
  <si>
    <t>Top URLs in Tweet in G5</t>
  </si>
  <si>
    <t>G5 Count</t>
  </si>
  <si>
    <t>Top Domains in Tweet in G5</t>
  </si>
  <si>
    <t>Top Hashtags in Tweet in G5</t>
  </si>
  <si>
    <t>Top Words in Tweet in G5</t>
  </si>
  <si>
    <t>Top Word Pairs in Tweet in G5</t>
  </si>
  <si>
    <t>Top Replied-To in G5</t>
  </si>
  <si>
    <t>Top Mentioned in G5</t>
  </si>
  <si>
    <t>Top Tweeters in G5</t>
  </si>
  <si>
    <t>thank</t>
  </si>
  <si>
    <t>presentation</t>
  </si>
  <si>
    <t>twitter</t>
  </si>
  <si>
    <t>39, 108, 0</t>
  </si>
  <si>
    <t>docassar</t>
  </si>
  <si>
    <t>thartman2u</t>
  </si>
  <si>
    <t>nodexl</t>
  </si>
  <si>
    <t>larissagrace</t>
  </si>
  <si>
    <t>tweetrootapp</t>
  </si>
  <si>
    <t>unomaha</t>
  </si>
  <si>
    <t>nodexlgraphgallery.org</t>
  </si>
  <si>
    <t>http://pbs.twimg.com/profile_images/993645134372798469/pAZy1Q6j_normal.jpg</t>
  </si>
  <si>
    <t>http://pbs.twimg.com/profile_images/875946540715659264/FDOf-UKL_normal.jpg</t>
  </si>
  <si>
    <t>12006842</t>
  </si>
  <si>
    <t>Nasir Assar, Ph.D.</t>
  </si>
  <si>
    <t>NodeXL Project</t>
  </si>
  <si>
    <t>Teresa Hartman</t>
  </si>
  <si>
    <t>Larissa Churchill Meyers</t>
  </si>
  <si>
    <t>Tweetroot</t>
  </si>
  <si>
    <t>University of Nebraska at Omaha</t>
  </si>
  <si>
    <t>Seasoned and effective business consultant, data Scientist, college professor, economist, and a financial advisor.</t>
  </si>
  <si>
    <t>#Socialmedia network analysis and visualization #influencer analysis #marketing Get #NodeXL https://t.co/CAYK8AJLMv</t>
  </si>
  <si>
    <t>Medical librarian, sharing info. (#publichealth, #edtech, #IPE, #leadership) of possible interest to you. Tweets are my own. Follow, likes, &amp; RT ≠ endorsement.</t>
  </si>
  <si>
    <t>Graduate Research Assistant in Communications @UNOmaha
"The cure for boredom is curiosity. Curiosity has no cure."
-Dorothy Parker</t>
  </si>
  <si>
    <t>Tweetroot for iOS lets you create colorful word clouds from tweets.  Available on the App Store: http://t.co/660fx3pBvn Made by @brentvc</t>
  </si>
  <si>
    <t>Welcome to the official Twitter page of the University of Nebraska at Omaha (UNO) -- Nebraska's Metropolitan University.  #KnowTheO #MavSpirit #NUforNE</t>
  </si>
  <si>
    <t>Jamestown, NC</t>
  </si>
  <si>
    <t>Redwood City, CA</t>
  </si>
  <si>
    <t>Omaha, Nebraska</t>
  </si>
  <si>
    <t>Iowa</t>
  </si>
  <si>
    <t>App Store</t>
  </si>
  <si>
    <t>Omaha, Nebraska, U.S.A.</t>
  </si>
  <si>
    <t>Scottsdale, AZ</t>
  </si>
  <si>
    <t>https://t.co/Guf3bpXFrd</t>
  </si>
  <si>
    <t>https://t.co/eUJLtrtePs</t>
  </si>
  <si>
    <t>http://t.co/660fx3pBvn</t>
  </si>
  <si>
    <t>https://t.co/C0t8R0Wawg</t>
  </si>
  <si>
    <t>https://pbs.twimg.com/profile_banners/47893228/1536497307</t>
  </si>
  <si>
    <t>https://pbs.twimg.com/profile_banners/87606674/1405285356</t>
  </si>
  <si>
    <t>https://pbs.twimg.com/profile_banners/1299673800/1474472530</t>
  </si>
  <si>
    <t>https://pbs.twimg.com/profile_banners/30418793/1567135567</t>
  </si>
  <si>
    <t>https://pbs.twimg.com/profile_banners/2195872195/1384736544</t>
  </si>
  <si>
    <t>https://pbs.twimg.com/profile_banners/16809032/1566422096</t>
  </si>
  <si>
    <t>http://abs.twimg.com/images/themes/theme17/bg.gif</t>
  </si>
  <si>
    <t>http://pbs.twimg.com/profile_images/849132774661308416/pa2Uplq1_normal.jpg</t>
  </si>
  <si>
    <t>http://pbs.twimg.com/profile_images/2761713408/6329c1d5a241ca23457c0db374bee56b_normal.jpeg</t>
  </si>
  <si>
    <t>http://pbs.twimg.com/profile_images/378800000754954602/01aa41b9c84ef01d5b84503fa22af522_normal.png</t>
  </si>
  <si>
    <t>http://pbs.twimg.com/profile_images/1087719846605979648/HRHFp3Nq_normal.jpg</t>
  </si>
  <si>
    <t>https://twitter.com/docassar</t>
  </si>
  <si>
    <t>https://twitter.com/nodexl</t>
  </si>
  <si>
    <t>https://twitter.com/thartman2u</t>
  </si>
  <si>
    <t>https://twitter.com/larissagrace</t>
  </si>
  <si>
    <t>https://twitter.com/tweetrootapp</t>
  </si>
  <si>
    <t>https://twitter.com/unomaha</t>
  </si>
  <si>
    <t xml:space="preserve">nodexl
</t>
  </si>
  <si>
    <t xml:space="preserve">larissagrace
</t>
  </si>
  <si>
    <t xml:space="preserve">tweetrootapp
</t>
  </si>
  <si>
    <t xml:space="preserve">unomaha
</t>
  </si>
  <si>
    <t>socialmedia</t>
  </si>
  <si>
    <t>uno1forall</t>
  </si>
  <si>
    <t>unojmc404</t>
  </si>
  <si>
    <t>firstamendment</t>
  </si>
  <si>
    <t>unocmst419</t>
  </si>
  <si>
    <t>highered</t>
  </si>
  <si>
    <t>#data</t>
  </si>
  <si>
    <t>top,hashtags</t>
  </si>
  <si>
    <t>unosml,nodexl</t>
  </si>
  <si>
    <t>twitter.com nodexlgraphgallery.org</t>
  </si>
  <si>
    <t>nodexlgraphgallery.org twitter.com</t>
  </si>
  <si>
    <t>thanks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</si>
  <si>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</si>
  <si>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t>
  </si>
  <si>
    <t>ccooke6685</t>
  </si>
  <si>
    <t>freelanceowl</t>
  </si>
  <si>
    <t>mariambocari</t>
  </si>
  <si>
    <t>nebraskasower</t>
  </si>
  <si>
    <t>communo</t>
  </si>
  <si>
    <t>randazalman</t>
  </si>
  <si>
    <t>thekamrinbaker</t>
  </si>
  <si>
    <t>likely75463987</t>
  </si>
  <si>
    <t>kylie_squiers</t>
  </si>
  <si>
    <t>ethan_wolbach</t>
  </si>
  <si>
    <t>richardnicholls</t>
  </si>
  <si>
    <t>writersedit</t>
  </si>
  <si>
    <t>millennialprof_</t>
  </si>
  <si>
    <t>coffeeftwords</t>
  </si>
  <si>
    <t>stephen_lay</t>
  </si>
  <si>
    <t>oncodvm</t>
  </si>
  <si>
    <t>fransriemersma</t>
  </si>
  <si>
    <t>minimalloves</t>
  </si>
  <si>
    <t>vinylradar</t>
  </si>
  <si>
    <t>dospaceomaha</t>
  </si>
  <si>
    <t>askdrconnie</t>
  </si>
  <si>
    <t>ruralfutures</t>
  </si>
  <si>
    <t>jcruzalvarez26</t>
  </si>
  <si>
    <t>cnarjes1</t>
  </si>
  <si>
    <t>aamctoday</t>
  </si>
  <si>
    <t>unmcfacdev</t>
  </si>
  <si>
    <t>audvin</t>
  </si>
  <si>
    <t>unogradstudies</t>
  </si>
  <si>
    <t>unmc_gsa</t>
  </si>
  <si>
    <t>unmc_mdphd</t>
  </si>
  <si>
    <t>symplur</t>
  </si>
  <si>
    <t>tcymet</t>
  </si>
  <si>
    <t>davidbroderdo</t>
  </si>
  <si>
    <t>harvardmacy</t>
  </si>
  <si>
    <t>somedocs</t>
  </si>
  <si>
    <t>journalofethics</t>
  </si>
  <si>
    <t>pallimed</t>
  </si>
  <si>
    <t>endwellsf</t>
  </si>
  <si>
    <t>muminalshawaf</t>
  </si>
  <si>
    <t>buffetteci</t>
  </si>
  <si>
    <t>nebraskabbr</t>
  </si>
  <si>
    <t>ne_children</t>
  </si>
  <si>
    <t>nebraskachamber</t>
  </si>
  <si>
    <t>caseyj_edu</t>
  </si>
  <si>
    <t>drhowardliu</t>
  </si>
  <si>
    <t>daddylongegg</t>
  </si>
  <si>
    <t>prisonculture</t>
  </si>
  <si>
    <t>snadeykins</t>
  </si>
  <si>
    <t>williamakabill</t>
  </si>
  <si>
    <t>lizgrelizgre</t>
  </si>
  <si>
    <t>pussysavant</t>
  </si>
  <si>
    <t>__theclique</t>
  </si>
  <si>
    <t>strawburriez</t>
  </si>
  <si>
    <t>juliankjarboe</t>
  </si>
  <si>
    <t>666ofswords</t>
  </si>
  <si>
    <t>baker_d</t>
  </si>
  <si>
    <t>kswaneywriter</t>
  </si>
  <si>
    <t>matt_morton</t>
  </si>
  <si>
    <t>rylee_brandt</t>
  </si>
  <si>
    <t>teamshuster</t>
  </si>
  <si>
    <t>benji_gordon</t>
  </si>
  <si>
    <t>bflax10</t>
  </si>
  <si>
    <t>anuhbelll</t>
  </si>
  <si>
    <t>wood2935</t>
  </si>
  <si>
    <t>mavpuck</t>
  </si>
  <si>
    <t>mickhatten</t>
  </si>
  <si>
    <t>buzzilinear</t>
  </si>
  <si>
    <t>ithockeyswtwo</t>
  </si>
  <si>
    <t>collegehockeysw</t>
  </si>
  <si>
    <t>curbaczzz</t>
  </si>
  <si>
    <t>thenchc</t>
  </si>
  <si>
    <t>omahahky</t>
  </si>
  <si>
    <t>ad1220</t>
  </si>
  <si>
    <t>kurthbrashear</t>
  </si>
  <si>
    <t>nebraskamegan</t>
  </si>
  <si>
    <t>terryoswald</t>
  </si>
  <si>
    <t>jim_phillips1</t>
  </si>
  <si>
    <t>asanderford</t>
  </si>
  <si>
    <t>owhnews</t>
  </si>
  <si>
    <t>listenbrian</t>
  </si>
  <si>
    <t>eringraceowh</t>
  </si>
  <si>
    <t>UNO1forall via NodeXL https://t.co/tMRGpacabD
@jeremyhl
@unosml
@ethan_wolbach
@kylie_squiers
@thartman2u
@likely75463987
@larissagrace
@unomaha
@docassar
@thekamrinbaker
Top hashtags:
#uno1forall
#firstamendment
#unojmc404
#data
#socialmedia
#unocmst419
#unojmc441</t>
  </si>
  <si>
    <t>#ff  @vinylradar  @minimalloves   @FransRiemersma  @UNOSML    @oncodvm   @Stephen_Lay  @coffeeftwords  @MillennialProf_    @WritersEdit  @MariamBocari @FreelanceOwl @richardnicholls</t>
  </si>
  <si>
    <t>@ccooke6685 @vinylradar @minimalloves @FransRiemersma @UNOSML @oncodvm @Stephen_Lay @coffeeftwords @MillennialProf_ @WritersEdit @MariamBocari @richardnicholls Grazie!</t>
  </si>
  <si>
    <t>@ccooke6685 @vinylradar @minimalloves @FransRiemersma @UNOSML @oncodvm @Stephen_Lay @coffeeftwords @MillennialProf_ @WritersEdit @FreelanceOwl @richardnicholls Thanks a million!</t>
  </si>
  <si>
    <t>@JeremyHL @UNOSML @askdrconnie @DoSpaceOmaha 
https://t.co/lxyKSnKPf4</t>
  </si>
  <si>
    <t>Thank you, @randazalman @cnarjes1 &amp;amp; @jcruzalvarez26 for @ruralfutures rehearsal comments ahead of Dec. presentation! #jmc404 @UNOSML _xD83D__xDC4F__xD83C__xDFFD_ https://t.co/lBOf0nXAjo</t>
  </si>
  <si>
    <t>RT @DavidBroderDO thx to @tcymet - #unmcilead @symplur @UNOSML @somedocs #somedocs #unmciae #socialmediatips @UNMC_mdphd @UNMC_GSA @UNOGradStudies #phdlife @audvin #AcademicTwitter #highered @unmcfacdev @AAMCtoday https://t.co/i4sCSe8rL6</t>
  </si>
  <si>
    <t>RT @muminalshawaf -@endwellSF @Pallimed @JournalofEthics #TwitterTips @Twitter @somedocs #somedocs #unmciae @harvardmacy @UNOSML #SocialMedia https://t.co/qmbE0CgRn2</t>
  </si>
  <si>
    <t>@JeremyHL @cnarjes1 @jcruzalvarez26 @ruralfutures @UNOSML The pleasure was all mine. Exceptional talent showcased.</t>
  </si>
  <si>
    <t>2+ months @ruralfutures tweets via @unosml @NodeXL https://t.co/bJsYA4OisQ
@nebraskasower
@drhowardliu
@caseyj_edu
@nebraskachamber
@thartman2u
@ne_children
@nebraskabbr
@buffetteci
@jeremyhl
Top hashtags:
#nebraska
#rural
#nethrivingindex
#rfifellows
#nuforne
#suicide</t>
  </si>
  <si>
    <t>Our ⁦@ruralfutures⁩ words in recent mentions — @unosml  ⁦@TweetrootApp⁩ _xD83D__xDC4F__xD83C__xDFFD_ https://t.co/qFPfdW6lmE</t>
  </si>
  <si>
    <t>#Data for @666ofswords via @unosml @NodeXL https://t.co/Ux7ReBNz5P
@666ofswords
@juliankjarboe
@strawburriez
@__theclique
@pussysavant
@lizgrelizgre
@williamakabill
@snadeykins
@prisonculture
@daddylongegg
Top hashtags:
#notspon
cc: @ErinGraceOWH #omaha #bakery</t>
  </si>
  <si>
    <t>Tweets for @Anuhbelll via @unosml @NodeXL https://t.co/XkndFq9BNp
@unomaha
@omahahky
@bflax10
@benji_gordon
@teamshuster
@rylee_brandt
@matt_morton
@kswaneywriter
@baker_d</t>
  </si>
  <si>
    <t>New @OmahaHKY tweets via @unosml @NodeXL https://t.co/APSUoEovJK
@thenchc
@curbaczzz
@collegehockeysw
@ithockeyswtwo
@unomaha
@buzzilinear
@mickhatten
@mavpuck
@wood2935
Top hashtags:
#everyoneforomaha
#omahahky
#nchchockey
#claretluna
#riseupredhawks
#nchctv
#mbb</t>
  </si>
  <si>
    <t>The @ErinGraceOWH Twitter network via @unosml @NodeXL https://t.co/FUMysvtQ8S
@listenbrian
@owhnews
@asanderford
@jim_phillips1
@terryoswald
@nebraskamegan
@kurthbrashear
@ad1220
Top hashtags:
#omaha
#hongkong
#hkprotests
#hkpolicebrutality
#data
#notspon
#bakery
#broken</t>
  </si>
  <si>
    <t>https://nodexlgraphgallery.org/Pages/Graph.aspx?graphID=216993</t>
  </si>
  <si>
    <t>https://twitter.com/NebraskaSower/status/1198719053382275078?s=19</t>
  </si>
  <si>
    <t>https://twitter.com/davidbroderdo/status/1198443141768105984</t>
  </si>
  <si>
    <t>https://twitter.com/muminalshawaf/status/1199784593743761409</t>
  </si>
  <si>
    <t>https://nodexlgraphgallery.org/Pages/Graph.aspx?graphID=217132</t>
  </si>
  <si>
    <t>https://nodexlgraphgallery.org/Pages/Graph.aspx?graphID=217441</t>
  </si>
  <si>
    <t>https://nodexlgraphgallery.org/Pages/Graph.aspx?graphID=217509</t>
  </si>
  <si>
    <t>https://nodexlgraphgallery.org/Pages/Graph.aspx?graphID=217507</t>
  </si>
  <si>
    <t>https://nodexlgraphgallery.org/Pages/Graph.aspx?graphID=217567</t>
  </si>
  <si>
    <t>uno1forall firstamendment unojmc404 data socialmedia unocmst419 unojmc441</t>
  </si>
  <si>
    <t>ff</t>
  </si>
  <si>
    <t>jmc404</t>
  </si>
  <si>
    <t>unmcilead somedocs unmciae socialmediatips phdlife academictwitter highered</t>
  </si>
  <si>
    <t>twittertips somedocs unmciae socialmedia</t>
  </si>
  <si>
    <t>nebraska rural nethrivingindex rfifellows nuforne suicide</t>
  </si>
  <si>
    <t>data notspon omaha bakery</t>
  </si>
  <si>
    <t>everyoneforomaha omahahky nchchockey claretluna riseupredhawks nchctv mbb</t>
  </si>
  <si>
    <t>omaha hongkong hkprotests hkpolicebrutality data notspon bakery broken</t>
  </si>
  <si>
    <t>https://pbs.twimg.com/media/EJ8cKE_XsAA-mhf.jpg</t>
  </si>
  <si>
    <t>https://pbs.twimg.com/media/EKGxbJMWkAATjSG.jpg</t>
  </si>
  <si>
    <t>http://pbs.twimg.com/profile_images/1085776914285903873/D2BnQ3vv_normal.jpg</t>
  </si>
  <si>
    <t>http://pbs.twimg.com/profile_images/1055752495086034944/QMsvAgFY_normal.jpg</t>
  </si>
  <si>
    <t>http://pbs.twimg.com/profile_images/1168494672911593478/pgUGrDgj_normal.jpg</t>
  </si>
  <si>
    <t>http://pbs.twimg.com/profile_images/943167209479819264/NzUPkf7w_normal.jpg</t>
  </si>
  <si>
    <t>http://pbs.twimg.com/profile_images/923243414425976832/GWZwBnhE_normal.jpg</t>
  </si>
  <si>
    <t>http://pbs.twimg.com/profile_images/719021299914383360/_jkQhu12_normal.jpg</t>
  </si>
  <si>
    <t>07:01:12</t>
  </si>
  <si>
    <t>06:49:51</t>
  </si>
  <si>
    <t>07:33:29</t>
  </si>
  <si>
    <t>12:12:45</t>
  </si>
  <si>
    <t>21:49:58</t>
  </si>
  <si>
    <t>14:18:20</t>
  </si>
  <si>
    <t>21:35:44</t>
  </si>
  <si>
    <t>20:26:23</t>
  </si>
  <si>
    <t>06:12:35</t>
  </si>
  <si>
    <t>02:52:10</t>
  </si>
  <si>
    <t>02:42:57</t>
  </si>
  <si>
    <t>02:30:32</t>
  </si>
  <si>
    <t>18:02:25</t>
  </si>
  <si>
    <t>03:44:06</t>
  </si>
  <si>
    <t>02:28:41</t>
  </si>
  <si>
    <t>02:52:00</t>
  </si>
  <si>
    <t>22:15:49</t>
  </si>
  <si>
    <t>18:33:42</t>
  </si>
  <si>
    <t>18:36:06</t>
  </si>
  <si>
    <t>18:22:50</t>
  </si>
  <si>
    <t>https://twitter.com/docassar/status/1198134383829508096</t>
  </si>
  <si>
    <t>https://twitter.com/ccooke6685/status/1198131531111452672</t>
  </si>
  <si>
    <t>https://twitter.com/freelanceowl/status/1198142510297686016</t>
  </si>
  <si>
    <t>https://twitter.com/mariambocari/status/1198212789430452224</t>
  </si>
  <si>
    <t>https://twitter.com/nebraskasower/status/1198720438370807810</t>
  </si>
  <si>
    <t>https://twitter.com/communo/status/1199693946538090496</t>
  </si>
  <si>
    <t>https://twitter.com/thartman2u/status/1198716858981109760</t>
  </si>
  <si>
    <t>https://twitter.com/thartman2u/status/1199786569789399040</t>
  </si>
  <si>
    <t>https://twitter.com/randazalman/status/1197759763003645954</t>
  </si>
  <si>
    <t>https://twitter.com/unosml/status/1197709328087703552</t>
  </si>
  <si>
    <t>https://twitter.com/jeremyhl/status/1197707006418792448</t>
  </si>
  <si>
    <t>https://twitter.com/unosml/status/1198428656210710528</t>
  </si>
  <si>
    <t>https://twitter.com/nebraskasower/status/1198663174901379072</t>
  </si>
  <si>
    <t>https://twitter.com/thartman2u/status/1198447171273658369</t>
  </si>
  <si>
    <t>https://twitter.com/jeremyhl/status/1198428191976804352</t>
  </si>
  <si>
    <t>https://twitter.com/jeremyhl/status/1198434060059717633</t>
  </si>
  <si>
    <t>https://twitter.com/jeremyhl/status/1199451719362433025</t>
  </si>
  <si>
    <t>https://twitter.com/jeremyhl/status/1199758208622985216</t>
  </si>
  <si>
    <t>https://twitter.com/jeremyhl/status/1199758812787249152</t>
  </si>
  <si>
    <t>https://twitter.com/jeremyhl/status/1200117864465780736</t>
  </si>
  <si>
    <t>1198134383829508096</t>
  </si>
  <si>
    <t>1198131531111452672</t>
  </si>
  <si>
    <t>1198142510297686016</t>
  </si>
  <si>
    <t>1198212789430452224</t>
  </si>
  <si>
    <t>1198720438370807810</t>
  </si>
  <si>
    <t>1199693946538090496</t>
  </si>
  <si>
    <t>1198716858981109760</t>
  </si>
  <si>
    <t>1199786569789399040</t>
  </si>
  <si>
    <t>1197759763003645954</t>
  </si>
  <si>
    <t>1197709328087703552</t>
  </si>
  <si>
    <t>1197707006418792448</t>
  </si>
  <si>
    <t>1198428656210710528</t>
  </si>
  <si>
    <t>1198663174901379072</t>
  </si>
  <si>
    <t>1198447171273658369</t>
  </si>
  <si>
    <t>1198428191976804352</t>
  </si>
  <si>
    <t>1198434060059717633</t>
  </si>
  <si>
    <t>1199451719362433025</t>
  </si>
  <si>
    <t>1199758208622985216</t>
  </si>
  <si>
    <t>1199758812787249152</t>
  </si>
  <si>
    <t>1200117864465780736</t>
  </si>
  <si>
    <t>17035423</t>
  </si>
  <si>
    <t>fr</t>
  </si>
  <si>
    <t>1198719053382275078</t>
  </si>
  <si>
    <t>1198443141768105984</t>
  </si>
  <si>
    <t>1199784593743761409</t>
  </si>
  <si>
    <t>-96.806031,40.710053 
-96.5870939,40.710053 
-96.5870939,40.896417 
-96.806031,40.896417</t>
  </si>
  <si>
    <t>US</t>
  </si>
  <si>
    <t>Lincoln, NE</t>
  </si>
  <si>
    <t>3af2a75dbeb10500</t>
  </si>
  <si>
    <t>Lincoln</t>
  </si>
  <si>
    <t>https://api.twitter.com/1.1/geo/id/3af2a75dbeb10500.json</t>
  </si>
  <si>
    <t>Kamrin Baker</t>
  </si>
  <si>
    <t>Likely</t>
  </si>
  <si>
    <t>kylie.</t>
  </si>
  <si>
    <t>wølbach</t>
  </si>
  <si>
    <t>Christopher Cooke</t>
  </si>
  <si>
    <t>Richard Nicholls</t>
  </si>
  <si>
    <t>Night Owl Freelance | Editing</t>
  </si>
  <si>
    <t>Mariam Bocari</t>
  </si>
  <si>
    <t>Writer's Edit</t>
  </si>
  <si>
    <t>Karen Moroski, PhD</t>
  </si>
  <si>
    <t>Emily</t>
  </si>
  <si>
    <t>Mirror Image Comics</t>
  </si>
  <si>
    <t>Michael Lucroy, DVM</t>
  </si>
  <si>
    <t>Frans Riemersma</t>
  </si>
  <si>
    <t>Graphic Design</t>
  </si>
  <si>
    <t>@vinylradar</t>
  </si>
  <si>
    <t>Robert Smith</t>
  </si>
  <si>
    <t>Do Space</t>
  </si>
  <si>
    <t>Dr. Connie</t>
  </si>
  <si>
    <t>UNO School of Comm</t>
  </si>
  <si>
    <t>Rural Futures Institute</t>
  </si>
  <si>
    <t>Jurge Cruz-Alvarez</t>
  </si>
  <si>
    <t>Charlotte Narjes</t>
  </si>
  <si>
    <t>Randa Zalman</t>
  </si>
  <si>
    <t>AAMC</t>
  </si>
  <si>
    <t>Faculty Development</t>
  </si>
  <si>
    <t>Audun Utengen</t>
  </si>
  <si>
    <t>UNO Graduate Studies</t>
  </si>
  <si>
    <t>UNMC GSA</t>
  </si>
  <si>
    <t>UNMC MD-PhD Program</t>
  </si>
  <si>
    <t>Symplur</t>
  </si>
  <si>
    <t>Tyler Cymet DO FACP</t>
  </si>
  <si>
    <t>David Broder, DO</t>
  </si>
  <si>
    <t>Harvard Macy</t>
  </si>
  <si>
    <t>Doctors On Social Media</t>
  </si>
  <si>
    <t>Twitter</t>
  </si>
  <si>
    <t>AMA Journal of Ethics</t>
  </si>
  <si>
    <t>Pallimed</t>
  </si>
  <si>
    <t>End Well</t>
  </si>
  <si>
    <t>Mumin Al-Shawaf</t>
  </si>
  <si>
    <t>Buffett EC Institute</t>
  </si>
  <si>
    <t>Nebraska BBR</t>
  </si>
  <si>
    <t>Nebraska Children</t>
  </si>
  <si>
    <t>Nebraska Chamber</t>
  </si>
  <si>
    <t>Casey Jakubowski, PhD</t>
  </si>
  <si>
    <t>Howard Liu, MD MBA</t>
  </si>
  <si>
    <t>noam chonky</t>
  </si>
  <si>
    <t>#AbolitionMeansNoPrisons</t>
  </si>
  <si>
    <t>Yoder _xD83C__xDF39_☭_xD83C__xDF3E_</t>
  </si>
  <si>
    <t>William _xD83C__xDF39__xD83D__xDEE0__xD83C__xDF3D_</t>
  </si>
  <si>
    <t>LIZGRE</t>
  </si>
  <si>
    <t>monster tony _xD83E__xDD75_</t>
  </si>
  <si>
    <t>Undatable</t>
  </si>
  <si>
    <t>Roxanna Asgarian</t>
  </si>
  <si>
    <t>Julian K. Jarboe</t>
  </si>
  <si>
    <t>ak</t>
  </si>
  <si>
    <t>Dave Baker</t>
  </si>
  <si>
    <t>Katie Swaney</t>
  </si>
  <si>
    <t>Matt Morton</t>
  </si>
  <si>
    <t>Rylee</t>
  </si>
  <si>
    <t>Team Shuster</t>
  </si>
  <si>
    <t>Ben Helwig</t>
  </si>
  <si>
    <t>Brekk Flax</t>
  </si>
  <si>
    <t>Ana Bellinghausen</t>
  </si>
  <si>
    <t>RedTilDead</t>
  </si>
  <si>
    <t>Mavpuck</t>
  </si>
  <si>
    <t>Mick Hatten</t>
  </si>
  <si>
    <t>Jason Buzzell</t>
  </si>
  <si>
    <t>_xD83C__xDF35__xD83C__xDFD2_Teri Strande_xD83C__xDF35__xD83C__xDFD2_</t>
  </si>
  <si>
    <t>College Hockey SW Weekly</t>
  </si>
  <si>
    <t>Colin P Urbaczewski</t>
  </si>
  <si>
    <t>The NCHC</t>
  </si>
  <si>
    <t>Omaha Hockey</t>
  </si>
  <si>
    <t>Zach</t>
  </si>
  <si>
    <t>Kurth Brashear</t>
  </si>
  <si>
    <t>Senator Megan Hunt</t>
  </si>
  <si>
    <t>Terry Oswald (PMP CSM Prince2)</t>
  </si>
  <si>
    <t>Jim Phillips</t>
  </si>
  <si>
    <t>Aaron Sanderford</t>
  </si>
  <si>
    <t>Omaha World-Herald</t>
  </si>
  <si>
    <t>Brian Smith</t>
  </si>
  <si>
    <t>@ErinGraceOWH</t>
  </si>
  <si>
    <t>Yellow haired female who likes waffles + news. @unothegateway || she/her || opinions = my own</t>
  </si>
  <si>
    <t>What makes you special? Don't think too hard, just have fun with it. Describe yourself</t>
  </si>
  <si>
    <t>prosperity begins with a state of mind • _xD83D__xDCA1_</t>
  </si>
  <si>
    <t>Sports Broadcaster @MavRadioUNO | Garden Gnome, Traffic Cone &amp; Koozie Enthusiast _xD83D__xDC3A_ #RaisedRoyal</t>
  </si>
  <si>
    <t>Lifelong student of spirituality &amp; space exploration. Web designer, jazz host &amp; fan. I'm married &amp; dating bots will be blocked. RT's don't = endorsement.</t>
  </si>
  <si>
    <t>Podcaster, Award Winner, Psychotherapist, Author, Husband and Dad. Not necessarily in that order. Author of 15 Minutes To Happiness https://t.co/DXcLP7HJ8l</t>
  </si>
  <si>
    <t>Professional #Editor, MFA in fiction. Currently accepting new clients ✍️_xD83D__xDCDA_ #Indie #Authors #SelfPublishing #MarketingCoach #Consultant #Publisher @indieowlpress</t>
  </si>
  <si>
    <t>parenting | hiking | coffee | mountains _xD83C__xDFA5_ family vlog &amp; teen gaming on @youtube_xD83D__xDC47_</t>
  </si>
  <si>
    <t>We publish advice for fiction and freelance writers, indie publishing tips and the 'Kindling' anthologies. We're also the proud parent house of @TalemPress.</t>
  </si>
  <si>
    <t>Associate Director of The Writing Center at Michigan State University (@WCMSU). Researches affect, writing, trauma, and #a11y. Queer and nonbinary. [she|her]</t>
  </si>
  <si>
    <t>22 | Writer, coffee junkie, and Oxford comma enthusiast.</t>
  </si>
  <si>
    <t>Non-award winning cartoon strip! Raised on Newhart, WKRP &amp; Mad Magazine....humanoid and sustained by coffee. https://t.co/TY5UJjArma</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</si>
  <si>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</si>
  <si>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</si>
  <si>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We ❤️ record stores</t>
  </si>
  <si>
    <t>The Salvation of the State is Watchfulness in the Citizen. ~ Hartley Burr Alexander's words chiseled on the Nebraska State Capitol. Register/Vote on Nov 3, 2020</t>
  </si>
  <si>
    <t>A whole new approach to providing technology access and education in Omaha.</t>
  </si>
  <si>
    <t>Female Founder &amp; Futurist:  Women, Leadership, Prosperity, Health, Family &amp; Fun! Certified Coach, Author, Consultant, Firewalker, _xD83D__xDC96_Wiener Dogs &amp; _xD83C__xDF0E_</t>
  </si>
  <si>
    <t>The School of Communication provides a student-centered, dynamic environment designed to elevate, empower and engage students.</t>
  </si>
  <si>
    <t>The Rural Futures Institute harnesses the intellectual energy of the University of Nebraska and its partners to positively impact the future of humankind.</t>
  </si>
  <si>
    <t>Pronounced like George. Senior editor + Social @IrrationalPod. Previous @mahafestival, @okbeastnow. _xD83C__xDFA7_@moviesarereel &amp; #InputPod.  jurge@irrationalpassions.com</t>
  </si>
  <si>
    <t>Loves #socialmedia, #marketing, learning and cheese. Believes in hard work, helping good people.</t>
  </si>
  <si>
    <t>Association of American Medical Colleges is a nonprofit representing #medschools &amp; teaching hospitals.
All submissions subject to https://t.co/1eXURuZzIm</t>
  </si>
  <si>
    <t>Sharing research from the Healthcare Social Graph®. Co-founder, CEO of @symplur. Advisor to @MayoClinicSMN. ❤️ #Parkinsons, #Schizophrenia, #PancreaticCancer</t>
  </si>
  <si>
    <t>What's next? Further your professional career through 90+ graduate programs at UNO!</t>
  </si>
  <si>
    <t>University of Nebraska Medical Center (UNMC) - Graduate Student Association (GSA)</t>
  </si>
  <si>
    <t>Welcome to the official Twitter for the MD-PhD Program at the University of Nebraska Medical Center!</t>
  </si>
  <si>
    <t>Connecting the dots in healthcare social media. Creator of Symplur Signals. Curator of the Healthcare Hashtag Project. See also @healthhashtags</t>
  </si>
  <si>
    <t>Physician/Educator, Past Pres-Maryland State Medical Society #Doctors #HealthPolicy #MedEd #GME #Fun #MedTwitter #Medicine
Tweets are mine personally</t>
  </si>
  <si>
    <t>Osteopathic Physician &amp; Medical Educator,  
President-NYCOMEC,  
Vice Speaker-AOA House of Delegates,   
_xD835__xDE13__xD835__xDE22__xD835__xDE36__xD835__xDE28__xD835__xDE29__xD835__xDE35__xD835__xDE26__xD835__xDE33_ _xD835__xDE2A__xD835__xDE34_ _xD835__xDE35__xD835__xDE29__xD835__xDE26_ _xD835__xDE09__xD835__xDE26__xD835__xDE34__xD835__xDE35_ _xD835__xDE14__xD835__xDE26__xD835__xDE25__xD835__xDE2A__xD835__xDE24__xD835__xDE2A__xD835__xDE2F__xD835__xDE26_</t>
  </si>
  <si>
    <t>Committed to fostering the connectedness of the #HPE and #MedEd community and transforming health care delivery and education through our courses since 1995.</t>
  </si>
  <si>
    <t>doctors helping #doctors grow online brands | unique content/opportunities | re-tweets NOT endorsement | subscribe: https://t.co/p7gZSDNK5v</t>
  </si>
  <si>
    <t>What’s happening?!</t>
  </si>
  <si>
    <t>Examining #ethical issues facing students &amp; clinicians. We are editorially independent; posts do not necessarily reflect AMA views/policies. RTs ≠ endorsements.</t>
  </si>
  <si>
    <t>#Hospice and #PalliativeCare (#HaPC) Professionals covering #Palliative Medicine News, Research and Opinion. Acct managed by @pallimed team #hpm</t>
  </si>
  <si>
    <t>Join the movement to transform aging and the end of life into a human-centered experience | SF | 12.5.19</t>
  </si>
  <si>
    <t>Executive and #SaaS #entrepreneur scaling #startups. 2 unicorns #netsuite #eloqua and growing edtech #Tophat. 
Love to connect with SMART minds in the community</t>
  </si>
  <si>
    <t>We are the Buffett Early Childhood Institute at the University of Nebraska. We believe all children need the opportunity to develop, learn, and succeed in life.</t>
  </si>
  <si>
    <t>The Bureau of Business Research (BBR) is an applied economic and business research entity of the College of Business at the University of Nebraska–Lincoln.</t>
  </si>
  <si>
    <t>Creating positive change for children in need by leveraging public-private partnerships, making community investments, and advancing state and local policies.</t>
  </si>
  <si>
    <t>The Nebraska Chamber of Commerce &amp; Industry has proudly served as the voice of Nebraska's business community since 1912.</t>
  </si>
  <si>
    <t>Education researcher in rural schools and social studies education. Interested in Leadership and improvement.</t>
  </si>
  <si>
    <t>Psychiatrist | Speaker | Chair | Dad @unmcpsychiatry @unmc @NebraskaMed | President-Elect @admsep | Active @RWJF @APAPsychiatric @AACAP #HeForShe #MentalHealth</t>
  </si>
  <si>
    <t>you can have any brew you want...as long as it's a corona.</t>
  </si>
  <si>
    <t>Founder Project NIA (@projectnia), Co-Founder (@chitaskforce), (@ChiFreeSchool) &amp; (@survivepunish) Abolitionist, Organizer, Educator, Hallmark Channel devotee</t>
  </si>
  <si>
    <t>☭ All power to the people ☭ he/him @OmahaDSA's resident prairie dog maoist. Tooling around with @BuildDSA. Today our homes // TOMORROW THE WORLD @OmahaTenants</t>
  </si>
  <si>
    <t>Prairie Socialist Teacher &amp; Zinester. Organizes with @OmahaDSA. Avi by @ICELEVEL.</t>
  </si>
  <si>
    <t>ftm/androgyne - he/him/his</t>
  </si>
  <si>
    <t>prairie dyke in the pnw</t>
  </si>
  <si>
    <t>Freelance journalist. Criminal justice, child welfare &amp; how they intersect. Narrative/breaking news. She/her. Assignments, tips, hellos roxannafaye@gmail.com.</t>
  </si>
  <si>
    <t>Writer and sound designer. https://t.co/hqR8sQFeAD</t>
  </si>
  <si>
    <t>they/them - thisisaksemail@gmail.com</t>
  </si>
  <si>
    <t>Lifelong learner, history buff, social studies teacher at heart, Nebraska Football fan, former coach, father to be, and middle school principal.</t>
  </si>
  <si>
    <t>Katie is a proud, life-long book nerd and writer. She is currently working on editing a fantasy YA book and working on a fairy tale re-telling.</t>
  </si>
  <si>
    <t>CISO, experienced IT leader, consultant</t>
  </si>
  <si>
    <t>UNO</t>
  </si>
  <si>
    <t>2018 Men’s Olympic Curling Gold Medalists, @shoostie2010, @chrisplys, @mattjamilton, @jlandsteiner. Check our sponsors: @OrleansCasino @HardlineCurling</t>
  </si>
  <si>
    <t>UNO 2020- Journalism/Broadcasting- Co-General Manager/Play-by-play/Color Commentator (⚾️_xD83C__xDFC0__xD83C__xDFD0_) @MavRadioUNO</t>
  </si>
  <si>
    <t>Kansas | UNO Track &amp; Field</t>
  </si>
  <si>
    <t>UNO Journalist &amp; Reporter</t>
  </si>
  <si>
    <t>Love the Huskers, Cowboys, Cubs, and Blues!! Love my family! 2 Average Guys co-host https://t.co/rD3hN0MytW</t>
  </si>
  <si>
    <t>Everything UNO Hockey. #STHSD1</t>
  </si>
  <si>
    <t>Sports editor for Forum Communications, cover SCSU hockey for https://t.co/mJDEvyfhZM, which I help manage. Dad, husband, youth hockey coach</t>
  </si>
  <si>
    <t>Proud promoter of public education, #accessibility and transit by day; full-time dad, baseball player and curler at night. Oh, and #LetsGoOilers. #a11y</t>
  </si>
  <si>
    <t>Sharing Hockey in the Southwest with the world through Ice Time Hockey SW!</t>
  </si>
  <si>
    <t>The home of all things NCAA Hockey in the Desert SW, including ASU Sun Devil Hockey!</t>
  </si>
  <si>
    <t>@michigantech Mechanical Engineering -  @mitchsmisfits - @SalemBoysSnD Alumni Class of 2016 - Swim Instructor at @GoldfishSwim (Canton)</t>
  </si>
  <si>
    <t>The official Twitter of the National Collegiate Hockey Conference. #NCHCHockey
Like us on Facebook/follow us on IG (TheNCHC)
Watch on https://t.co/24xvfZhRDq</t>
  </si>
  <si>
    <t>Official Twitter of the University of Nebraska Omaha hockey program ⚫️_xD83D__xDD34_⚪️_xD83C__xDFD2_ #EveryoneForOmaha</t>
  </si>
  <si>
    <t>A problem well put is half-solved</t>
  </si>
  <si>
    <t>On faith, @CUNE, Nebraska, the Tribe, Rotary and more. Trying to witness the Gospel and live Luke 6. Helping others realize 2 Cor. 9:7 RT ≠ endorsement. SDG</t>
  </si>
  <si>
    <t>State Senator in Omaha's District 8. Vice Chair of Urban Affairs. Bi queen. Abolish ICE. Equality before the law 2k19. Team @ewarren</t>
  </si>
  <si>
    <t>Husband, father, business and IT leader &amp; non-profit land trust President striving to make a positive difference. Tweets PERSONAL opinions. Profile on LinkedIn.</t>
  </si>
  <si>
    <t>Meteorologist and @techomaha organizer. Kansas alum. From Chicago. @carolwangnews is my (much) better half. _xD83D__xDE0A_</t>
  </si>
  <si>
    <t>Dad. Husband. Coach. Reporter, @OWHnews: City Hall, politics. Writer. Editor. Sports nut. Member, @owhguild. News tips to (402) 444-1135 or Asanderford@owh.com.</t>
  </si>
  <si>
    <t>News tips? Call 402-444-1304 Customer service: 800-234-6942 More OWH accounts: https://t.co/4ytJdDHHOy
Support great journalism: https://t.co/PEz2qasLcQ</t>
  </si>
  <si>
    <t>I am a direct descendant of the Big Bang. Pro human, despite all the evidence presented to me.</t>
  </si>
  <si>
    <t>Omaha born and raised. World-Herald columnist. Addicted to good stories. Want to hear yours.</t>
  </si>
  <si>
    <t>Nebraska, USA</t>
  </si>
  <si>
    <t>Midlands, UK</t>
  </si>
  <si>
    <t>West Coast Girl in Orlando, FL</t>
  </si>
  <si>
    <t>Banff National Park _xD83C__xDDE8__xD83C__xDDE6_</t>
  </si>
  <si>
    <t>Sydney</t>
  </si>
  <si>
    <t>East Lansing, MI</t>
  </si>
  <si>
    <t>Wales, United Kingdom</t>
  </si>
  <si>
    <t>Mississauga / Toronto Canada</t>
  </si>
  <si>
    <t>Indianapolis, Indiana USA</t>
  </si>
  <si>
    <t>Amsterdam, The Netherlands</t>
  </si>
  <si>
    <t>Lincoln, Nebraska, USA</t>
  </si>
  <si>
    <t>72nd &amp; Dodge, Omaha, NE</t>
  </si>
  <si>
    <t>University of Nebraska</t>
  </si>
  <si>
    <t>Omaha, NE | Latino | He/Him</t>
  </si>
  <si>
    <t>Washington, D.C.</t>
  </si>
  <si>
    <t>Los Angeles</t>
  </si>
  <si>
    <t>Owings Mills, Maryland</t>
  </si>
  <si>
    <t>Old Westbury, NY</t>
  </si>
  <si>
    <t>Boston, MA, USA</t>
  </si>
  <si>
    <t>New York, NY</t>
  </si>
  <si>
    <t>Everywhere</t>
  </si>
  <si>
    <t>Chicago, IL</t>
  </si>
  <si>
    <t>San Francisco, CA</t>
  </si>
  <si>
    <t>Toronto - Canada</t>
  </si>
  <si>
    <t>Lincoln, Neb.</t>
  </si>
  <si>
    <t>Colonie, NY</t>
  </si>
  <si>
    <t>7 inches from the midday sun</t>
  </si>
  <si>
    <t>New York, USA</t>
  </si>
  <si>
    <t>Springfield, OR</t>
  </si>
  <si>
    <t>Houston, Texas</t>
  </si>
  <si>
    <t>Salem, MA _xD83C__xDF83_</t>
  </si>
  <si>
    <t>Missouri, USA</t>
  </si>
  <si>
    <t>Nebraska</t>
  </si>
  <si>
    <t>Omaha</t>
  </si>
  <si>
    <t>St. Cloud, MN</t>
  </si>
  <si>
    <t>Edmonton #yeg ↔️ Omaha</t>
  </si>
  <si>
    <t>Westland, MI</t>
  </si>
  <si>
    <t>Colorado Springs, CO</t>
  </si>
  <si>
    <t>Seward, Nebraska</t>
  </si>
  <si>
    <t>Council Bluffs, IA</t>
  </si>
  <si>
    <t>https://t.co/j11sj6g5Ye</t>
  </si>
  <si>
    <t>https://t.co/SMSEZHYEuf</t>
  </si>
  <si>
    <t>https://t.co/RlGxilE3Q6</t>
  </si>
  <si>
    <t>https://t.co/a6liZwpaJm</t>
  </si>
  <si>
    <t>https://t.co/8cDn7eH6D3</t>
  </si>
  <si>
    <t>https://t.co/zbyPQ7n6Dg</t>
  </si>
  <si>
    <t>https://t.co/lRfqnWhHbj</t>
  </si>
  <si>
    <t>https://t.co/dFmbCh0xsG</t>
  </si>
  <si>
    <t>https://t.co/hxKXBK3dsR</t>
  </si>
  <si>
    <t>https://t.co/f6y0AAY0rq</t>
  </si>
  <si>
    <t>https://t.co/cbmFCg7yN8</t>
  </si>
  <si>
    <t>https://t.co/rhPEysC4Ds</t>
  </si>
  <si>
    <t>https://t.co/dkj6Jv1f2r</t>
  </si>
  <si>
    <t>http://t.co/mh8XIfNRvS</t>
  </si>
  <si>
    <t>https://t.co/iv1QuqgkMU</t>
  </si>
  <si>
    <t>https://t.co/k87tYgdm2x</t>
  </si>
  <si>
    <t>https://t.co/628l1EFR3Q</t>
  </si>
  <si>
    <t>https://t.co/iSVTvX1MWa</t>
  </si>
  <si>
    <t>https://t.co/tRhzCo7Lsq</t>
  </si>
  <si>
    <t>https://t.co/QBvDNgwgLm</t>
  </si>
  <si>
    <t>http://t.co/qlK02hRXGj</t>
  </si>
  <si>
    <t>https://t.co/MFtfekqCcv</t>
  </si>
  <si>
    <t>https://t.co/uyX6swXNj5</t>
  </si>
  <si>
    <t>https://t.co/Gdxu2SBzcw</t>
  </si>
  <si>
    <t>https://t.co/siIHFDGZIF</t>
  </si>
  <si>
    <t>http://t.co/VB3o0fsHC3</t>
  </si>
  <si>
    <t>https://t.co/4VYqj7vRP6</t>
  </si>
  <si>
    <t>https://t.co/TAXQpsHa5X</t>
  </si>
  <si>
    <t>https://t.co/qUlRpvIXaG</t>
  </si>
  <si>
    <t>https://t.co/lkUskaMOk1</t>
  </si>
  <si>
    <t>https://t.co/eeFYCN1weQ</t>
  </si>
  <si>
    <t>https://t.co/18lQn9AxFu</t>
  </si>
  <si>
    <t>https://t.co/KPzGWatydu</t>
  </si>
  <si>
    <t>https://t.co/FxL23uPE3S</t>
  </si>
  <si>
    <t>http://t.co/GTQFQ2D8DG</t>
  </si>
  <si>
    <t>http://t.co/IYPEyTXlPu</t>
  </si>
  <si>
    <t>https://t.co/3xbXSLREo5</t>
  </si>
  <si>
    <t>https://t.co/AYFmVkPVRH</t>
  </si>
  <si>
    <t>http://t.co/1gZARqM6Ho</t>
  </si>
  <si>
    <t>https://t.co/zdURNneppD</t>
  </si>
  <si>
    <t>https://t.co/uNBgKIiSfv</t>
  </si>
  <si>
    <t>https://t.co/cPyNi3PxSg</t>
  </si>
  <si>
    <t>https://t.co/kcVv7JWJ4q</t>
  </si>
  <si>
    <t>https://t.co/DgZWAlsyeC</t>
  </si>
  <si>
    <t>https://t.co/LZAfL2B4Ix</t>
  </si>
  <si>
    <t>https://t.co/AKNfqcf2Qh</t>
  </si>
  <si>
    <t>https://t.co/GDeV8FgTNZ</t>
  </si>
  <si>
    <t>https://t.co/GsQcSwKq4U</t>
  </si>
  <si>
    <t>https://t.co/RNNIF9ZrDA</t>
  </si>
  <si>
    <t>https://t.co/OG0nR3nGF8</t>
  </si>
  <si>
    <t>https://t.co/xiXoVAVlx5</t>
  </si>
  <si>
    <t>https://t.co/XZGhw2yC0X</t>
  </si>
  <si>
    <t>https://t.co/MiSjN5qkik</t>
  </si>
  <si>
    <t>https://t.co/xGc4MaAPlu</t>
  </si>
  <si>
    <t>https://t.co/PtW50wm9gs</t>
  </si>
  <si>
    <t>http://t.co/27rSfWbFbb</t>
  </si>
  <si>
    <t>https://t.co/GjMxbJV4ah</t>
  </si>
  <si>
    <t>https://t.co/MNwb2Ul7X9</t>
  </si>
  <si>
    <t>https://t.co/chMQ1T1Ybn</t>
  </si>
  <si>
    <t>https://t.co/9EKBJzjooF</t>
  </si>
  <si>
    <t>http://t.co/OycB5C1GFS</t>
  </si>
  <si>
    <t>https://t.co/JY7MnB3W2o</t>
  </si>
  <si>
    <t>https://pbs.twimg.com/profile_banners/387885930/1570331309</t>
  </si>
  <si>
    <t>https://pbs.twimg.com/profile_banners/1137010912924250112/1559921382</t>
  </si>
  <si>
    <t>https://pbs.twimg.com/profile_banners/2366475956/1531814075</t>
  </si>
  <si>
    <t>https://pbs.twimg.com/profile_banners/611064890/1541974030</t>
  </si>
  <si>
    <t>https://pbs.twimg.com/profile_banners/17035423/1562346381</t>
  </si>
  <si>
    <t>https://pbs.twimg.com/profile_banners/20233223/1514459883</t>
  </si>
  <si>
    <t>https://pbs.twimg.com/profile_banners/1470609625/1542981540</t>
  </si>
  <si>
    <t>https://pbs.twimg.com/profile_banners/34530995/1567425507</t>
  </si>
  <si>
    <t>https://pbs.twimg.com/profile_banners/1845027288/1438588176</t>
  </si>
  <si>
    <t>https://pbs.twimg.com/profile_banners/923893094810079232/1509116187</t>
  </si>
  <si>
    <t>https://pbs.twimg.com/profile_banners/3826628303/1574124681</t>
  </si>
  <si>
    <t>https://pbs.twimg.com/profile_banners/483275984/1525359172</t>
  </si>
  <si>
    <t>https://pbs.twimg.com/profile_banners/246582558/1489437349</t>
  </si>
  <si>
    <t>https://pbs.twimg.com/profile_banners/705405312547823616/1568737540</t>
  </si>
  <si>
    <t>https://pbs.twimg.com/profile_banners/4082613496/1506327606</t>
  </si>
  <si>
    <t>https://pbs.twimg.com/profile_banners/785591103051354112/1549440824</t>
  </si>
  <si>
    <t>https://pbs.twimg.com/profile_banners/69136365/1401391661</t>
  </si>
  <si>
    <t>https://pbs.twimg.com/profile_banners/2939987797/1574788696</t>
  </si>
  <si>
    <t>https://pbs.twimg.com/profile_banners/20058870/1568208619</t>
  </si>
  <si>
    <t>https://pbs.twimg.com/profile_banners/107470796/1511241499</t>
  </si>
  <si>
    <t>https://pbs.twimg.com/profile_banners/461489848/1516759435</t>
  </si>
  <si>
    <t>https://pbs.twimg.com/profile_banners/904269434/1470514338</t>
  </si>
  <si>
    <t>https://pbs.twimg.com/profile_banners/23548699/1468613116</t>
  </si>
  <si>
    <t>https://pbs.twimg.com/profile_banners/52426212/1437665522</t>
  </si>
  <si>
    <t>https://pbs.twimg.com/profile_banners/4835333714/1503518550</t>
  </si>
  <si>
    <t>https://pbs.twimg.com/profile_banners/114878546/1444176305</t>
  </si>
  <si>
    <t>https://pbs.twimg.com/profile_banners/3306240360/1561042432</t>
  </si>
  <si>
    <t>https://pbs.twimg.com/profile_banners/1049757555491307521/1539117256</t>
  </si>
  <si>
    <t>https://pbs.twimg.com/profile_banners/302270273/1473889262</t>
  </si>
  <si>
    <t>https://pbs.twimg.com/profile_banners/19346141/1536004655</t>
  </si>
  <si>
    <t>https://pbs.twimg.com/profile_banners/1036792414084714507/1563487129</t>
  </si>
  <si>
    <t>https://pbs.twimg.com/profile_banners/272527005/1439230058</t>
  </si>
  <si>
    <t>https://pbs.twimg.com/profile_banners/987321611329130496/1537447961</t>
  </si>
  <si>
    <t>https://pbs.twimg.com/profile_banners/783214/1556918042</t>
  </si>
  <si>
    <t>https://pbs.twimg.com/profile_banners/119097749/1570033827</t>
  </si>
  <si>
    <t>https://pbs.twimg.com/profile_banners/18181895/1572639192</t>
  </si>
  <si>
    <t>https://pbs.twimg.com/profile_banners/790210961722384385/1528820383</t>
  </si>
  <si>
    <t>https://pbs.twimg.com/profile_banners/534350839/1559186329</t>
  </si>
  <si>
    <t>https://pbs.twimg.com/profile_banners/4435296613/1449156069</t>
  </si>
  <si>
    <t>https://pbs.twimg.com/profile_banners/3221520104/1546631031</t>
  </si>
  <si>
    <t>https://pbs.twimg.com/profile_banners/305252233/1541087554</t>
  </si>
  <si>
    <t>https://pbs.twimg.com/profile_banners/1967548398/1548446221</t>
  </si>
  <si>
    <t>https://pbs.twimg.com/profile_banners/730572189020344320/1564173362</t>
  </si>
  <si>
    <t>https://pbs.twimg.com/profile_banners/965366246/1512572152</t>
  </si>
  <si>
    <t>https://pbs.twimg.com/profile_banners/2721663590/1530985124</t>
  </si>
  <si>
    <t>https://pbs.twimg.com/profile_banners/162436508/1546571904</t>
  </si>
  <si>
    <t>https://pbs.twimg.com/profile_banners/704156812354801664/1547189224</t>
  </si>
  <si>
    <t>https://pbs.twimg.com/profile_banners/3453429735/1559845097</t>
  </si>
  <si>
    <t>https://pbs.twimg.com/profile_banners/187589020/1560974871</t>
  </si>
  <si>
    <t>https://pbs.twimg.com/profile_banners/955263002881744896/1563226605</t>
  </si>
  <si>
    <t>https://pbs.twimg.com/profile_banners/3872469853/1570202824</t>
  </si>
  <si>
    <t>https://pbs.twimg.com/profile_banners/72662823/1507084959</t>
  </si>
  <si>
    <t>https://pbs.twimg.com/profile_banners/476254128/1572229633</t>
  </si>
  <si>
    <t>https://pbs.twimg.com/profile_banners/1042526357127741440/1568235258</t>
  </si>
  <si>
    <t>https://pbs.twimg.com/profile_banners/289678729/1512237459</t>
  </si>
  <si>
    <t>https://pbs.twimg.com/profile_banners/25617709/1573143009</t>
  </si>
  <si>
    <t>https://pbs.twimg.com/profile_banners/732101407/1573451620</t>
  </si>
  <si>
    <t>https://pbs.twimg.com/profile_banners/759701946/1572213416</t>
  </si>
  <si>
    <t>https://pbs.twimg.com/profile_banners/3742431562/1528405723</t>
  </si>
  <si>
    <t>https://pbs.twimg.com/profile_banners/402500087/1572035292</t>
  </si>
  <si>
    <t>https://pbs.twimg.com/profile_banners/2439161612/1559402693</t>
  </si>
  <si>
    <t>https://pbs.twimg.com/profile_banners/595806808/1529238899</t>
  </si>
  <si>
    <t>https://pbs.twimg.com/profile_banners/23385603/1573245149</t>
  </si>
  <si>
    <t>https://pbs.twimg.com/profile_banners/191713529/1563981440</t>
  </si>
  <si>
    <t>https://pbs.twimg.com/profile_banners/72699258/1570381366</t>
  </si>
  <si>
    <t>https://pbs.twimg.com/profile_banners/786981829433659392/1515799351</t>
  </si>
  <si>
    <t>https://pbs.twimg.com/profile_banners/790226277873713153/1477239926</t>
  </si>
  <si>
    <t>https://pbs.twimg.com/profile_banners/331892372/1553533586</t>
  </si>
  <si>
    <t>https://pbs.twimg.com/profile_banners/451608000/1534035185</t>
  </si>
  <si>
    <t>https://pbs.twimg.com/profile_banners/827383046/1534041529</t>
  </si>
  <si>
    <t>https://pbs.twimg.com/profile_banners/871866650244632578/1543475385</t>
  </si>
  <si>
    <t>https://pbs.twimg.com/profile_banners/20412492/1553879300</t>
  </si>
  <si>
    <t>https://pbs.twimg.com/profile_banners/194643555/1462065309</t>
  </si>
  <si>
    <t>https://pbs.twimg.com/profile_banners/18933863/1574614546</t>
  </si>
  <si>
    <t>https://pbs.twimg.com/profile_banners/15163577/1514681803</t>
  </si>
  <si>
    <t>https://pbs.twimg.com/profile_banners/15293774/1531146196</t>
  </si>
  <si>
    <t>https://pbs.twimg.com/profile_banners/973267522798735360/1536852604</t>
  </si>
  <si>
    <t>http://pbs.twimg.com/profile_images/1124176275722125312/lyn4nKwU_normal.jpg</t>
  </si>
  <si>
    <t>http://pbs.twimg.com/profile_images/1137012768303931392/_YNnZ4rm_normal.jpg</t>
  </si>
  <si>
    <t>http://pbs.twimg.com/profile_images/1173256262777282561/7ZSOgUL3_normal.jpg</t>
  </si>
  <si>
    <t>http://pbs.twimg.com/profile_images/1193229162833731584/RgzC9I5I_normal.jpg</t>
  </si>
  <si>
    <t>http://pbs.twimg.com/profile_images/877142330188410880/8Iq8Ku2m_normal.jpg</t>
  </si>
  <si>
    <t>http://pbs.twimg.com/profile_images/660622206863409153/rke7m06A_normal.jpg</t>
  </si>
  <si>
    <t>http://pbs.twimg.com/profile_images/1162512272583004160/N58_RDBP_normal.jpg</t>
  </si>
  <si>
    <t>http://pbs.twimg.com/profile_images/1188552492163964930/6ruHFUHs_normal.jpg</t>
  </si>
  <si>
    <t>http://pbs.twimg.com/profile_images/992053872322629634/3QBCD-OO_normal.jpg</t>
  </si>
  <si>
    <t>http://pbs.twimg.com/profile_images/830626941514420224/-GTzH-7n_normal.jpg</t>
  </si>
  <si>
    <t>http://pbs.twimg.com/profile_images/1173996448679170049/pILNzBIw_normal.jpg</t>
  </si>
  <si>
    <t>http://pbs.twimg.com/profile_images/912230584637902850/InyIuVFD_normal.jpg</t>
  </si>
  <si>
    <t>http://pbs.twimg.com/profile_images/790240615128768513/Cirx6Izu_normal.jpg</t>
  </si>
  <si>
    <t>http://pbs.twimg.com/profile_images/781149278324404224/BrdNL5gm_normal.jpg</t>
  </si>
  <si>
    <t>http://pbs.twimg.com/profile_images/1171778286474727425/dSraBW0g_normal.jpg</t>
  </si>
  <si>
    <t>http://pbs.twimg.com/profile_images/839177806479122432/WU_shbyj_normal.jpg</t>
  </si>
  <si>
    <t>http://pbs.twimg.com/profile_images/1177058258852470785/7b7ZPFkd_normal.jpg</t>
  </si>
  <si>
    <t>http://pbs.twimg.com/profile_images/1029159326332739589/DzGiazR0_normal.jpg</t>
  </si>
  <si>
    <t>http://pbs.twimg.com/profile_images/875454464244797440/cGgJck35_normal.jpg</t>
  </si>
  <si>
    <t>http://pbs.twimg.com/profile_images/846395641542553605/wbw9n5pG_normal.jpg</t>
  </si>
  <si>
    <t>http://pbs.twimg.com/profile_images/783714894839373824/DUKk4Dyg_normal.jpg</t>
  </si>
  <si>
    <t>http://pbs.twimg.com/profile_images/1141723740822265856/uFCFgynd_normal.png</t>
  </si>
  <si>
    <t>http://pbs.twimg.com/profile_images/1161359877085650944/yVkaWWlD_normal.jpg</t>
  </si>
  <si>
    <t>http://pbs.twimg.com/profile_images/1093970997865197568/jc4v1val_normal.jpg</t>
  </si>
  <si>
    <t>http://pbs.twimg.com/profile_images/776173479817121792/dN2GMFlD_normal.jpg</t>
  </si>
  <si>
    <t>http://pbs.twimg.com/profile_images/1124009630655557633/2_DbWoxn_normal.png</t>
  </si>
  <si>
    <t>http://pbs.twimg.com/profile_images/1037034619764449286/r0RGBxGw_normal.jpg</t>
  </si>
  <si>
    <t>http://pbs.twimg.com/profile_images/552872093927215105/AliobtB1_normal.jpeg</t>
  </si>
  <si>
    <t>http://pbs.twimg.com/profile_images/988221968381042690/a2U6O_gc_normal.jpg</t>
  </si>
  <si>
    <t>http://pbs.twimg.com/profile_images/1111729635610382336/_65QFl7B_normal.png</t>
  </si>
  <si>
    <t>http://pbs.twimg.com/profile_images/1019605762140725249/zFbd6Zrr_normal.jpg</t>
  </si>
  <si>
    <t>http://pbs.twimg.com/profile_images/1082664833831464960/89FqyL0P_normal.jpg</t>
  </si>
  <si>
    <t>http://pbs.twimg.com/profile_images/870744824281944064/J9_w-tgm_normal.jpg</t>
  </si>
  <si>
    <t>http://pbs.twimg.com/profile_images/1163987488911822848/facc7RZx_normal.jpg</t>
  </si>
  <si>
    <t>http://pbs.twimg.com/profile_images/672169213688070144/luVrWZPn_normal.jpg</t>
  </si>
  <si>
    <t>http://pbs.twimg.com/profile_images/766673465462054912/_gJ_Tsgj_normal.jpg</t>
  </si>
  <si>
    <t>http://pbs.twimg.com/profile_images/756529052492509185/uAQg5WAk_normal.jpg</t>
  </si>
  <si>
    <t>http://pbs.twimg.com/profile_images/1075454161855033344/RxBfD-4K_normal.jpg</t>
  </si>
  <si>
    <t>http://pbs.twimg.com/profile_images/1008772565542883331/JrcemwDP_normal.jpg</t>
  </si>
  <si>
    <t>http://pbs.twimg.com/profile_images/463688514094526464/s0MkmhPQ_normal.jpeg</t>
  </si>
  <si>
    <t>http://pbs.twimg.com/profile_images/1141931424133419008/uLtHzg-w_normal.png</t>
  </si>
  <si>
    <t>http://pbs.twimg.com/profile_images/968363768571940864/2uXKHozY_normal.jpg</t>
  </si>
  <si>
    <t>http://pbs.twimg.com/profile_images/919769237379366913/9y6s2vYg_normal.jpg</t>
  </si>
  <si>
    <t>http://pbs.twimg.com/profile_images/1019421713644179457/6KziwV68_normal.jpg</t>
  </si>
  <si>
    <t>http://pbs.twimg.com/profile_images/1175226319518482432/hQvS-vMP_normal.jpg</t>
  </si>
  <si>
    <t>http://pbs.twimg.com/profile_images/1150881721879080960/xwJX-aUc_normal.jpg</t>
  </si>
  <si>
    <t>http://pbs.twimg.com/profile_images/1199482407188979712/HRk5JZAP_normal.jpg</t>
  </si>
  <si>
    <t>http://pbs.twimg.com/profile_images/1173716096882499584/-7NbjpCw_normal.jpg</t>
  </si>
  <si>
    <t>http://pbs.twimg.com/profile_images/1188584659971645444/ii70XDNH_normal.jpg</t>
  </si>
  <si>
    <t>http://pbs.twimg.com/profile_images/1199500317446025216/OVpYKtpz_normal.jpg</t>
  </si>
  <si>
    <t>http://pbs.twimg.com/profile_images/937016361032781826/cZPh_EwX_normal.jpg</t>
  </si>
  <si>
    <t>http://pbs.twimg.com/profile_images/634461621692174336/FHAkq_Qk_normal.jpg</t>
  </si>
  <si>
    <t>http://pbs.twimg.com/profile_images/1192474129838030848/29yiJCTe_normal.png</t>
  </si>
  <si>
    <t>http://pbs.twimg.com/profile_images/1189771372731482115/egMYYoXR_normal.jpg</t>
  </si>
  <si>
    <t>http://pbs.twimg.com/profile_images/1060768037417218048/sFWWfLR3_normal.jpg</t>
  </si>
  <si>
    <t>http://pbs.twimg.com/profile_images/1123374378455117824/75bno-CM_normal.jpg</t>
  </si>
  <si>
    <t>http://pbs.twimg.com/profile_images/1188825351843172353/R8qPwRhS_normal.jpg</t>
  </si>
  <si>
    <t>http://pbs.twimg.com/profile_images/1199169784824254465/UF-dLE5X_normal.jpg</t>
  </si>
  <si>
    <t>http://pbs.twimg.com/profile_images/1189350476841701376/OcojXGVv_normal.jpg</t>
  </si>
  <si>
    <t>http://pbs.twimg.com/profile_images/1182338436230995969/1jQMWImu_normal.jpg</t>
  </si>
  <si>
    <t>http://pbs.twimg.com/profile_images/1154048003545550851/WLLoatDQ_normal.png</t>
  </si>
  <si>
    <t>http://pbs.twimg.com/profile_images/668801233440772096/vyyG2C9E_normal.jpg</t>
  </si>
  <si>
    <t>http://pbs.twimg.com/profile_images/1010384943657074688/1EFC97oc_normal.jpg</t>
  </si>
  <si>
    <t>http://pbs.twimg.com/profile_images/1070930738168524801/wwgF32oL_normal.jpg</t>
  </si>
  <si>
    <t>http://pbs.twimg.com/profile_images/1123422243516821504/AydhHMbB_normal.png</t>
  </si>
  <si>
    <t>http://pbs.twimg.com/profile_images/1110226197575663619/JxPjIQ0h_normal.png</t>
  </si>
  <si>
    <t>http://pbs.twimg.com/profile_images/1028444219122372608/WpQ3rG1f_normal.jpg</t>
  </si>
  <si>
    <t>http://pbs.twimg.com/profile_images/1667209526/zach_normal.jpg</t>
  </si>
  <si>
    <t>http://pbs.twimg.com/profile_images/1083037204253880320/Mbw_Yhlr_normal.jpg</t>
  </si>
  <si>
    <t>http://pbs.twimg.com/profile_images/1068037943233822721/lUp4wSxD_normal.jpg</t>
  </si>
  <si>
    <t>http://pbs.twimg.com/profile_images/1081781922521665537/LL5denMz_normal.jpg</t>
  </si>
  <si>
    <t>http://pbs.twimg.com/profile_images/1435641079/photo_1__normal.JPG</t>
  </si>
  <si>
    <t>http://pbs.twimg.com/profile_images/1155629645737410560/TOxKh1hh_normal.jpg</t>
  </si>
  <si>
    <t>http://pbs.twimg.com/profile_images/875387893711159296/HWctzy0p_normal.jpg</t>
  </si>
  <si>
    <t>http://pbs.twimg.com/profile_images/1180860019513987072/UAPVTVpg_normal.jpg</t>
  </si>
  <si>
    <t>http://pbs.twimg.com/profile_images/1040261394472394757/SiKQ3awK_normal.jpg</t>
  </si>
  <si>
    <t>https://twitter.com/thekamrinbaker</t>
  </si>
  <si>
    <t>https://twitter.com/likely75463987</t>
  </si>
  <si>
    <t>https://twitter.com/kylie_squiers</t>
  </si>
  <si>
    <t>https://twitter.com/ethan_wolbach</t>
  </si>
  <si>
    <t>https://twitter.com/ccooke6685</t>
  </si>
  <si>
    <t>https://twitter.com/richardnicholls</t>
  </si>
  <si>
    <t>https://twitter.com/freelanceowl</t>
  </si>
  <si>
    <t>https://twitter.com/mariambocari</t>
  </si>
  <si>
    <t>https://twitter.com/writersedit</t>
  </si>
  <si>
    <t>https://twitter.com/millennialprof_</t>
  </si>
  <si>
    <t>https://twitter.com/coffeeftwords</t>
  </si>
  <si>
    <t>https://twitter.com/stephen_lay</t>
  </si>
  <si>
    <t>https://twitter.com/oncodvm</t>
  </si>
  <si>
    <t>https://twitter.com/fransriemersma</t>
  </si>
  <si>
    <t>https://twitter.com/minimalloves</t>
  </si>
  <si>
    <t>https://twitter.com/vinylradar</t>
  </si>
  <si>
    <t>https://twitter.com/nebraskasower</t>
  </si>
  <si>
    <t>https://twitter.com/dospaceomaha</t>
  </si>
  <si>
    <t>https://twitter.com/askdrconnie</t>
  </si>
  <si>
    <t>https://twitter.com/communo</t>
  </si>
  <si>
    <t>https://twitter.com/ruralfutures</t>
  </si>
  <si>
    <t>https://twitter.com/jcruzalvarez26</t>
  </si>
  <si>
    <t>https://twitter.com/cnarjes1</t>
  </si>
  <si>
    <t>https://twitter.com/randazalman</t>
  </si>
  <si>
    <t>https://twitter.com/aamctoday</t>
  </si>
  <si>
    <t>https://twitter.com/unmcfacdev</t>
  </si>
  <si>
    <t>https://twitter.com/audvin</t>
  </si>
  <si>
    <t>https://twitter.com/unogradstudies</t>
  </si>
  <si>
    <t>https://twitter.com/unmc_gsa</t>
  </si>
  <si>
    <t>https://twitter.com/unmc_mdphd</t>
  </si>
  <si>
    <t>https://twitter.com/symplur</t>
  </si>
  <si>
    <t>https://twitter.com/tcymet</t>
  </si>
  <si>
    <t>https://twitter.com/davidbroderdo</t>
  </si>
  <si>
    <t>https://twitter.com/harvardmacy</t>
  </si>
  <si>
    <t>https://twitter.com/somedocs</t>
  </si>
  <si>
    <t>https://twitter.com/twitter</t>
  </si>
  <si>
    <t>https://twitter.com/journalofethics</t>
  </si>
  <si>
    <t>https://twitter.com/pallimed</t>
  </si>
  <si>
    <t>https://twitter.com/endwellsf</t>
  </si>
  <si>
    <t>https://twitter.com/muminalshawaf</t>
  </si>
  <si>
    <t>https://twitter.com/buffetteci</t>
  </si>
  <si>
    <t>https://twitter.com/nebraskabbr</t>
  </si>
  <si>
    <t>https://twitter.com/ne_children</t>
  </si>
  <si>
    <t>https://twitter.com/nebraskachamber</t>
  </si>
  <si>
    <t>https://twitter.com/caseyj_edu</t>
  </si>
  <si>
    <t>https://twitter.com/drhowardliu</t>
  </si>
  <si>
    <t>https://twitter.com/daddylongegg</t>
  </si>
  <si>
    <t>https://twitter.com/prisonculture</t>
  </si>
  <si>
    <t>https://twitter.com/snadeykins</t>
  </si>
  <si>
    <t>https://twitter.com/williamakabill</t>
  </si>
  <si>
    <t>https://twitter.com/lizgrelizgre</t>
  </si>
  <si>
    <t>https://twitter.com/pussysavant</t>
  </si>
  <si>
    <t>https://twitter.com/__theclique</t>
  </si>
  <si>
    <t>https://twitter.com/strawburriez</t>
  </si>
  <si>
    <t>https://twitter.com/juliankjarboe</t>
  </si>
  <si>
    <t>https://twitter.com/666ofswords</t>
  </si>
  <si>
    <t>https://twitter.com/baker_d</t>
  </si>
  <si>
    <t>https://twitter.com/kswaneywriter</t>
  </si>
  <si>
    <t>https://twitter.com/matt_morton</t>
  </si>
  <si>
    <t>https://twitter.com/rylee_brandt</t>
  </si>
  <si>
    <t>https://twitter.com/teamshuster</t>
  </si>
  <si>
    <t>https://twitter.com/benji_gordon</t>
  </si>
  <si>
    <t>https://twitter.com/bflax10</t>
  </si>
  <si>
    <t>https://twitter.com/anuhbelll</t>
  </si>
  <si>
    <t>https://twitter.com/wood2935</t>
  </si>
  <si>
    <t>https://twitter.com/mavpuck</t>
  </si>
  <si>
    <t>https://twitter.com/mickhatten</t>
  </si>
  <si>
    <t>https://twitter.com/buzzilinear</t>
  </si>
  <si>
    <t>https://twitter.com/ithockeyswtwo</t>
  </si>
  <si>
    <t>https://twitter.com/collegehockeysw</t>
  </si>
  <si>
    <t>https://twitter.com/curbaczzz</t>
  </si>
  <si>
    <t>https://twitter.com/thenchc</t>
  </si>
  <si>
    <t>https://twitter.com/omahahky</t>
  </si>
  <si>
    <t>https://twitter.com/ad1220</t>
  </si>
  <si>
    <t>https://twitter.com/kurthbrashear</t>
  </si>
  <si>
    <t>https://twitter.com/nebraskamegan</t>
  </si>
  <si>
    <t>https://twitter.com/terryoswald</t>
  </si>
  <si>
    <t>https://twitter.com/jim_phillips1</t>
  </si>
  <si>
    <t>https://twitter.com/asanderford</t>
  </si>
  <si>
    <t>https://twitter.com/owhnews</t>
  </si>
  <si>
    <t>https://twitter.com/listenbrian</t>
  </si>
  <si>
    <t>https://twitter.com/eringraceowh</t>
  </si>
  <si>
    <t>docassar
UNO1forall via NodeXL https://t.co/tMRGpacabD
@jeremyhl @unosml @ethan_wolbach
@kylie_squiers @thartman2u @likely75463987
@larissagrace @unomaha @docassar
@thekamrinbaker Top hashtags: #uno1forall
#firstamendment #unojmc404 #data
#socialmedia #unocmst419 #unojmc441</t>
  </si>
  <si>
    <t xml:space="preserve">thekamrinbaker
</t>
  </si>
  <si>
    <t xml:space="preserve">likely75463987
</t>
  </si>
  <si>
    <t xml:space="preserve">kylie_squiers
</t>
  </si>
  <si>
    <t xml:space="preserve">ethan_wolbach
</t>
  </si>
  <si>
    <t>thartman2u
RT @muminalshawaf -@endwellSF @Pallimed
@JournalofEthics #TwitterTips @Twitter
@somedocs #somedocs #unmciae @harvardmacy
@UNOSML #SocialMedia https://t.co/qmbE0CgRn2</t>
  </si>
  <si>
    <t>unosml
2+ months @ruralfutures tweets
via @unosml @NodeXL https://t.co/bJsYA4OisQ
@nebraskasower @drhowardliu @caseyj_edu
@nebraskachamber @thartman2u @ne_children
@nebraskabbr @buffetteci @jeremyhl
Top hashtags: #nebraska #rural
#nethrivingindex #rfifellows #nuforne
#suicide</t>
  </si>
  <si>
    <t>jeremyhl
The @ErinGraceOWH Twitter network
via @unosml @NodeXL https://t.co/FUMysvtQ8S
@listenbrian @owhnews @asanderford
@jim_phillips1 @terryoswald @nebraskamegan
@kurthbrashear @ad1220 Top hashtags:
#omaha #hongkong #hkprotests #hkpolicebrutality
#data #notspon #bakery #broken</t>
  </si>
  <si>
    <t>ccooke6685
#ff @vinylradar @minimalloves @FransRiemersma
@UNOSML @oncodvm @Stephen_Lay @coffeeftwords
@MillennialProf_ @WritersEdit @MariamBocari
@FreelanceOwl @richardnicholls</t>
  </si>
  <si>
    <t xml:space="preserve">richardnicholls
</t>
  </si>
  <si>
    <t>freelanceowl
@ccooke6685 @vinylradar @minimalloves
@FransRiemersma @UNOSML @oncodvm
@Stephen_Lay @coffeeftwords @MillennialProf_
@WritersEdit @MariamBocari @richardnicholls
Grazie!</t>
  </si>
  <si>
    <t>mariambocari
@ccooke6685 @vinylradar @minimalloves
@FransRiemersma @UNOSML @oncodvm
@Stephen_Lay @coffeeftwords @MillennialProf_
@WritersEdit @FreelanceOwl @richardnicholls
Thanks a million!</t>
  </si>
  <si>
    <t xml:space="preserve">writersedit
</t>
  </si>
  <si>
    <t xml:space="preserve">millennialprof_
</t>
  </si>
  <si>
    <t xml:space="preserve">coffeeftwords
</t>
  </si>
  <si>
    <t xml:space="preserve">stephen_lay
</t>
  </si>
  <si>
    <t xml:space="preserve">oncodvm
</t>
  </si>
  <si>
    <t xml:space="preserve">fransriemersma
</t>
  </si>
  <si>
    <t xml:space="preserve">minimalloves
</t>
  </si>
  <si>
    <t xml:space="preserve">vinylradar
</t>
  </si>
  <si>
    <t>nebraskasower
@JeremyHL @UNOSML @askdrconnie
@DoSpaceOmaha https://t.co/lxyKSnKPf4</t>
  </si>
  <si>
    <t xml:space="preserve">dospaceomaha
</t>
  </si>
  <si>
    <t xml:space="preserve">askdrconnie
</t>
  </si>
  <si>
    <t>communo
Thank you, @randazalman @cnarjes1
&amp;amp; @jcruzalvarez26 for @ruralfutures
rehearsal comments ahead of Dec.
presentation! #jmc404 @UNOSML _xD83D__xDC4F__xD83C__xDFFD_
https://t.co/lBOf0nXAjo</t>
  </si>
  <si>
    <t xml:space="preserve">ruralfutures
</t>
  </si>
  <si>
    <t xml:space="preserve">jcruzalvarez26
</t>
  </si>
  <si>
    <t xml:space="preserve">cnarjes1
</t>
  </si>
  <si>
    <t>randazalman
@JeremyHL @cnarjes1 @jcruzalvarez26
@ruralfutures @UNOSML The pleasure
was all mine. Exceptional talent
showcased.</t>
  </si>
  <si>
    <t xml:space="preserve">aamctoday
</t>
  </si>
  <si>
    <t xml:space="preserve">unmcfacdev
</t>
  </si>
  <si>
    <t xml:space="preserve">audvin
</t>
  </si>
  <si>
    <t xml:space="preserve">unogradstudies
</t>
  </si>
  <si>
    <t xml:space="preserve">unmc_gsa
</t>
  </si>
  <si>
    <t xml:space="preserve">unmc_mdphd
</t>
  </si>
  <si>
    <t xml:space="preserve">symplur
</t>
  </si>
  <si>
    <t xml:space="preserve">tcymet
</t>
  </si>
  <si>
    <t xml:space="preserve">davidbroderdo
</t>
  </si>
  <si>
    <t xml:space="preserve">harvardmacy
</t>
  </si>
  <si>
    <t xml:space="preserve">somedocs
</t>
  </si>
  <si>
    <t xml:space="preserve">twitter
</t>
  </si>
  <si>
    <t xml:space="preserve">journalofethics
</t>
  </si>
  <si>
    <t xml:space="preserve">pallimed
</t>
  </si>
  <si>
    <t xml:space="preserve">endwellsf
</t>
  </si>
  <si>
    <t xml:space="preserve">muminalshawaf
</t>
  </si>
  <si>
    <t xml:space="preserve">buffetteci
</t>
  </si>
  <si>
    <t xml:space="preserve">nebraskabbr
</t>
  </si>
  <si>
    <t xml:space="preserve">ne_children
</t>
  </si>
  <si>
    <t xml:space="preserve">nebraskachamber
</t>
  </si>
  <si>
    <t xml:space="preserve">caseyj_edu
</t>
  </si>
  <si>
    <t xml:space="preserve">drhowardliu
</t>
  </si>
  <si>
    <t xml:space="preserve">daddylongegg
</t>
  </si>
  <si>
    <t xml:space="preserve">prisonculture
</t>
  </si>
  <si>
    <t xml:space="preserve">snadeykins
</t>
  </si>
  <si>
    <t xml:space="preserve">williamakabill
</t>
  </si>
  <si>
    <t xml:space="preserve">lizgrelizgre
</t>
  </si>
  <si>
    <t xml:space="preserve">pussysavant
</t>
  </si>
  <si>
    <t xml:space="preserve">__theclique
</t>
  </si>
  <si>
    <t xml:space="preserve">strawburriez
</t>
  </si>
  <si>
    <t xml:space="preserve">juliankjarboe
</t>
  </si>
  <si>
    <t xml:space="preserve">666ofswords
</t>
  </si>
  <si>
    <t xml:space="preserve">baker_d
</t>
  </si>
  <si>
    <t xml:space="preserve">kswaneywriter
</t>
  </si>
  <si>
    <t xml:space="preserve">matt_morton
</t>
  </si>
  <si>
    <t xml:space="preserve">rylee_brandt
</t>
  </si>
  <si>
    <t xml:space="preserve">teamshuster
</t>
  </si>
  <si>
    <t xml:space="preserve">benji_gordon
</t>
  </si>
  <si>
    <t xml:space="preserve">bflax10
</t>
  </si>
  <si>
    <t xml:space="preserve">anuhbelll
</t>
  </si>
  <si>
    <t xml:space="preserve">wood2935
</t>
  </si>
  <si>
    <t xml:space="preserve">mavpuck
</t>
  </si>
  <si>
    <t xml:space="preserve">mickhatten
</t>
  </si>
  <si>
    <t xml:space="preserve">buzzilinear
</t>
  </si>
  <si>
    <t xml:space="preserve">ithockeyswtwo
</t>
  </si>
  <si>
    <t xml:space="preserve">collegehockeysw
</t>
  </si>
  <si>
    <t xml:space="preserve">curbaczzz
</t>
  </si>
  <si>
    <t xml:space="preserve">thenchc
</t>
  </si>
  <si>
    <t xml:space="preserve">omahahky
</t>
  </si>
  <si>
    <t xml:space="preserve">ad1220
</t>
  </si>
  <si>
    <t xml:space="preserve">kurthbrashear
</t>
  </si>
  <si>
    <t xml:space="preserve">nebraskamegan
</t>
  </si>
  <si>
    <t xml:space="preserve">terryoswald
</t>
  </si>
  <si>
    <t xml:space="preserve">jim_phillips1
</t>
  </si>
  <si>
    <t xml:space="preserve">asanderford
</t>
  </si>
  <si>
    <t xml:space="preserve">owhnews
</t>
  </si>
  <si>
    <t xml:space="preserve">listenbrian
</t>
  </si>
  <si>
    <t xml:space="preserve">eringraceowh
</t>
  </si>
  <si>
    <t>https://nodexlgraphgallery.org/Pages/Graph.aspx?graphID=217567 https://nodexlgraphgallery.org/Pages/Graph.aspx?graphID=217132 https://nodexlgraphgallery.org/Pages/Graph.aspx?graphID=217509 https://nodexlgraphgallery.org/Pages/Graph.aspx?graphID=217507 https://nodexlgraphgallery.org/Pages/Graph.aspx?graphID=217441</t>
  </si>
  <si>
    <t>https://nodexlgraphgallery.org/Pages/Graph.aspx?graphID=217132 https://twitter.com/davidbroderdo/status/1198443141768105984 https://twitter.com/muminalshawaf/status/1199784593743761409</t>
  </si>
  <si>
    <t>https://nodexlgraphgallery.org/Pages/Graph.aspx?graphID=217132 https://twitter.com/NebraskaSower/status/1198719053382275078?s=19</t>
  </si>
  <si>
    <t>omaha</t>
  </si>
  <si>
    <t>notspon</t>
  </si>
  <si>
    <t>bakery</t>
  </si>
  <si>
    <t>unmciae</t>
  </si>
  <si>
    <t>hongkong</t>
  </si>
  <si>
    <t>hkprotests</t>
  </si>
  <si>
    <t>hkpolicebrutality</t>
  </si>
  <si>
    <t>broken</t>
  </si>
  <si>
    <t>nebraska</t>
  </si>
  <si>
    <t>unmcilead</t>
  </si>
  <si>
    <t>socialmediatips</t>
  </si>
  <si>
    <t>phdlife</t>
  </si>
  <si>
    <t>academictwitter</t>
  </si>
  <si>
    <t>twittertips</t>
  </si>
  <si>
    <t>unojmc441</t>
  </si>
  <si>
    <t>omaha data notspon bakery hongkong hkprotests hkpolicebrutality broken jmc404 nebraska</t>
  </si>
  <si>
    <t>somedocs unmciae unmcilead socialmediatips phdlife academictwitter highered twittertips socialmedia</t>
  </si>
  <si>
    <t>#omaha</t>
  </si>
  <si>
    <t>#notspon</t>
  </si>
  <si>
    <t>#somedocs</t>
  </si>
  <si>
    <t>#unmciae</t>
  </si>
  <si>
    <t>months</t>
  </si>
  <si>
    <t>unosml nodexl top hashtags ruralfutures tweets eringraceowh #omaha #data #notspon</t>
  </si>
  <si>
    <t>unosml somedocs #somedocs #unmciae</t>
  </si>
  <si>
    <t>unosml ruralfutures jeremyhl cnarjes1 jcruzalvarez26 2 months tweets nodexl nebraskasower</t>
  </si>
  <si>
    <t>vinylradar minimalloves fransriemersma unosml oncodvm stephen_lay coffeeftwords millennialprof_ writersedit richardnicholls</t>
  </si>
  <si>
    <t>tweets,unosml</t>
  </si>
  <si>
    <t>2,months</t>
  </si>
  <si>
    <t>months,ruralfutures</t>
  </si>
  <si>
    <t>ruralfutures,tweets</t>
  </si>
  <si>
    <t>nodexl,nebraskasower</t>
  </si>
  <si>
    <t>nebraskasower,drhowardliu</t>
  </si>
  <si>
    <t>drhowardliu,caseyj_edu</t>
  </si>
  <si>
    <t>caseyj_edu,nebraskachamber</t>
  </si>
  <si>
    <t>somedocs,#somedocs</t>
  </si>
  <si>
    <t>#somedocs,#unmciae</t>
  </si>
  <si>
    <t>cnarjes1,jcruzalvarez26</t>
  </si>
  <si>
    <t>jcruzalvarez26,ruralfutures</t>
  </si>
  <si>
    <t>vinylradar,minimalloves</t>
  </si>
  <si>
    <t>minimalloves,fransriemersma</t>
  </si>
  <si>
    <t>fransriemersma,unosml</t>
  </si>
  <si>
    <t>unosml,oncodvm</t>
  </si>
  <si>
    <t>oncodvm,stephen_lay</t>
  </si>
  <si>
    <t>stephen_lay,coffeeftwords</t>
  </si>
  <si>
    <t>coffeeftwords,millennialprof_</t>
  </si>
  <si>
    <t>millennialprof_,writersedit</t>
  </si>
  <si>
    <t>ccooke6685,vinylradar</t>
  </si>
  <si>
    <t>freelanceowl,richardnicholls</t>
  </si>
  <si>
    <t>unosml,nodexl  top,hashtags  tweets,unosml</t>
  </si>
  <si>
    <t>somedocs,#somedocs  #somedocs,#unmciae</t>
  </si>
  <si>
    <t>cnarjes1,jcruzalvarez26  jcruzalvarez26,ruralfutures  2,months  months,ruralfutures  ruralfutures,tweets  tweets,unosml  unosml,nodexl  nodexl,nebraskasower  nebraskasower,drhowardliu  drhowardliu,caseyj_edu</t>
  </si>
  <si>
    <t>vinylradar,minimalloves  minimalloves,fransriemersma  fransriemersma,unosml  unosml,oncodvm  oncodvm,stephen_lay  stephen_lay,coffeeftwords  coffeeftwords,millennialprof_  millennialprof_,writersedit  ccooke6685,vinylradar  freelanceowl,richardnicholls</t>
  </si>
  <si>
    <t>unosml nodexl ruralfutures eringraceowh unomaha omahahky listenbrian owhnews asanderford jim_phillips1</t>
  </si>
  <si>
    <t>unosml somedocs ruralfutures nodexl nebraskasower drhowardliu caseyj_edu nebraskachamber thartman2u ne_children</t>
  </si>
  <si>
    <t>unosml ruralfutures cnarjes1 jcruzalvarez26 nodexl nebraskasower drhowardliu caseyj_edu nebraskachamber thartman2u</t>
  </si>
  <si>
    <t>jeremyhl unosml ethan_wolbach kylie_squiers thartman2u likely75463987 larissagrace unomaha docassar thekamrinbaker</t>
  </si>
  <si>
    <t>jeremyhl owhnews prisonculture mavpuck thenchc mickhatten juliankjarboe buzzilinear listenbrian jim_phillips1</t>
  </si>
  <si>
    <t>muminalshawaf thartman2u aamctoday somedocs harvardmacy tcymet journalofethics audvin twitter pallimed</t>
  </si>
  <si>
    <t>nebraskasower drhowardliu jcruzalvarez26 randazalman nodexl ruralfutures nebraskachamber caseyj_edu askdrconnie ne_children</t>
  </si>
  <si>
    <t>ccooke6685 oncodvm stephen_lay freelanceowl coffeeftwords writersedit mariambocari millennialprof_ vinylradar fransriemersma</t>
  </si>
  <si>
    <t>thekamrinbaker unomaha likely75463987 ethan_wolbach kylie_squiers docassar larissagrace</t>
  </si>
  <si>
    <t>https://nodexlgraphgallery.org/Pages/Graph.aspx?graphID=217132 https://twitter.com/muminalshawaf/status/1199784593743761409 https://twitter.com/davidbroderdo/status/1198443141768105984</t>
  </si>
  <si>
    <t>https://nodexlgraphgallery.org/Pages/Graph.aspx?graphID=217567 https://nodexlgraphgallery.org/Pages/Graph.aspx?graphID=217441 https://nodexlgraphgallery.org/Pages/Graph.aspx?graphID=217507 https://nodexlgraphgallery.org/Pages/Graph.aspx?graphID=217509 https://nodexlgraphgallery.org/Pages/Graph.aspx?graphID=217132</t>
  </si>
  <si>
    <t>somedocs unmciae twittertips socialmedia unmcilead socialmediatips phdlife academictwitter highered</t>
  </si>
  <si>
    <t>omaha data notspon bakery hongkong hkprotests hkpolicebrutality broken everyoneforomaha omahahky</t>
  </si>
  <si>
    <t>twittertips socialmedia unmcilead socialmediatips phdlife academictwitter highered somedocs unmciae</t>
  </si>
  <si>
    <t>uno1forall nodexl jeremyhl ethan_wolbach kylie_squiers thartman2u likely75463987 larissagrace unomaha docassar</t>
  </si>
  <si>
    <t>somedocs #somedocs #unmciae 2 months ruralfutures tweets nodexl nebraskasower drhowardliu</t>
  </si>
  <si>
    <t>ruralfutures 2 months tweets nodexl nebraskasower drhowardliu caseyj_edu nebraskachamber thartman2u</t>
  </si>
  <si>
    <t>nodexl top hashtags tweets ruralfutures eringraceowh #omaha #data #notspon #bakery</t>
  </si>
  <si>
    <t>#ff vinylradar minimalloves fransriemersma oncodvm stephen_lay coffeeftwords millennialprof_ writersedit mariambocari</t>
  </si>
  <si>
    <t>ccooke6685 vinylradar minimalloves fransriemersma oncodvm stephen_lay coffeeftwords millennialprof_ writersedit mariambocari</t>
  </si>
  <si>
    <t>ccooke6685 vinylradar minimalloves fransriemersma oncodvm stephen_lay coffeeftwords millennialprof_ writersedit freelanceowl</t>
  </si>
  <si>
    <t>jeremyhl 2 months ruralfutures tweets nodexl nebraskasower drhowardliu caseyj_edu nebraskachamber</t>
  </si>
  <si>
    <t>thank randazalman cnarjes1 jcruzalvarez26 ruralfutures rehearsal comments ahead dec presentation</t>
  </si>
  <si>
    <t>jeremyhl cnarjes1 jcruzalvarez26 ruralfutures pleasure mine exceptional talent showcased</t>
  </si>
  <si>
    <t>2 months ruralfutures tweets nodexl nebraskasower drhowardliu caseyj_edu nebraskachamber thartman2u</t>
  </si>
  <si>
    <t>2 months tweets nodexl nebraskasower drhowardliu caseyj_edu nebraskachamber thartman2u ne_children</t>
  </si>
  <si>
    <t>666ofswords tweets ruralfutures eringraceowh #omaha #data #notspon #bakery omahahky unomaha</t>
  </si>
  <si>
    <t>uno1forall,nodexl  nodexl,jeremyhl  jeremyhl,unosml  unosml,ethan_wolbach  ethan_wolbach,kylie_squiers  kylie_squiers,thartman2u  thartman2u,likely75463987  likely75463987,larissagrace  larissagrace,unomaha  unomaha,docassar</t>
  </si>
  <si>
    <t>somedocs,#somedocs  #somedocs,#unmciae  2,months  months,ruralfutures  ruralfutures,tweets  tweets,unosml  unosml,nodexl  nodexl,nebraskasower  nebraskasower,drhowardliu  drhowardliu,caseyj_edu</t>
  </si>
  <si>
    <t>2,months  months,ruralfutures  ruralfutures,tweets  tweets,unosml  unosml,nodexl  nodexl,nebraskasower  nebraskasower,drhowardliu  drhowardliu,caseyj_edu  caseyj_edu,nebraskachamber  nebraskachamber,thartman2u</t>
  </si>
  <si>
    <t>unosml,nodexl  top,hashtags  tweets,unosml  eringraceowh,twitter  twitter,network  network,unosml  nodexl,listenbrian  listenbrian,owhnews  owhnews,asanderford  asanderford,jim_phillips1</t>
  </si>
  <si>
    <t>#ff,vinylradar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</si>
  <si>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</si>
  <si>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writersedit,freelanceowl</t>
  </si>
  <si>
    <t>thank,randazalman  randazalman,cnarjes1  cnarjes1,jcruzalvarez26  jcruzalvarez26,ruralfutures  ruralfutures,rehearsal  rehearsal,comments  comments,ahead  ahead,dec  dec,presentation  presentation,#jmc404</t>
  </si>
  <si>
    <t>jeremyhl,cnarjes1  cnarjes1,jcruzalvarez26  jcruzalvarez26,ruralfutures  ruralfutures,unosml  unosml,pleasure  pleasure,mine  mine,exceptional  exceptional,talent  talent,showcased</t>
  </si>
  <si>
    <t>tweets,unosml  top,hashtags  eringraceowh,twitter  twitter,network  network,unosml  nodexl,listenbrian  listenbrian,owhnews  owhnews,asanderford  asanderford,jim_phillips1  jim_phillips1,terryoswald</t>
  </si>
  <si>
    <t>#nebraska</t>
  </si>
  <si>
    <t>#rural</t>
  </si>
  <si>
    <t>#nethrivingindex</t>
  </si>
  <si>
    <t>#rfifellows</t>
  </si>
  <si>
    <t>#nuforne</t>
  </si>
  <si>
    <t>#suicide</t>
  </si>
  <si>
    <t>rehearsal</t>
  </si>
  <si>
    <t>comments</t>
  </si>
  <si>
    <t>ahead</t>
  </si>
  <si>
    <t>dec</t>
  </si>
  <si>
    <t>#jmc404</t>
  </si>
  <si>
    <t>#bakery</t>
  </si>
  <si>
    <t>85, 85, 0</t>
  </si>
  <si>
    <t>170, 43, 0</t>
  </si>
  <si>
    <t>G1: unosml nodexl top hashtags ruralfutures tweets eringraceowh #omaha #data #notspon</t>
  </si>
  <si>
    <t>G2: unosml somedocs #somedocs #unmciae</t>
  </si>
  <si>
    <t>G3: unosml ruralfutures jeremyhl cnarjes1 jcruzalvarez26 2 months tweets nodexl nebraskasower</t>
  </si>
  <si>
    <t>G4: vinylradar minimalloves fransriemersma unosml oncodvm stephen_lay coffeeftwords millennialprof_ writersedit richardnicholls</t>
  </si>
  <si>
    <t>Edge Weight▓1▓7▓0▓True▓Green▓Red▓▓Edge Weight▓1▓2▓0▓5▓10▓False▓Edge Weight▓1▓7▓0▓16▓6▓False▓▓0▓0▓0▓True▓Black▓Black▓▓Followers▓33▓149657▓0▓162▓1000▓False▓Followers▓33▓56765988▓0▓100▓70▓False▓▓0▓0▓0▓0▓0▓False▓▓0▓0▓0▓0▓0▓False</t>
  </si>
  <si>
    <t>GraphSource░TwitterSearch▓GraphTerm░unosml▓ImportDescription░The graph represents a network of 90 Twitter users whose recent tweets contained "unosml", or who were replied to or mentioned in those tweets, taken from a data set limited to a maximum of 18,000 tweets.  The network was obtained from Twitter on Friday, 29 November 2019 at 05:29 UTC.
The tweets in the network were tweeted over the 6-day, 15-hour, 39-minute period from Friday, 22 November 2019 at 02:42 UTC to Thursday, 28 November 2019 at 18:22 UTC.
There is an edge for each "replies-to" relationship in a tweet, an edge for each "mentions" relationship in a tweet, and a self-loop edge for each tweet that is not a "replies-to" or "mentions".▓ImportSuggestedTitle░unosml Twitter NodeXL SNA Map and Report for Friday, 29 November 2019 at 05:29 UTC▓ImportSuggestedFileNameNoExtension░2019-11-29 05-29-31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</si>
</sst>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0" fontId="0" fillId="3" borderId="12" xfId="23" applyNumberFormat="1" applyFont="1" applyBorder="1" applyAlignment="1">
      <alignment/>
    </xf>
    <xf numFmtId="0" fontId="0" fillId="2" borderId="12" xfId="20" applyNumberFormat="1" applyFont="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9375645"/>
        <c:axId val="64618758"/>
      </c:barChart>
      <c:catAx>
        <c:axId val="593756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18758"/>
        <c:crosses val="autoZero"/>
        <c:auto val="1"/>
        <c:lblOffset val="100"/>
        <c:noMultiLvlLbl val="0"/>
      </c:catAx>
      <c:valAx>
        <c:axId val="6461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4697911"/>
        <c:axId val="66736880"/>
      </c:barChart>
      <c:catAx>
        <c:axId val="44697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36880"/>
        <c:crosses val="autoZero"/>
        <c:auto val="1"/>
        <c:lblOffset val="100"/>
        <c:noMultiLvlLbl val="0"/>
      </c:catAx>
      <c:valAx>
        <c:axId val="6673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3761009"/>
        <c:axId val="36978170"/>
      </c:barChart>
      <c:catAx>
        <c:axId val="63761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78170"/>
        <c:crosses val="autoZero"/>
        <c:auto val="1"/>
        <c:lblOffset val="100"/>
        <c:noMultiLvlLbl val="0"/>
      </c:catAx>
      <c:valAx>
        <c:axId val="36978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4368075"/>
        <c:axId val="42441764"/>
      </c:barChart>
      <c:catAx>
        <c:axId val="64368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41764"/>
        <c:crosses val="autoZero"/>
        <c:auto val="1"/>
        <c:lblOffset val="100"/>
        <c:noMultiLvlLbl val="0"/>
      </c:catAx>
      <c:valAx>
        <c:axId val="4244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6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6431557"/>
        <c:axId val="15230830"/>
      </c:barChart>
      <c:catAx>
        <c:axId val="464315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30830"/>
        <c:crosses val="autoZero"/>
        <c:auto val="1"/>
        <c:lblOffset val="100"/>
        <c:noMultiLvlLbl val="0"/>
      </c:catAx>
      <c:valAx>
        <c:axId val="1523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1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859743"/>
        <c:axId val="25737688"/>
      </c:barChart>
      <c:catAx>
        <c:axId val="28597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37688"/>
        <c:crosses val="autoZero"/>
        <c:auto val="1"/>
        <c:lblOffset val="100"/>
        <c:noMultiLvlLbl val="0"/>
      </c:catAx>
      <c:valAx>
        <c:axId val="2573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0312601"/>
        <c:axId val="4377954"/>
      </c:barChart>
      <c:catAx>
        <c:axId val="30312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7954"/>
        <c:crosses val="autoZero"/>
        <c:auto val="1"/>
        <c:lblOffset val="100"/>
        <c:noMultiLvlLbl val="0"/>
      </c:catAx>
      <c:valAx>
        <c:axId val="437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9401587"/>
        <c:axId val="19069964"/>
      </c:barChart>
      <c:catAx>
        <c:axId val="39401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69964"/>
        <c:crosses val="autoZero"/>
        <c:auto val="1"/>
        <c:lblOffset val="100"/>
        <c:noMultiLvlLbl val="0"/>
      </c:catAx>
      <c:valAx>
        <c:axId val="1906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1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7411949"/>
        <c:axId val="1163222"/>
      </c:barChart>
      <c:catAx>
        <c:axId val="37411949"/>
        <c:scaling>
          <c:orientation val="minMax"/>
        </c:scaling>
        <c:axPos val="b"/>
        <c:delete val="1"/>
        <c:majorTickMark val="out"/>
        <c:minorTickMark val="none"/>
        <c:tickLblPos val="none"/>
        <c:crossAx val="1163222"/>
        <c:crosses val="autoZero"/>
        <c:auto val="1"/>
        <c:lblOffset val="100"/>
        <c:noMultiLvlLbl val="0"/>
      </c:catAx>
      <c:valAx>
        <c:axId val="1163222"/>
        <c:scaling>
          <c:orientation val="minMax"/>
        </c:scaling>
        <c:axPos val="l"/>
        <c:delete val="1"/>
        <c:majorTickMark val="out"/>
        <c:minorTickMark val="none"/>
        <c:tickLblPos val="none"/>
        <c:crossAx val="374119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ocass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kamrinbak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rissagra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ikely7546398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ylie_squi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than_wolba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nomah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artman2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osm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cooke668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ichardnicholl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reelanceow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iambocar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writersed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illennialprof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ffeeftword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tephen_l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ncodv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ransriemersm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nimallo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nylrad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ebraskasow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ospace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skdrconn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mmu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uralfutur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cruzalvarez26"/>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narjes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ndazalm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amc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unmcfacde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udv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unogradstudi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unmc_g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unmc_mdph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ympl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cym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avidbroderd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arvardma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omedoc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wit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ournalofeth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03" name="Subgraph-pallime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04" name="Subgraph-endwells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muminalshawa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06" name="Subgraph-buffettec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07" name="Subgraph-nebraskabb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08" name="Subgraph-ne_childre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9" name="Subgraph-nebraskachamb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0" name="Subgraph-caseyj_ed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1" name="Subgraph-drhowardli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2" name="Subgraph-nodex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13" name="Subgraph-tweetrootap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4" name="Subgraph-daddylongeg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5" name="Subgraph-prisoncultu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6" name="Subgraph-snadeyk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williamakabi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8" name="Subgraph-lizgrelizg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9" name="Subgraph-pussysavan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0" name="Subgraph-__thecliq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strawburri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2" name="Subgraph-juliankjarbo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3" name="Subgraph-666ofswor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4" name="Subgraph-baker_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5" name="Subgraph-kswaneywri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26" name="Subgraph-matt_mor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27" name="Subgraph-rylee_brand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28" name="Subgraph-teamshus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29" name="Subgraph-benji_gord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0" name="Subgraph-bflax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31" name="Subgraph-anuhbel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32" name="Subgraph-wood293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33" name="Subgraph-mavpu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34" name="Subgraph-mickhatt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35" name="Subgraph-buzziline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36" name="Subgraph-ithockeyswtw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37" name="Subgraph-collegehockeys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8" name="Subgraph-curbacz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9" name="Subgraph-thench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40" name="Subgraph-omahahk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41" name="Subgraph-ad12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42" name="Subgraph-kurthbrashe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3" name="Subgraph-nebraskameg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4" name="Subgraph-terryoswa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jim_phillips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6" name="Subgraph-asanderfo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47" name="Subgraph-ow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48" name="Subgraph-listenbri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49" name="Subgraph-eringraceow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4722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9" totalsRowShown="0" headerRowDxfId="365" dataDxfId="315">
  <autoFilter ref="A2:BN189"/>
  <tableColumns count="66">
    <tableColumn id="1" name="Vertex 1" dataDxfId="299"/>
    <tableColumn id="2" name="Vertex 2" dataDxfId="297"/>
    <tableColumn id="3" name="Color" dataDxfId="298"/>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205"/>
    <tableColumn id="7" name="ID" dataDxfId="317"/>
    <tableColumn id="9" name="Dynamic Filter" dataDxfId="316"/>
    <tableColumn id="8" name="Add Your Own Columns Here" dataDxfId="296"/>
    <tableColumn id="15" name="Relationship" dataDxfId="295"/>
    <tableColumn id="16" name="Relationship Date (UTC)" dataDxfId="294"/>
    <tableColumn id="17" name="Tweet" dataDxfId="293"/>
    <tableColumn id="18" name="URLs in Tweet" dataDxfId="292"/>
    <tableColumn id="19" name="Domains in Tweet" dataDxfId="291"/>
    <tableColumn id="20" name="Hashtags in Tweet" dataDxfId="290"/>
    <tableColumn id="21" name="Tweet Date (UTC)" dataDxfId="288"/>
    <tableColumn id="22" name="Twitter Page for Tweet" dataDxfId="287"/>
    <tableColumn id="23" name="Latitude" dataDxfId="286"/>
    <tableColumn id="24" name="Longitude" dataDxfId="285"/>
    <tableColumn id="25" name="Imported ID" dataDxfId="284"/>
    <tableColumn id="26" name="In-Reply-To Tweet ID" dataDxfId="283"/>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82"/>
    <tableColumn id="39" name="Favorited" dataDxfId="281"/>
    <tableColumn id="40" name="Favorite Count" dataDxfId="280"/>
    <tableColumn id="41" name="In-Reply-To User ID" dataDxfId="279"/>
    <tableColumn id="42" name="Is Quote Status" dataDxfId="278"/>
    <tableColumn id="43" name="Language" dataDxfId="277"/>
    <tableColumn id="44" name="Possibly Sensitive" dataDxfId="276"/>
    <tableColumn id="45" name="Quoted Status ID" dataDxfId="275"/>
    <tableColumn id="46" name="Retweeted" dataDxfId="274"/>
    <tableColumn id="47" name="Retweet Count" dataDxfId="273"/>
    <tableColumn id="48" name="Retweet ID" dataDxfId="272"/>
    <tableColumn id="49" name="Source" dataDxfId="271"/>
    <tableColumn id="50" name="Truncated" dataDxfId="270"/>
    <tableColumn id="51" name="Unified Twitter ID" dataDxfId="269"/>
    <tableColumn id="52" name="Imported Tweet Type" dataDxfId="268"/>
    <tableColumn id="53" name="Added By Extended Analysis" dataDxfId="267"/>
    <tableColumn id="54" name="Corrected By Extended Analysis" dataDxfId="266"/>
    <tableColumn id="55" name="Place Bounding Box" dataDxfId="265"/>
    <tableColumn id="56" name="Place Country" dataDxfId="264"/>
    <tableColumn id="57" name="Place Country Code" dataDxfId="263"/>
    <tableColumn id="58" name="Place Full Name" dataDxfId="262"/>
    <tableColumn id="59" name="Place ID" dataDxfId="261"/>
    <tableColumn id="60" name="Place Name" dataDxfId="260"/>
    <tableColumn id="61" name="Place Type" dataDxfId="259"/>
    <tableColumn id="62" name="Place URL" dataDxfId="223"/>
    <tableColumn id="63" name="Vertex 1 Group" dataDxfId="222">
      <calculatedColumnFormula>REPLACE(INDEX(GroupVertices[Group], MATCH(Edges[[#This Row],[Vertex 1]],GroupVertices[Vertex],0)),1,1,"")</calculatedColumnFormula>
    </tableColumn>
    <tableColumn id="64" name="Vertex 2 Group" dataDxfId="220">
      <calculatedColumnFormula>REPLACE(INDEX(GroupVertices[Group], MATCH(Edges[[#This Row],[Vertex 2]],GroupVertices[Vertex],0)),1,1,"")</calculatedColumnFormula>
    </tableColumn>
    <tableColumn id="65" name="Date" dataDxfId="221"/>
    <tableColumn id="66" name="Time"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38" dataDxfId="337">
  <autoFilter ref="A2:C18"/>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26" name="TwitterSearchNetworkTopItems_1" displayName="TwitterSearchNetworkTopItems_1" ref="A1:L10" totalsRowShown="0" headerRowDxfId="204" dataDxfId="203">
  <autoFilter ref="A1:L10"/>
  <tableColumns count="12">
    <tableColumn id="1" name="Top URLs in Tweet in Entire Graph" dataDxfId="202"/>
    <tableColumn id="2" name="Entire Graph Count" dataDxfId="201"/>
    <tableColumn id="3" name="Top URLs in Tweet in G1" dataDxfId="200"/>
    <tableColumn id="4" name="G1 Count" dataDxfId="199"/>
    <tableColumn id="5" name="Top URLs in Tweet in G2" dataDxfId="198"/>
    <tableColumn id="6" name="G2 Count" dataDxfId="197"/>
    <tableColumn id="7" name="Top URLs in Tweet in G3" dataDxfId="196"/>
    <tableColumn id="8" name="G3 Count" dataDxfId="195"/>
    <tableColumn id="9" name="Top URLs in Tweet in G4" dataDxfId="194"/>
    <tableColumn id="10" name="G4 Count" dataDxfId="193"/>
    <tableColumn id="11" name="Top URLs in Tweet in G5" dataDxfId="192"/>
    <tableColumn id="12" name="G5 Count" dataDxfId="191"/>
  </tableColumns>
  <tableStyleInfo name="NodeXL Table" showFirstColumn="0" showLastColumn="0" showRowStripes="1" showColumnStripes="0"/>
</table>
</file>

<file path=xl/tables/table13.xml><?xml version="1.0" encoding="utf-8"?>
<table xmlns="http://schemas.openxmlformats.org/spreadsheetml/2006/main" id="27" name="TwitterSearchNetworkTopItems_2" displayName="TwitterSearchNetworkTopItems_2" ref="A13:L15" totalsRowShown="0" headerRowDxfId="189" dataDxfId="188">
  <autoFilter ref="A13:L15"/>
  <tableColumns count="12">
    <tableColumn id="1" name="Top Domains in Tweet in Entire Graph" dataDxfId="187"/>
    <tableColumn id="2" name="Entire Graph Count" dataDxfId="186"/>
    <tableColumn id="3" name="Top Domains in Tweet in G1" dataDxfId="185"/>
    <tableColumn id="4" name="G1 Count" dataDxfId="184"/>
    <tableColumn id="5" name="Top Domains in Tweet in G2" dataDxfId="183"/>
    <tableColumn id="6" name="G2 Count" dataDxfId="182"/>
    <tableColumn id="7" name="Top Domains in Tweet in G3" dataDxfId="181"/>
    <tableColumn id="8" name="G3 Count" dataDxfId="180"/>
    <tableColumn id="9" name="Top Domains in Tweet in G4" dataDxfId="179"/>
    <tableColumn id="10" name="G4 Count" dataDxfId="178"/>
    <tableColumn id="11" name="Top Domains in Tweet in G5" dataDxfId="177"/>
    <tableColumn id="12" name="G5 Count" dataDxfId="176"/>
  </tableColumns>
  <tableStyleInfo name="NodeXL Table" showFirstColumn="0" showLastColumn="0" showRowStripes="1" showColumnStripes="0"/>
</table>
</file>

<file path=xl/tables/table14.xml><?xml version="1.0" encoding="utf-8"?>
<table xmlns="http://schemas.openxmlformats.org/spreadsheetml/2006/main" id="28" name="TwitterSearchNetworkTopItems_3" displayName="TwitterSearchNetworkTopItems_3" ref="A18:L28" totalsRowShown="0" headerRowDxfId="174" dataDxfId="173">
  <autoFilter ref="A18:L28"/>
  <tableColumns count="12">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 id="11" name="Top Hashtags in Tweet in G5" dataDxfId="162"/>
    <tableColumn id="12" name="G5 Count" dataDxfId="161"/>
  </tableColumns>
  <tableStyleInfo name="NodeXL Table" showFirstColumn="0" showLastColumn="0" showRowStripes="1" showColumnStripes="0"/>
</table>
</file>

<file path=xl/tables/table15.xml><?xml version="1.0" encoding="utf-8"?>
<table xmlns="http://schemas.openxmlformats.org/spreadsheetml/2006/main" id="29" name="TwitterSearchNetworkTopItems_4" displayName="TwitterSearchNetworkTopItems_4" ref="A31:L41" totalsRowShown="0" headerRowDxfId="159" dataDxfId="158">
  <autoFilter ref="A31:L41"/>
  <tableColumns count="12">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 id="11" name="Top Words in Tweet in G5" dataDxfId="147"/>
    <tableColumn id="12" name="G5 Count" dataDxfId="146"/>
  </tableColumns>
  <tableStyleInfo name="NodeXL Table" showFirstColumn="0" showLastColumn="0" showRowStripes="1" showColumnStripes="0"/>
</table>
</file>

<file path=xl/tables/table16.xml><?xml version="1.0" encoding="utf-8"?>
<table xmlns="http://schemas.openxmlformats.org/spreadsheetml/2006/main" id="30" name="TwitterSearchNetworkTopItems_5" displayName="TwitterSearchNetworkTopItems_5" ref="A44:L54" totalsRowShown="0" headerRowDxfId="144" dataDxfId="143">
  <autoFilter ref="A44:L54"/>
  <tableColumns count="12">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s>
  <tableStyleInfo name="NodeXL Table" showFirstColumn="0" showLastColumn="0" showRowStripes="1" showColumnStripes="0"/>
</table>
</file>

<file path=xl/tables/table17.xml><?xml version="1.0" encoding="utf-8"?>
<table xmlns="http://schemas.openxmlformats.org/spreadsheetml/2006/main" id="31" name="TwitterSearchNetworkTopItems_6" displayName="TwitterSearchNetworkTopItems_6" ref="A57:L59" totalsRowShown="0" headerRowDxfId="129" dataDxfId="128">
  <autoFilter ref="A57:L59"/>
  <tableColumns count="12">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5"/>
  </tableColumns>
  <tableStyleInfo name="NodeXL Table" showFirstColumn="0" showLastColumn="0" showRowStripes="1" showColumnStripes="0"/>
</table>
</file>

<file path=xl/tables/table18.xml><?xml version="1.0" encoding="utf-8"?>
<table xmlns="http://schemas.openxmlformats.org/spreadsheetml/2006/main" id="32" name="TwitterSearchNetworkTopItems_7" displayName="TwitterSearchNetworkTopItems_7" ref="A62:L72" totalsRowShown="0" headerRowDxfId="126" dataDxfId="125">
  <autoFilter ref="A62:L72"/>
  <tableColumns count="12">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4"/>
    <tableColumn id="11" name="Top Mentioned in G5" dataDxfId="103"/>
    <tableColumn id="12" name="G5 Count" dataDxfId="102"/>
  </tableColumns>
  <tableStyleInfo name="NodeXL Table" showFirstColumn="0" showLastColumn="0" showRowStripes="1" showColumnStripes="0"/>
</table>
</file>

<file path=xl/tables/table19.xml><?xml version="1.0" encoding="utf-8"?>
<table xmlns="http://schemas.openxmlformats.org/spreadsheetml/2006/main" id="33" name="TwitterSearchNetworkTopItems_8" displayName="TwitterSearchNetworkTopItems_8" ref="A75:L85" totalsRowShown="0" headerRowDxfId="99" dataDxfId="98">
  <autoFilter ref="A75:L85"/>
  <tableColumns count="12">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364" dataDxfId="300">
  <autoFilter ref="A2:BT92"/>
  <sortState ref="A3:BJ18">
    <sortCondition descending="1" sortBy="value" ref="V3:V18"/>
  </sortState>
  <tableColumns count="72">
    <tableColumn id="1" name="Vertex" dataDxfId="314"/>
    <tableColumn id="62" name="Subgraph" dataDxfId="313"/>
    <tableColumn id="2" name="Color" dataDxfId="312"/>
    <tableColumn id="5" name="Shape" dataDxfId="311"/>
    <tableColumn id="6" name="Size" dataDxfId="310"/>
    <tableColumn id="4" name="Opacity" dataDxfId="239"/>
    <tableColumn id="7" name="Image File" dataDxfId="237"/>
    <tableColumn id="3" name="Visibility" dataDxfId="238"/>
    <tableColumn id="10" name="Label" dataDxfId="309"/>
    <tableColumn id="16" name="Label Fill Color" dataDxfId="308"/>
    <tableColumn id="9" name="Label Position" dataDxfId="233"/>
    <tableColumn id="8" name="Tooltip" dataDxfId="231"/>
    <tableColumn id="18" name="Layout Order" dataDxfId="232"/>
    <tableColumn id="13" name="X" dataDxfId="307"/>
    <tableColumn id="14" name="Y" dataDxfId="306"/>
    <tableColumn id="12" name="Locked?" dataDxfId="305"/>
    <tableColumn id="19" name="Polar R" dataDxfId="304"/>
    <tableColumn id="20" name="Polar Angle" dataDxfId="303"/>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2"/>
    <tableColumn id="28" name="Dynamic Filter" dataDxfId="301"/>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4" name="Words" displayName="Words" ref="A1:G128" totalsRowShown="0" headerRowDxfId="74" dataDxfId="73">
  <autoFilter ref="A1:G128"/>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35" name="WordPairs" displayName="WordPairs" ref="A1:L97" totalsRowShown="0" headerRowDxfId="65" dataDxfId="64">
  <autoFilter ref="A1:L97"/>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36"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36" dataDxfId="335">
  <autoFilter ref="A1:D407"/>
  <tableColumns count="4">
    <tableColumn id="1" name="VertexID" dataDxfId="334"/>
    <tableColumn id="2" name="Word" dataDxfId="333"/>
    <tableColumn id="3" name="Imported ID" dataDxfId="332"/>
    <tableColumn id="4" name="Date" dataDxfId="3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0" dataDxfId="329">
  <autoFilter ref="A1:B176"/>
  <tableColumns count="2">
    <tableColumn id="1" name="Word" dataDxfId="328"/>
    <tableColumn id="2" name="List" dataDxfId="3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26" dataDxfId="3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3">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62"/>
    <tableColumn id="20" name="Collapsed X"/>
    <tableColumn id="21" name="Collapsed Y"/>
    <tableColumn id="6" name="ID" dataDxfId="361"/>
    <tableColumn id="19" name="Collapsed Properties" dataDxfId="219"/>
    <tableColumn id="5" name="Vertices" dataDxfId="218"/>
    <tableColumn id="7" name="Unique Edges" dataDxfId="217"/>
    <tableColumn id="8" name="Edges With Duplicates" dataDxfId="216"/>
    <tableColumn id="9" name="Total Edges" dataDxfId="215"/>
    <tableColumn id="10" name="Self-Loops" dataDxfId="214"/>
    <tableColumn id="24" name="Reciprocated Vertex Pair Ratio" dataDxfId="213"/>
    <tableColumn id="25" name="Reciprocated Edge Ratio" dataDxfId="212"/>
    <tableColumn id="11" name="Connected Components" dataDxfId="211"/>
    <tableColumn id="12" name="Single-Vertex Connected Components" dataDxfId="210"/>
    <tableColumn id="13" name="Maximum Vertices in a Connected Component" dataDxfId="209"/>
    <tableColumn id="14" name="Maximum Edges in a Connected Component" dataDxfId="208"/>
    <tableColumn id="15" name="Maximum Geodesic Distance (Diameter)" dataDxfId="207"/>
    <tableColumn id="16" name="Average Geodesic Distance" dataDxfId="206"/>
    <tableColumn id="17" name="Graph Density" dataDxfId="190"/>
    <tableColumn id="23" name="Top URLs in Tweet" dataDxfId="175"/>
    <tableColumn id="26" name="Top Domains in Tweet" dataDxfId="160"/>
    <tableColumn id="27" name="Top Hashtags in Tweet" dataDxfId="145"/>
    <tableColumn id="28" name="Top Words in Tweet" dataDxfId="130"/>
    <tableColumn id="29" name="Top Word Pairs in Tweet" dataDxfId="101"/>
    <tableColumn id="30" name="Top Replied-To in Tweet" dataDxfId="100"/>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60" dataDxfId="359">
  <autoFilter ref="A1:C91"/>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6993" TargetMode="External" /><Relationship Id="rId2" Type="http://schemas.openxmlformats.org/officeDocument/2006/relationships/hyperlink" Target="https://nodexlgraphgallery.org/Pages/Graph.aspx?graphID=216993" TargetMode="External" /><Relationship Id="rId3" Type="http://schemas.openxmlformats.org/officeDocument/2006/relationships/hyperlink" Target="https://nodexlgraphgallery.org/Pages/Graph.aspx?graphID=216993" TargetMode="External" /><Relationship Id="rId4" Type="http://schemas.openxmlformats.org/officeDocument/2006/relationships/hyperlink" Target="https://nodexlgraphgallery.org/Pages/Graph.aspx?graphID=216993" TargetMode="External" /><Relationship Id="rId5" Type="http://schemas.openxmlformats.org/officeDocument/2006/relationships/hyperlink" Target="https://nodexlgraphgallery.org/Pages/Graph.aspx?graphID=216993" TargetMode="External" /><Relationship Id="rId6" Type="http://schemas.openxmlformats.org/officeDocument/2006/relationships/hyperlink" Target="https://nodexlgraphgallery.org/Pages/Graph.aspx?graphID=216993" TargetMode="External" /><Relationship Id="rId7" Type="http://schemas.openxmlformats.org/officeDocument/2006/relationships/hyperlink" Target="https://nodexlgraphgallery.org/Pages/Graph.aspx?graphID=216993" TargetMode="External" /><Relationship Id="rId8" Type="http://schemas.openxmlformats.org/officeDocument/2006/relationships/hyperlink" Target="https://nodexlgraphgallery.org/Pages/Graph.aspx?graphID=216993" TargetMode="External" /><Relationship Id="rId9" Type="http://schemas.openxmlformats.org/officeDocument/2006/relationships/hyperlink" Target="https://nodexlgraphgallery.org/Pages/Graph.aspx?graphID=216993" TargetMode="External" /><Relationship Id="rId10" Type="http://schemas.openxmlformats.org/officeDocument/2006/relationships/hyperlink" Target="https://twitter.com/NebraskaSower/status/1198719053382275078?s=19" TargetMode="External" /><Relationship Id="rId11" Type="http://schemas.openxmlformats.org/officeDocument/2006/relationships/hyperlink" Target="https://twitter.com/NebraskaSower/status/1198719053382275078?s=19" TargetMode="External" /><Relationship Id="rId12" Type="http://schemas.openxmlformats.org/officeDocument/2006/relationships/hyperlink" Target="https://twitter.com/davidbroderdo/status/1198443141768105984" TargetMode="External" /><Relationship Id="rId13" Type="http://schemas.openxmlformats.org/officeDocument/2006/relationships/hyperlink" Target="https://twitter.com/davidbroderdo/status/1198443141768105984" TargetMode="External" /><Relationship Id="rId14" Type="http://schemas.openxmlformats.org/officeDocument/2006/relationships/hyperlink" Target="https://twitter.com/davidbroderdo/status/1198443141768105984" TargetMode="External" /><Relationship Id="rId15" Type="http://schemas.openxmlformats.org/officeDocument/2006/relationships/hyperlink" Target="https://twitter.com/davidbroderdo/status/1198443141768105984" TargetMode="External" /><Relationship Id="rId16" Type="http://schemas.openxmlformats.org/officeDocument/2006/relationships/hyperlink" Target="https://twitter.com/davidbroderdo/status/1198443141768105984" TargetMode="External" /><Relationship Id="rId17" Type="http://schemas.openxmlformats.org/officeDocument/2006/relationships/hyperlink" Target="https://twitter.com/davidbroderdo/status/1198443141768105984" TargetMode="External" /><Relationship Id="rId18" Type="http://schemas.openxmlformats.org/officeDocument/2006/relationships/hyperlink" Target="https://twitter.com/davidbroderdo/status/1198443141768105984" TargetMode="External" /><Relationship Id="rId19" Type="http://schemas.openxmlformats.org/officeDocument/2006/relationships/hyperlink" Target="https://twitter.com/davidbroderdo/status/1198443141768105984" TargetMode="External" /><Relationship Id="rId20" Type="http://schemas.openxmlformats.org/officeDocument/2006/relationships/hyperlink" Target="https://twitter.com/davidbroderdo/status/1198443141768105984" TargetMode="External" /><Relationship Id="rId21" Type="http://schemas.openxmlformats.org/officeDocument/2006/relationships/hyperlink" Target="https://twitter.com/muminalshawaf/status/1199784593743761409" TargetMode="External" /><Relationship Id="rId22" Type="http://schemas.openxmlformats.org/officeDocument/2006/relationships/hyperlink" Target="https://twitter.com/davidbroderdo/status/1198443141768105984" TargetMode="External" /><Relationship Id="rId23" Type="http://schemas.openxmlformats.org/officeDocument/2006/relationships/hyperlink" Target="https://twitter.com/muminalshawaf/status/1199784593743761409" TargetMode="External" /><Relationship Id="rId24" Type="http://schemas.openxmlformats.org/officeDocument/2006/relationships/hyperlink" Target="https://twitter.com/muminalshawaf/status/1199784593743761409" TargetMode="External" /><Relationship Id="rId25" Type="http://schemas.openxmlformats.org/officeDocument/2006/relationships/hyperlink" Target="https://twitter.com/muminalshawaf/status/1199784593743761409" TargetMode="External" /><Relationship Id="rId26" Type="http://schemas.openxmlformats.org/officeDocument/2006/relationships/hyperlink" Target="https://twitter.com/muminalshawaf/status/1199784593743761409" TargetMode="External" /><Relationship Id="rId27" Type="http://schemas.openxmlformats.org/officeDocument/2006/relationships/hyperlink" Target="https://twitter.com/muminalshawaf/status/1199784593743761409" TargetMode="External" /><Relationship Id="rId28" Type="http://schemas.openxmlformats.org/officeDocument/2006/relationships/hyperlink" Target="https://twitter.com/muminalshawaf/status/1199784593743761409" TargetMode="External" /><Relationship Id="rId29" Type="http://schemas.openxmlformats.org/officeDocument/2006/relationships/hyperlink" Target="https://nodexlgraphgallery.org/Pages/Graph.aspx?graphID=217132" TargetMode="External" /><Relationship Id="rId30" Type="http://schemas.openxmlformats.org/officeDocument/2006/relationships/hyperlink" Target="https://nodexlgraphgallery.org/Pages/Graph.aspx?graphID=217132" TargetMode="External" /><Relationship Id="rId31" Type="http://schemas.openxmlformats.org/officeDocument/2006/relationships/hyperlink" Target="https://nodexlgraphgallery.org/Pages/Graph.aspx?graphID=217132" TargetMode="External" /><Relationship Id="rId32" Type="http://schemas.openxmlformats.org/officeDocument/2006/relationships/hyperlink" Target="https://nodexlgraphgallery.org/Pages/Graph.aspx?graphID=217132" TargetMode="External" /><Relationship Id="rId33" Type="http://schemas.openxmlformats.org/officeDocument/2006/relationships/hyperlink" Target="https://nodexlgraphgallery.org/Pages/Graph.aspx?graphID=217132" TargetMode="External" /><Relationship Id="rId34" Type="http://schemas.openxmlformats.org/officeDocument/2006/relationships/hyperlink" Target="https://nodexlgraphgallery.org/Pages/Graph.aspx?graphID=217132" TargetMode="External" /><Relationship Id="rId35" Type="http://schemas.openxmlformats.org/officeDocument/2006/relationships/hyperlink" Target="https://nodexlgraphgallery.org/Pages/Graph.aspx?graphID=217132" TargetMode="External" /><Relationship Id="rId36" Type="http://schemas.openxmlformats.org/officeDocument/2006/relationships/hyperlink" Target="https://nodexlgraphgallery.org/Pages/Graph.aspx?graphID=217132" TargetMode="External" /><Relationship Id="rId37" Type="http://schemas.openxmlformats.org/officeDocument/2006/relationships/hyperlink" Target="https://nodexlgraphgallery.org/Pages/Graph.aspx?graphID=217132" TargetMode="External" /><Relationship Id="rId38" Type="http://schemas.openxmlformats.org/officeDocument/2006/relationships/hyperlink" Target="https://nodexlgraphgallery.org/Pages/Graph.aspx?graphID=217132" TargetMode="External" /><Relationship Id="rId39" Type="http://schemas.openxmlformats.org/officeDocument/2006/relationships/hyperlink" Target="https://nodexlgraphgallery.org/Pages/Graph.aspx?graphID=217132" TargetMode="External" /><Relationship Id="rId40" Type="http://schemas.openxmlformats.org/officeDocument/2006/relationships/hyperlink" Target="https://nodexlgraphgallery.org/Pages/Graph.aspx?graphID=217132" TargetMode="External" /><Relationship Id="rId41" Type="http://schemas.openxmlformats.org/officeDocument/2006/relationships/hyperlink" Target="https://nodexlgraphgallery.org/Pages/Graph.aspx?graphID=217132" TargetMode="External" /><Relationship Id="rId42" Type="http://schemas.openxmlformats.org/officeDocument/2006/relationships/hyperlink" Target="https://nodexlgraphgallery.org/Pages/Graph.aspx?graphID=217132" TargetMode="External" /><Relationship Id="rId43" Type="http://schemas.openxmlformats.org/officeDocument/2006/relationships/hyperlink" Target="https://nodexlgraphgallery.org/Pages/Graph.aspx?graphID=217132" TargetMode="External" /><Relationship Id="rId44" Type="http://schemas.openxmlformats.org/officeDocument/2006/relationships/hyperlink" Target="https://nodexlgraphgallery.org/Pages/Graph.aspx?graphID=217132" TargetMode="External" /><Relationship Id="rId45" Type="http://schemas.openxmlformats.org/officeDocument/2006/relationships/hyperlink" Target="https://nodexlgraphgallery.org/Pages/Graph.aspx?graphID=217132" TargetMode="External" /><Relationship Id="rId46" Type="http://schemas.openxmlformats.org/officeDocument/2006/relationships/hyperlink" Target="https://nodexlgraphgallery.org/Pages/Graph.aspx?graphID=217132" TargetMode="External" /><Relationship Id="rId47" Type="http://schemas.openxmlformats.org/officeDocument/2006/relationships/hyperlink" Target="https://nodexlgraphgallery.org/Pages/Graph.aspx?graphID=217132" TargetMode="External" /><Relationship Id="rId48" Type="http://schemas.openxmlformats.org/officeDocument/2006/relationships/hyperlink" Target="https://nodexlgraphgallery.org/Pages/Graph.aspx?graphID=217132" TargetMode="External" /><Relationship Id="rId49" Type="http://schemas.openxmlformats.org/officeDocument/2006/relationships/hyperlink" Target="https://nodexlgraphgallery.org/Pages/Graph.aspx?graphID=217132" TargetMode="External" /><Relationship Id="rId50" Type="http://schemas.openxmlformats.org/officeDocument/2006/relationships/hyperlink" Target="https://nodexlgraphgallery.org/Pages/Graph.aspx?graphID=217132" TargetMode="External" /><Relationship Id="rId51" Type="http://schemas.openxmlformats.org/officeDocument/2006/relationships/hyperlink" Target="https://nodexlgraphgallery.org/Pages/Graph.aspx?graphID=217132" TargetMode="External" /><Relationship Id="rId52" Type="http://schemas.openxmlformats.org/officeDocument/2006/relationships/hyperlink" Target="https://twitter.com/davidbroderdo/status/1198443141768105984" TargetMode="External" /><Relationship Id="rId53" Type="http://schemas.openxmlformats.org/officeDocument/2006/relationships/hyperlink" Target="https://twitter.com/muminalshawaf/status/1199784593743761409" TargetMode="External" /><Relationship Id="rId54" Type="http://schemas.openxmlformats.org/officeDocument/2006/relationships/hyperlink" Target="https://nodexlgraphgallery.org/Pages/Graph.aspx?graphID=217132" TargetMode="External" /><Relationship Id="rId55" Type="http://schemas.openxmlformats.org/officeDocument/2006/relationships/hyperlink" Target="https://nodexlgraphgallery.org/Pages/Graph.aspx?graphID=217132" TargetMode="External" /><Relationship Id="rId56" Type="http://schemas.openxmlformats.org/officeDocument/2006/relationships/hyperlink" Target="https://nodexlgraphgallery.org/Pages/Graph.aspx?graphID=217132" TargetMode="External" /><Relationship Id="rId57" Type="http://schemas.openxmlformats.org/officeDocument/2006/relationships/hyperlink" Target="https://nodexlgraphgallery.org/Pages/Graph.aspx?graphID=217132" TargetMode="External" /><Relationship Id="rId58" Type="http://schemas.openxmlformats.org/officeDocument/2006/relationships/hyperlink" Target="https://nodexlgraphgallery.org/Pages/Graph.aspx?graphID=217132" TargetMode="External" /><Relationship Id="rId59" Type="http://schemas.openxmlformats.org/officeDocument/2006/relationships/hyperlink" Target="https://nodexlgraphgallery.org/Pages/Graph.aspx?graphID=217132" TargetMode="External" /><Relationship Id="rId60" Type="http://schemas.openxmlformats.org/officeDocument/2006/relationships/hyperlink" Target="https://nodexlgraphgallery.org/Pages/Graph.aspx?graphID=217132" TargetMode="External" /><Relationship Id="rId61" Type="http://schemas.openxmlformats.org/officeDocument/2006/relationships/hyperlink" Target="https://nodexlgraphgallery.org/Pages/Graph.aspx?graphID=217132" TargetMode="External" /><Relationship Id="rId62" Type="http://schemas.openxmlformats.org/officeDocument/2006/relationships/hyperlink" Target="https://nodexlgraphgallery.org/Pages/Graph.aspx?graphID=217132" TargetMode="External" /><Relationship Id="rId63" Type="http://schemas.openxmlformats.org/officeDocument/2006/relationships/hyperlink" Target="https://nodexlgraphgallery.org/Pages/Graph.aspx?graphID=217132" TargetMode="External" /><Relationship Id="rId64" Type="http://schemas.openxmlformats.org/officeDocument/2006/relationships/hyperlink" Target="https://nodexlgraphgallery.org/Pages/Graph.aspx?graphID=217132" TargetMode="External" /><Relationship Id="rId65" Type="http://schemas.openxmlformats.org/officeDocument/2006/relationships/hyperlink" Target="https://nodexlgraphgallery.org/Pages/Graph.aspx?graphID=217132" TargetMode="External" /><Relationship Id="rId66" Type="http://schemas.openxmlformats.org/officeDocument/2006/relationships/hyperlink" Target="https://nodexlgraphgallery.org/Pages/Graph.aspx?graphID=217132" TargetMode="External" /><Relationship Id="rId67" Type="http://schemas.openxmlformats.org/officeDocument/2006/relationships/hyperlink" Target="https://nodexlgraphgallery.org/Pages/Graph.aspx?graphID=217132" TargetMode="External" /><Relationship Id="rId68" Type="http://schemas.openxmlformats.org/officeDocument/2006/relationships/hyperlink" Target="https://nodexlgraphgallery.org/Pages/Graph.aspx?graphID=217132" TargetMode="External" /><Relationship Id="rId69" Type="http://schemas.openxmlformats.org/officeDocument/2006/relationships/hyperlink" Target="https://nodexlgraphgallery.org/Pages/Graph.aspx?graphID=217132" TargetMode="External" /><Relationship Id="rId70" Type="http://schemas.openxmlformats.org/officeDocument/2006/relationships/hyperlink" Target="https://twitter.com/NebraskaSower/status/1198719053382275078?s=19" TargetMode="External" /><Relationship Id="rId71" Type="http://schemas.openxmlformats.org/officeDocument/2006/relationships/hyperlink" Target="https://twitter.com/NebraskaSower/status/1198719053382275078?s=19" TargetMode="External" /><Relationship Id="rId72" Type="http://schemas.openxmlformats.org/officeDocument/2006/relationships/hyperlink" Target="https://nodexlgraphgallery.org/Pages/Graph.aspx?graphID=217132" TargetMode="External" /><Relationship Id="rId73" Type="http://schemas.openxmlformats.org/officeDocument/2006/relationships/hyperlink" Target="https://nodexlgraphgallery.org/Pages/Graph.aspx?graphID=217132" TargetMode="External" /><Relationship Id="rId74" Type="http://schemas.openxmlformats.org/officeDocument/2006/relationships/hyperlink" Target="https://nodexlgraphgallery.org/Pages/Graph.aspx?graphID=217132" TargetMode="External" /><Relationship Id="rId75" Type="http://schemas.openxmlformats.org/officeDocument/2006/relationships/hyperlink" Target="https://nodexlgraphgallery.org/Pages/Graph.aspx?graphID=217441" TargetMode="External" /><Relationship Id="rId76" Type="http://schemas.openxmlformats.org/officeDocument/2006/relationships/hyperlink" Target="https://nodexlgraphgallery.org/Pages/Graph.aspx?graphID=217441" TargetMode="External" /><Relationship Id="rId77" Type="http://schemas.openxmlformats.org/officeDocument/2006/relationships/hyperlink" Target="https://nodexlgraphgallery.org/Pages/Graph.aspx?graphID=217441" TargetMode="External" /><Relationship Id="rId78" Type="http://schemas.openxmlformats.org/officeDocument/2006/relationships/hyperlink" Target="https://nodexlgraphgallery.org/Pages/Graph.aspx?graphID=217441" TargetMode="External" /><Relationship Id="rId79" Type="http://schemas.openxmlformats.org/officeDocument/2006/relationships/hyperlink" Target="https://nodexlgraphgallery.org/Pages/Graph.aspx?graphID=217441" TargetMode="External" /><Relationship Id="rId80" Type="http://schemas.openxmlformats.org/officeDocument/2006/relationships/hyperlink" Target="https://nodexlgraphgallery.org/Pages/Graph.aspx?graphID=217441" TargetMode="External" /><Relationship Id="rId81" Type="http://schemas.openxmlformats.org/officeDocument/2006/relationships/hyperlink" Target="https://nodexlgraphgallery.org/Pages/Graph.aspx?graphID=217441" TargetMode="External" /><Relationship Id="rId82" Type="http://schemas.openxmlformats.org/officeDocument/2006/relationships/hyperlink" Target="https://nodexlgraphgallery.org/Pages/Graph.aspx?graphID=217441" TargetMode="External" /><Relationship Id="rId83" Type="http://schemas.openxmlformats.org/officeDocument/2006/relationships/hyperlink" Target="https://nodexlgraphgallery.org/Pages/Graph.aspx?graphID=217441" TargetMode="External" /><Relationship Id="rId84" Type="http://schemas.openxmlformats.org/officeDocument/2006/relationships/hyperlink" Target="https://nodexlgraphgallery.org/Pages/Graph.aspx?graphID=217441" TargetMode="External" /><Relationship Id="rId85" Type="http://schemas.openxmlformats.org/officeDocument/2006/relationships/hyperlink" Target="https://nodexlgraphgallery.org/Pages/Graph.aspx?graphID=217509" TargetMode="External" /><Relationship Id="rId86" Type="http://schemas.openxmlformats.org/officeDocument/2006/relationships/hyperlink" Target="https://nodexlgraphgallery.org/Pages/Graph.aspx?graphID=217509" TargetMode="External" /><Relationship Id="rId87" Type="http://schemas.openxmlformats.org/officeDocument/2006/relationships/hyperlink" Target="https://nodexlgraphgallery.org/Pages/Graph.aspx?graphID=217509" TargetMode="External" /><Relationship Id="rId88" Type="http://schemas.openxmlformats.org/officeDocument/2006/relationships/hyperlink" Target="https://nodexlgraphgallery.org/Pages/Graph.aspx?graphID=217509" TargetMode="External" /><Relationship Id="rId89" Type="http://schemas.openxmlformats.org/officeDocument/2006/relationships/hyperlink" Target="https://nodexlgraphgallery.org/Pages/Graph.aspx?graphID=217509" TargetMode="External" /><Relationship Id="rId90" Type="http://schemas.openxmlformats.org/officeDocument/2006/relationships/hyperlink" Target="https://nodexlgraphgallery.org/Pages/Graph.aspx?graphID=217509" TargetMode="External" /><Relationship Id="rId91" Type="http://schemas.openxmlformats.org/officeDocument/2006/relationships/hyperlink" Target="https://nodexlgraphgallery.org/Pages/Graph.aspx?graphID=217509" TargetMode="External" /><Relationship Id="rId92" Type="http://schemas.openxmlformats.org/officeDocument/2006/relationships/hyperlink" Target="https://nodexlgraphgallery.org/Pages/Graph.aspx?graphID=217509" TargetMode="External" /><Relationship Id="rId93" Type="http://schemas.openxmlformats.org/officeDocument/2006/relationships/hyperlink" Target="https://nodexlgraphgallery.org/Pages/Graph.aspx?graphID=217507" TargetMode="External" /><Relationship Id="rId94" Type="http://schemas.openxmlformats.org/officeDocument/2006/relationships/hyperlink" Target="https://nodexlgraphgallery.org/Pages/Graph.aspx?graphID=217507" TargetMode="External" /><Relationship Id="rId95" Type="http://schemas.openxmlformats.org/officeDocument/2006/relationships/hyperlink" Target="https://nodexlgraphgallery.org/Pages/Graph.aspx?graphID=217507" TargetMode="External" /><Relationship Id="rId96" Type="http://schemas.openxmlformats.org/officeDocument/2006/relationships/hyperlink" Target="https://nodexlgraphgallery.org/Pages/Graph.aspx?graphID=217507" TargetMode="External" /><Relationship Id="rId97" Type="http://schemas.openxmlformats.org/officeDocument/2006/relationships/hyperlink" Target="https://nodexlgraphgallery.org/Pages/Graph.aspx?graphID=217509" TargetMode="External" /><Relationship Id="rId98" Type="http://schemas.openxmlformats.org/officeDocument/2006/relationships/hyperlink" Target="https://nodexlgraphgallery.org/Pages/Graph.aspx?graphID=217507" TargetMode="External" /><Relationship Id="rId99" Type="http://schemas.openxmlformats.org/officeDocument/2006/relationships/hyperlink" Target="https://nodexlgraphgallery.org/Pages/Graph.aspx?graphID=217507" TargetMode="External" /><Relationship Id="rId100" Type="http://schemas.openxmlformats.org/officeDocument/2006/relationships/hyperlink" Target="https://nodexlgraphgallery.org/Pages/Graph.aspx?graphID=217507" TargetMode="External" /><Relationship Id="rId101" Type="http://schemas.openxmlformats.org/officeDocument/2006/relationships/hyperlink" Target="https://nodexlgraphgallery.org/Pages/Graph.aspx?graphID=217507" TargetMode="External" /><Relationship Id="rId102" Type="http://schemas.openxmlformats.org/officeDocument/2006/relationships/hyperlink" Target="https://nodexlgraphgallery.org/Pages/Graph.aspx?graphID=217507" TargetMode="External" /><Relationship Id="rId103" Type="http://schemas.openxmlformats.org/officeDocument/2006/relationships/hyperlink" Target="https://nodexlgraphgallery.org/Pages/Graph.aspx?graphID=217509" TargetMode="External" /><Relationship Id="rId104" Type="http://schemas.openxmlformats.org/officeDocument/2006/relationships/hyperlink" Target="https://nodexlgraphgallery.org/Pages/Graph.aspx?graphID=217507" TargetMode="External" /><Relationship Id="rId105" Type="http://schemas.openxmlformats.org/officeDocument/2006/relationships/hyperlink" Target="https://nodexlgraphgallery.org/Pages/Graph.aspx?graphID=217567" TargetMode="External" /><Relationship Id="rId106" Type="http://schemas.openxmlformats.org/officeDocument/2006/relationships/hyperlink" Target="https://nodexlgraphgallery.org/Pages/Graph.aspx?graphID=217567" TargetMode="External" /><Relationship Id="rId107" Type="http://schemas.openxmlformats.org/officeDocument/2006/relationships/hyperlink" Target="https://nodexlgraphgallery.org/Pages/Graph.aspx?graphID=217567" TargetMode="External" /><Relationship Id="rId108" Type="http://schemas.openxmlformats.org/officeDocument/2006/relationships/hyperlink" Target="https://nodexlgraphgallery.org/Pages/Graph.aspx?graphID=217567" TargetMode="External" /><Relationship Id="rId109" Type="http://schemas.openxmlformats.org/officeDocument/2006/relationships/hyperlink" Target="https://nodexlgraphgallery.org/Pages/Graph.aspx?graphID=217567" TargetMode="External" /><Relationship Id="rId110" Type="http://schemas.openxmlformats.org/officeDocument/2006/relationships/hyperlink" Target="https://nodexlgraphgallery.org/Pages/Graph.aspx?graphID=217567" TargetMode="External" /><Relationship Id="rId111" Type="http://schemas.openxmlformats.org/officeDocument/2006/relationships/hyperlink" Target="https://nodexlgraphgallery.org/Pages/Graph.aspx?graphID=217567" TargetMode="External" /><Relationship Id="rId112" Type="http://schemas.openxmlformats.org/officeDocument/2006/relationships/hyperlink" Target="https://nodexlgraphgallery.org/Pages/Graph.aspx?graphID=217567" TargetMode="External" /><Relationship Id="rId113" Type="http://schemas.openxmlformats.org/officeDocument/2006/relationships/hyperlink" Target="https://nodexlgraphgallery.org/Pages/Graph.aspx?graphID=217132" TargetMode="External" /><Relationship Id="rId114" Type="http://schemas.openxmlformats.org/officeDocument/2006/relationships/hyperlink" Target="https://nodexlgraphgallery.org/Pages/Graph.aspx?graphID=217132" TargetMode="External" /><Relationship Id="rId115" Type="http://schemas.openxmlformats.org/officeDocument/2006/relationships/hyperlink" Target="https://nodexlgraphgallery.org/Pages/Graph.aspx?graphID=217441" TargetMode="External" /><Relationship Id="rId116" Type="http://schemas.openxmlformats.org/officeDocument/2006/relationships/hyperlink" Target="https://nodexlgraphgallery.org/Pages/Graph.aspx?graphID=217509" TargetMode="External" /><Relationship Id="rId117" Type="http://schemas.openxmlformats.org/officeDocument/2006/relationships/hyperlink" Target="https://nodexlgraphgallery.org/Pages/Graph.aspx?graphID=217507" TargetMode="External" /><Relationship Id="rId118" Type="http://schemas.openxmlformats.org/officeDocument/2006/relationships/hyperlink" Target="https://nodexlgraphgallery.org/Pages/Graph.aspx?graphID=217567" TargetMode="External" /><Relationship Id="rId119" Type="http://schemas.openxmlformats.org/officeDocument/2006/relationships/hyperlink" Target="https://nodexlgraphgallery.org/Pages/Graph.aspx?graphID=217132" TargetMode="External" /><Relationship Id="rId120" Type="http://schemas.openxmlformats.org/officeDocument/2006/relationships/hyperlink" Target="https://nodexlgraphgallery.org/Pages/Graph.aspx?graphID=217132" TargetMode="External" /><Relationship Id="rId121" Type="http://schemas.openxmlformats.org/officeDocument/2006/relationships/hyperlink" Target="https://nodexlgraphgallery.org/Pages/Graph.aspx?graphID=217132" TargetMode="External" /><Relationship Id="rId122" Type="http://schemas.openxmlformats.org/officeDocument/2006/relationships/hyperlink" Target="https://nodexlgraphgallery.org/Pages/Graph.aspx?graphID=217441" TargetMode="External" /><Relationship Id="rId123" Type="http://schemas.openxmlformats.org/officeDocument/2006/relationships/hyperlink" Target="https://nodexlgraphgallery.org/Pages/Graph.aspx?graphID=217509" TargetMode="External" /><Relationship Id="rId124" Type="http://schemas.openxmlformats.org/officeDocument/2006/relationships/hyperlink" Target="https://nodexlgraphgallery.org/Pages/Graph.aspx?graphID=217507" TargetMode="External" /><Relationship Id="rId125" Type="http://schemas.openxmlformats.org/officeDocument/2006/relationships/hyperlink" Target="https://nodexlgraphgallery.org/Pages/Graph.aspx?graphID=217567" TargetMode="External" /><Relationship Id="rId126" Type="http://schemas.openxmlformats.org/officeDocument/2006/relationships/hyperlink" Target="https://nodexlgraphgallery.org/Pages/Graph.aspx?graphID=217441" TargetMode="External" /><Relationship Id="rId127" Type="http://schemas.openxmlformats.org/officeDocument/2006/relationships/hyperlink" Target="https://nodexlgraphgallery.org/Pages/Graph.aspx?graphID=217567" TargetMode="External" /><Relationship Id="rId128" Type="http://schemas.openxmlformats.org/officeDocument/2006/relationships/hyperlink" Target="https://pbs.twimg.com/media/EJ8cKE_XsAA-mhf.jpg" TargetMode="External" /><Relationship Id="rId129" Type="http://schemas.openxmlformats.org/officeDocument/2006/relationships/hyperlink" Target="https://pbs.twimg.com/media/EJ8cKE_XsAA-mhf.jpg" TargetMode="External" /><Relationship Id="rId130" Type="http://schemas.openxmlformats.org/officeDocument/2006/relationships/hyperlink" Target="https://pbs.twimg.com/media/EJ8cKE_XsAA-mhf.jpg" TargetMode="External" /><Relationship Id="rId131" Type="http://schemas.openxmlformats.org/officeDocument/2006/relationships/hyperlink" Target="https://pbs.twimg.com/media/EKGxbJMWkAATjSG.jpg" TargetMode="External" /><Relationship Id="rId132" Type="http://schemas.openxmlformats.org/officeDocument/2006/relationships/hyperlink" Target="https://pbs.twimg.com/media/EJ8cKE_XsAA-mhf.jpg" TargetMode="External" /><Relationship Id="rId133" Type="http://schemas.openxmlformats.org/officeDocument/2006/relationships/hyperlink" Target="https://pbs.twimg.com/media/EKGxbJMWkAATjSG.jpg" TargetMode="External" /><Relationship Id="rId134" Type="http://schemas.openxmlformats.org/officeDocument/2006/relationships/hyperlink" Target="https://pbs.twimg.com/media/EJ8cKE_XsAA-mhf.jpg" TargetMode="External" /><Relationship Id="rId135" Type="http://schemas.openxmlformats.org/officeDocument/2006/relationships/hyperlink" Target="https://pbs.twimg.com/media/EKGxbJMWkAATjSG.jpg" TargetMode="External" /><Relationship Id="rId136" Type="http://schemas.openxmlformats.org/officeDocument/2006/relationships/hyperlink" Target="http://pbs.twimg.com/profile_images/993645134372798469/pAZy1Q6j_normal.jpg" TargetMode="External" /><Relationship Id="rId137" Type="http://schemas.openxmlformats.org/officeDocument/2006/relationships/hyperlink" Target="http://pbs.twimg.com/profile_images/993645134372798469/pAZy1Q6j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993645134372798469/pAZy1Q6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1085776914285903873/D2BnQ3vv_normal.jpg" TargetMode="External" /><Relationship Id="rId146" Type="http://schemas.openxmlformats.org/officeDocument/2006/relationships/hyperlink" Target="http://pbs.twimg.com/profile_images/1055752495086034944/QMsvAgFY_normal.jpg" TargetMode="External" /><Relationship Id="rId147" Type="http://schemas.openxmlformats.org/officeDocument/2006/relationships/hyperlink" Target="http://pbs.twimg.com/profile_images/1168494672911593478/pgUGrDgj_normal.jpg" TargetMode="External" /><Relationship Id="rId148" Type="http://schemas.openxmlformats.org/officeDocument/2006/relationships/hyperlink" Target="http://pbs.twimg.com/profile_images/1085776914285903873/D2BnQ3vv_normal.jpg" TargetMode="External" /><Relationship Id="rId149" Type="http://schemas.openxmlformats.org/officeDocument/2006/relationships/hyperlink" Target="http://pbs.twimg.com/profile_images/1055752495086034944/QMsvAgFY_normal.jpg" TargetMode="External" /><Relationship Id="rId150" Type="http://schemas.openxmlformats.org/officeDocument/2006/relationships/hyperlink" Target="http://pbs.twimg.com/profile_images/1055752495086034944/QMsvAgFY_normal.jpg" TargetMode="External" /><Relationship Id="rId151" Type="http://schemas.openxmlformats.org/officeDocument/2006/relationships/hyperlink" Target="http://pbs.twimg.com/profile_images/1055752495086034944/QMsvAgFY_normal.jpg" TargetMode="External" /><Relationship Id="rId152" Type="http://schemas.openxmlformats.org/officeDocument/2006/relationships/hyperlink" Target="http://pbs.twimg.com/profile_images/1055752495086034944/QMsvAgFY_normal.jpg" TargetMode="External" /><Relationship Id="rId153" Type="http://schemas.openxmlformats.org/officeDocument/2006/relationships/hyperlink" Target="http://pbs.twimg.com/profile_images/1055752495086034944/QMsvAgFY_normal.jpg" TargetMode="External" /><Relationship Id="rId154" Type="http://schemas.openxmlformats.org/officeDocument/2006/relationships/hyperlink" Target="http://pbs.twimg.com/profile_images/1055752495086034944/QMsvAgFY_normal.jpg" TargetMode="External" /><Relationship Id="rId155" Type="http://schemas.openxmlformats.org/officeDocument/2006/relationships/hyperlink" Target="http://pbs.twimg.com/profile_images/1055752495086034944/QMsvAgFY_normal.jpg" TargetMode="External" /><Relationship Id="rId156" Type="http://schemas.openxmlformats.org/officeDocument/2006/relationships/hyperlink" Target="http://pbs.twimg.com/profile_images/1055752495086034944/QMsvAgFY_normal.jpg" TargetMode="External" /><Relationship Id="rId157" Type="http://schemas.openxmlformats.org/officeDocument/2006/relationships/hyperlink" Target="http://pbs.twimg.com/profile_images/1055752495086034944/QMsvAgFY_normal.jpg" TargetMode="External" /><Relationship Id="rId158" Type="http://schemas.openxmlformats.org/officeDocument/2006/relationships/hyperlink" Target="http://pbs.twimg.com/profile_images/1055752495086034944/QMsvAgFY_normal.jpg" TargetMode="External" /><Relationship Id="rId159" Type="http://schemas.openxmlformats.org/officeDocument/2006/relationships/hyperlink" Target="http://pbs.twimg.com/profile_images/1055752495086034944/QMsvAgFY_normal.jpg" TargetMode="External" /><Relationship Id="rId160" Type="http://schemas.openxmlformats.org/officeDocument/2006/relationships/hyperlink" Target="http://pbs.twimg.com/profile_images/1168494672911593478/pgUGrDgj_normal.jpg" TargetMode="External" /><Relationship Id="rId161" Type="http://schemas.openxmlformats.org/officeDocument/2006/relationships/hyperlink" Target="http://pbs.twimg.com/profile_images/1085776914285903873/D2BnQ3vv_normal.jpg" TargetMode="External" /><Relationship Id="rId162" Type="http://schemas.openxmlformats.org/officeDocument/2006/relationships/hyperlink" Target="http://pbs.twimg.com/profile_images/1168494672911593478/pgUGrDgj_normal.jpg" TargetMode="External" /><Relationship Id="rId163" Type="http://schemas.openxmlformats.org/officeDocument/2006/relationships/hyperlink" Target="http://pbs.twimg.com/profile_images/1085776914285903873/D2BnQ3vv_normal.jpg" TargetMode="External" /><Relationship Id="rId164" Type="http://schemas.openxmlformats.org/officeDocument/2006/relationships/hyperlink" Target="http://pbs.twimg.com/profile_images/1168494672911593478/pgUGrDgj_normal.jpg" TargetMode="External" /><Relationship Id="rId165" Type="http://schemas.openxmlformats.org/officeDocument/2006/relationships/hyperlink" Target="http://pbs.twimg.com/profile_images/1085776914285903873/D2BnQ3vv_normal.jpg" TargetMode="External" /><Relationship Id="rId166" Type="http://schemas.openxmlformats.org/officeDocument/2006/relationships/hyperlink" Target="http://pbs.twimg.com/profile_images/1168494672911593478/pgUGrDgj_normal.jpg" TargetMode="External" /><Relationship Id="rId167" Type="http://schemas.openxmlformats.org/officeDocument/2006/relationships/hyperlink" Target="http://pbs.twimg.com/profile_images/1085776914285903873/D2BnQ3vv_normal.jpg" TargetMode="External" /><Relationship Id="rId168" Type="http://schemas.openxmlformats.org/officeDocument/2006/relationships/hyperlink" Target="http://pbs.twimg.com/profile_images/1168494672911593478/pgUGrDgj_normal.jpg" TargetMode="External" /><Relationship Id="rId169" Type="http://schemas.openxmlformats.org/officeDocument/2006/relationships/hyperlink" Target="http://pbs.twimg.com/profile_images/1085776914285903873/D2BnQ3vv_normal.jpg" TargetMode="External" /><Relationship Id="rId170" Type="http://schemas.openxmlformats.org/officeDocument/2006/relationships/hyperlink" Target="http://pbs.twimg.com/profile_images/1168494672911593478/pgUGrDgj_normal.jpg" TargetMode="External" /><Relationship Id="rId171" Type="http://schemas.openxmlformats.org/officeDocument/2006/relationships/hyperlink" Target="http://pbs.twimg.com/profile_images/1085776914285903873/D2BnQ3vv_normal.jpg" TargetMode="External" /><Relationship Id="rId172" Type="http://schemas.openxmlformats.org/officeDocument/2006/relationships/hyperlink" Target="http://pbs.twimg.com/profile_images/1168494672911593478/pgUGrDgj_normal.jpg" TargetMode="External" /><Relationship Id="rId173" Type="http://schemas.openxmlformats.org/officeDocument/2006/relationships/hyperlink" Target="http://pbs.twimg.com/profile_images/1085776914285903873/D2BnQ3vv_normal.jpg" TargetMode="External" /><Relationship Id="rId174" Type="http://schemas.openxmlformats.org/officeDocument/2006/relationships/hyperlink" Target="http://pbs.twimg.com/profile_images/1168494672911593478/pgUGrDgj_normal.jpg" TargetMode="External" /><Relationship Id="rId175" Type="http://schemas.openxmlformats.org/officeDocument/2006/relationships/hyperlink" Target="http://pbs.twimg.com/profile_images/1085776914285903873/D2BnQ3vv_normal.jpg" TargetMode="External" /><Relationship Id="rId176" Type="http://schemas.openxmlformats.org/officeDocument/2006/relationships/hyperlink" Target="http://pbs.twimg.com/profile_images/1168494672911593478/pgUGrDgj_normal.jpg" TargetMode="External" /><Relationship Id="rId177" Type="http://schemas.openxmlformats.org/officeDocument/2006/relationships/hyperlink" Target="http://pbs.twimg.com/profile_images/1085776914285903873/D2BnQ3vv_normal.jpg" TargetMode="External" /><Relationship Id="rId178" Type="http://schemas.openxmlformats.org/officeDocument/2006/relationships/hyperlink" Target="http://pbs.twimg.com/profile_images/1085776914285903873/D2BnQ3vv_normal.jpg" TargetMode="External" /><Relationship Id="rId179" Type="http://schemas.openxmlformats.org/officeDocument/2006/relationships/hyperlink" Target="http://pbs.twimg.com/profile_images/1168494672911593478/pgUGrDgj_normal.jpg" TargetMode="External" /><Relationship Id="rId180" Type="http://schemas.openxmlformats.org/officeDocument/2006/relationships/hyperlink" Target="http://pbs.twimg.com/profile_images/1168494672911593478/pgUGrDgj_normal.jpg" TargetMode="External" /><Relationship Id="rId181" Type="http://schemas.openxmlformats.org/officeDocument/2006/relationships/hyperlink" Target="http://pbs.twimg.com/profile_images/943167209479819264/NzUPkf7w_normal.jpg" TargetMode="External" /><Relationship Id="rId182" Type="http://schemas.openxmlformats.org/officeDocument/2006/relationships/hyperlink" Target="http://pbs.twimg.com/profile_images/943167209479819264/NzUPkf7w_normal.jpg" TargetMode="External" /><Relationship Id="rId183" Type="http://schemas.openxmlformats.org/officeDocument/2006/relationships/hyperlink" Target="http://pbs.twimg.com/profile_images/923243414425976832/GWZwBnhE_normal.jpg" TargetMode="External" /><Relationship Id="rId184" Type="http://schemas.openxmlformats.org/officeDocument/2006/relationships/hyperlink" Target="http://pbs.twimg.com/profile_images/923243414425976832/GWZwBnhE_normal.jpg" TargetMode="External" /><Relationship Id="rId185" Type="http://schemas.openxmlformats.org/officeDocument/2006/relationships/hyperlink" Target="http://pbs.twimg.com/profile_images/923243414425976832/GWZwBnhE_normal.jpg" TargetMode="External" /><Relationship Id="rId186" Type="http://schemas.openxmlformats.org/officeDocument/2006/relationships/hyperlink" Target="http://pbs.twimg.com/profile_images/923243414425976832/GWZwBnhE_normal.jpg" TargetMode="External" /><Relationship Id="rId187" Type="http://schemas.openxmlformats.org/officeDocument/2006/relationships/hyperlink" Target="http://pbs.twimg.com/profile_images/923243414425976832/GWZwBnhE_normal.jpg" TargetMode="External" /><Relationship Id="rId188" Type="http://schemas.openxmlformats.org/officeDocument/2006/relationships/hyperlink" Target="http://pbs.twimg.com/profile_images/923243414425976832/GWZwBnhE_normal.jpg" TargetMode="External" /><Relationship Id="rId189" Type="http://schemas.openxmlformats.org/officeDocument/2006/relationships/hyperlink" Target="http://pbs.twimg.com/profile_images/875946540715659264/FDOf-UKL_normal.jp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875946540715659264/FDOf-UKL_normal.jpg" TargetMode="External" /><Relationship Id="rId192" Type="http://schemas.openxmlformats.org/officeDocument/2006/relationships/hyperlink" Target="http://pbs.twimg.com/profile_images/875946540715659264/FDOf-UKL_normal.jpg" TargetMode="External" /><Relationship Id="rId193" Type="http://schemas.openxmlformats.org/officeDocument/2006/relationships/hyperlink" Target="http://pbs.twimg.com/profile_images/875946540715659264/FDOf-UKL_normal.jpg" TargetMode="External" /><Relationship Id="rId194" Type="http://schemas.openxmlformats.org/officeDocument/2006/relationships/hyperlink" Target="http://pbs.twimg.com/profile_images/875946540715659264/FDOf-UKL_normal.jpg" TargetMode="External" /><Relationship Id="rId195" Type="http://schemas.openxmlformats.org/officeDocument/2006/relationships/hyperlink" Target="http://pbs.twimg.com/profile_images/875946540715659264/FDOf-UKL_normal.jpg" TargetMode="External" /><Relationship Id="rId196" Type="http://schemas.openxmlformats.org/officeDocument/2006/relationships/hyperlink" Target="http://pbs.twimg.com/profile_images/875946540715659264/FDOf-UKL_normal.jpg" TargetMode="External" /><Relationship Id="rId197" Type="http://schemas.openxmlformats.org/officeDocument/2006/relationships/hyperlink" Target="http://pbs.twimg.com/profile_images/875946540715659264/FDOf-UKL_normal.jpg" TargetMode="External" /><Relationship Id="rId198" Type="http://schemas.openxmlformats.org/officeDocument/2006/relationships/hyperlink" Target="http://pbs.twimg.com/profile_images/875946540715659264/FDOf-UKL_normal.jpg" TargetMode="External" /><Relationship Id="rId199" Type="http://schemas.openxmlformats.org/officeDocument/2006/relationships/hyperlink" Target="http://pbs.twimg.com/profile_images/875946540715659264/FDOf-UKL_normal.jpg" TargetMode="External" /><Relationship Id="rId200" Type="http://schemas.openxmlformats.org/officeDocument/2006/relationships/hyperlink" Target="http://pbs.twimg.com/profile_images/875946540715659264/FDOf-UKL_normal.jpg" TargetMode="External" /><Relationship Id="rId201" Type="http://schemas.openxmlformats.org/officeDocument/2006/relationships/hyperlink" Target="http://pbs.twimg.com/profile_images/875946540715659264/FDOf-UKL_normal.jpg" TargetMode="External" /><Relationship Id="rId202" Type="http://schemas.openxmlformats.org/officeDocument/2006/relationships/hyperlink" Target="http://pbs.twimg.com/profile_images/875946540715659264/FDOf-UKL_normal.jpg" TargetMode="External" /><Relationship Id="rId203" Type="http://schemas.openxmlformats.org/officeDocument/2006/relationships/hyperlink" Target="http://pbs.twimg.com/profile_images/875946540715659264/FDOf-UKL_normal.jpg" TargetMode="External" /><Relationship Id="rId204" Type="http://schemas.openxmlformats.org/officeDocument/2006/relationships/hyperlink" Target="http://pbs.twimg.com/profile_images/875946540715659264/FDOf-UKL_normal.jpg" TargetMode="External" /><Relationship Id="rId205" Type="http://schemas.openxmlformats.org/officeDocument/2006/relationships/hyperlink" Target="http://pbs.twimg.com/profile_images/875946540715659264/FDOf-UKL_normal.jpg" TargetMode="External" /><Relationship Id="rId206" Type="http://schemas.openxmlformats.org/officeDocument/2006/relationships/hyperlink" Target="http://pbs.twimg.com/profile_images/719021299914383360/_jkQhu12_normal.jpg" TargetMode="External" /><Relationship Id="rId207" Type="http://schemas.openxmlformats.org/officeDocument/2006/relationships/hyperlink" Target="http://pbs.twimg.com/profile_images/1061744570344517633/fKDfFqhQ_normal.jpg" TargetMode="External" /><Relationship Id="rId208" Type="http://schemas.openxmlformats.org/officeDocument/2006/relationships/hyperlink" Target="https://pbs.twimg.com/media/EJ8cKE_XsAA-mhf.jpg" TargetMode="External" /><Relationship Id="rId209" Type="http://schemas.openxmlformats.org/officeDocument/2006/relationships/hyperlink" Target="http://pbs.twimg.com/profile_images/719021299914383360/_jkQhu12_normal.jpg" TargetMode="External" /><Relationship Id="rId210" Type="http://schemas.openxmlformats.org/officeDocument/2006/relationships/hyperlink" Target="http://pbs.twimg.com/profile_images/1061744570344517633/fKDfFqhQ_normal.jpg" TargetMode="External" /><Relationship Id="rId211" Type="http://schemas.openxmlformats.org/officeDocument/2006/relationships/hyperlink" Target="https://pbs.twimg.com/media/EJ8cKE_XsAA-mhf.jpg" TargetMode="External" /><Relationship Id="rId212" Type="http://schemas.openxmlformats.org/officeDocument/2006/relationships/hyperlink" Target="http://pbs.twimg.com/profile_images/719021299914383360/_jkQhu12_normal.jpg" TargetMode="External" /><Relationship Id="rId213" Type="http://schemas.openxmlformats.org/officeDocument/2006/relationships/hyperlink" Target="http://pbs.twimg.com/profile_images/719021299914383360/_jkQhu12_normal.jpg" TargetMode="External" /><Relationship Id="rId214" Type="http://schemas.openxmlformats.org/officeDocument/2006/relationships/hyperlink" Target="http://pbs.twimg.com/profile_images/719021299914383360/_jkQhu12_normal.jpg" TargetMode="External" /><Relationship Id="rId215" Type="http://schemas.openxmlformats.org/officeDocument/2006/relationships/hyperlink" Target="http://pbs.twimg.com/profile_images/1061744570344517633/fKDfFqhQ_normal.jpg" TargetMode="External" /><Relationship Id="rId216" Type="http://schemas.openxmlformats.org/officeDocument/2006/relationships/hyperlink" Target="https://pbs.twimg.com/media/EJ8cKE_XsAA-mhf.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943167209479819264/NzUPkf7w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pbs.twimg.com/profile_images/912667889395798022/pMoB2qc8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943167209479819264/NzUPkf7w_normal.jpg" TargetMode="External" /><Relationship Id="rId223" Type="http://schemas.openxmlformats.org/officeDocument/2006/relationships/hyperlink" Target="http://pbs.twimg.com/profile_images/875946540715659264/FDOf-UKL_normal.jpg" TargetMode="External" /><Relationship Id="rId224" Type="http://schemas.openxmlformats.org/officeDocument/2006/relationships/hyperlink" Target="http://pbs.twimg.com/profile_images/912667889395798022/pMoB2qc8_normal.jpg" TargetMode="External" /><Relationship Id="rId225" Type="http://schemas.openxmlformats.org/officeDocument/2006/relationships/hyperlink" Target="http://pbs.twimg.com/profile_images/1061744570344517633/fKDfFqhQ_normal.jpg" TargetMode="External" /><Relationship Id="rId226" Type="http://schemas.openxmlformats.org/officeDocument/2006/relationships/hyperlink" Target="http://pbs.twimg.com/profile_images/943167209479819264/NzUPkf7w_normal.jpg" TargetMode="External" /><Relationship Id="rId227" Type="http://schemas.openxmlformats.org/officeDocument/2006/relationships/hyperlink" Target="http://pbs.twimg.com/profile_images/875946540715659264/FDOf-UKL_normal.jpg" TargetMode="External" /><Relationship Id="rId228" Type="http://schemas.openxmlformats.org/officeDocument/2006/relationships/hyperlink" Target="http://pbs.twimg.com/profile_images/912667889395798022/pMoB2qc8_normal.jpg" TargetMode="External" /><Relationship Id="rId229" Type="http://schemas.openxmlformats.org/officeDocument/2006/relationships/hyperlink" Target="http://pbs.twimg.com/profile_images/1061744570344517633/fKDfFqhQ_normal.jpg" TargetMode="External" /><Relationship Id="rId230" Type="http://schemas.openxmlformats.org/officeDocument/2006/relationships/hyperlink" Target="http://pbs.twimg.com/profile_images/943167209479819264/NzUPkf7w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875946540715659264/FDOf-UKL_normal.jpg" TargetMode="External" /><Relationship Id="rId233" Type="http://schemas.openxmlformats.org/officeDocument/2006/relationships/hyperlink" Target="http://pbs.twimg.com/profile_images/875946540715659264/FDOf-UKL_normal.jpg" TargetMode="External" /><Relationship Id="rId234" Type="http://schemas.openxmlformats.org/officeDocument/2006/relationships/hyperlink" Target="http://pbs.twimg.com/profile_images/875946540715659264/FDOf-UKL_normal.jpg" TargetMode="External" /><Relationship Id="rId235" Type="http://schemas.openxmlformats.org/officeDocument/2006/relationships/hyperlink" Target="http://pbs.twimg.com/profile_images/875946540715659264/FDOf-UKL_normal.jpg" TargetMode="External" /><Relationship Id="rId236" Type="http://schemas.openxmlformats.org/officeDocument/2006/relationships/hyperlink" Target="http://pbs.twimg.com/profile_images/875946540715659264/FDOf-UKL_normal.jpg" TargetMode="External" /><Relationship Id="rId237" Type="http://schemas.openxmlformats.org/officeDocument/2006/relationships/hyperlink" Target="http://pbs.twimg.com/profile_images/875946540715659264/FDOf-UKL_normal.jpg" TargetMode="External" /><Relationship Id="rId238" Type="http://schemas.openxmlformats.org/officeDocument/2006/relationships/hyperlink" Target="http://pbs.twimg.com/profile_images/875946540715659264/FDOf-UKL_normal.jpg" TargetMode="External" /><Relationship Id="rId239" Type="http://schemas.openxmlformats.org/officeDocument/2006/relationships/hyperlink" Target="http://pbs.twimg.com/profile_images/875946540715659264/FDOf-UKL_normal.jpg" TargetMode="External" /><Relationship Id="rId240" Type="http://schemas.openxmlformats.org/officeDocument/2006/relationships/hyperlink" Target="http://pbs.twimg.com/profile_images/875946540715659264/FDOf-UKL_normal.jpg" TargetMode="External" /><Relationship Id="rId241" Type="http://schemas.openxmlformats.org/officeDocument/2006/relationships/hyperlink" Target="http://pbs.twimg.com/profile_images/875946540715659264/FDOf-UKL_normal.jpg" TargetMode="External" /><Relationship Id="rId242" Type="http://schemas.openxmlformats.org/officeDocument/2006/relationships/hyperlink" Target="http://pbs.twimg.com/profile_images/912667889395798022/pMoB2qc8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943167209479819264/NzUPkf7w_normal.jpg" TargetMode="External" /><Relationship Id="rId245" Type="http://schemas.openxmlformats.org/officeDocument/2006/relationships/hyperlink" Target="http://pbs.twimg.com/profile_images/912667889395798022/pMoB2qc8_normal.jpg" TargetMode="External" /><Relationship Id="rId246" Type="http://schemas.openxmlformats.org/officeDocument/2006/relationships/hyperlink" Target="http://pbs.twimg.com/profile_images/1061744570344517633/fKDfFqhQ_normal.jpg" TargetMode="External" /><Relationship Id="rId247" Type="http://schemas.openxmlformats.org/officeDocument/2006/relationships/hyperlink" Target="http://pbs.twimg.com/profile_images/943167209479819264/NzUPkf7w_normal.jpg" TargetMode="External" /><Relationship Id="rId248" Type="http://schemas.openxmlformats.org/officeDocument/2006/relationships/hyperlink" Target="http://pbs.twimg.com/profile_images/912667889395798022/pMoB2qc8_normal.jpg" TargetMode="External" /><Relationship Id="rId249" Type="http://schemas.openxmlformats.org/officeDocument/2006/relationships/hyperlink" Target="http://pbs.twimg.com/profile_images/1061744570344517633/fKDfFqhQ_normal.jpg" TargetMode="External" /><Relationship Id="rId250" Type="http://schemas.openxmlformats.org/officeDocument/2006/relationships/hyperlink" Target="http://pbs.twimg.com/profile_images/943167209479819264/NzUPkf7w_normal.jpg" TargetMode="External" /><Relationship Id="rId251" Type="http://schemas.openxmlformats.org/officeDocument/2006/relationships/hyperlink" Target="http://pbs.twimg.com/profile_images/912667889395798022/pMoB2qc8_normal.jpg" TargetMode="External" /><Relationship Id="rId252" Type="http://schemas.openxmlformats.org/officeDocument/2006/relationships/hyperlink" Target="http://pbs.twimg.com/profile_images/1061744570344517633/fKDfFqhQ_normal.jpg" TargetMode="External" /><Relationship Id="rId253" Type="http://schemas.openxmlformats.org/officeDocument/2006/relationships/hyperlink" Target="http://pbs.twimg.com/profile_images/943167209479819264/NzUPkf7w_normal.jpg" TargetMode="External" /><Relationship Id="rId254" Type="http://schemas.openxmlformats.org/officeDocument/2006/relationships/hyperlink" Target="http://pbs.twimg.com/profile_images/943167209479819264/NzUPkf7w_normal.jpg" TargetMode="External" /><Relationship Id="rId255" Type="http://schemas.openxmlformats.org/officeDocument/2006/relationships/hyperlink" Target="http://pbs.twimg.com/profile_images/943167209479819264/NzUPkf7w_normal.jpg" TargetMode="External" /><Relationship Id="rId256" Type="http://schemas.openxmlformats.org/officeDocument/2006/relationships/hyperlink" Target="http://pbs.twimg.com/profile_images/943167209479819264/NzUPkf7w_normal.jpg" TargetMode="External" /><Relationship Id="rId257" Type="http://schemas.openxmlformats.org/officeDocument/2006/relationships/hyperlink" Target="http://pbs.twimg.com/profile_images/943167209479819264/NzUPkf7w_normal.jpg" TargetMode="External" /><Relationship Id="rId258" Type="http://schemas.openxmlformats.org/officeDocument/2006/relationships/hyperlink" Target="http://pbs.twimg.com/profile_images/943167209479819264/NzUPkf7w_normal.jpg" TargetMode="External" /><Relationship Id="rId259" Type="http://schemas.openxmlformats.org/officeDocument/2006/relationships/hyperlink" Target="http://pbs.twimg.com/profile_images/943167209479819264/NzUPkf7w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s://pbs.twimg.com/media/EKGxbJMWkAATjSG.jpg" TargetMode="External" /><Relationship Id="rId262" Type="http://schemas.openxmlformats.org/officeDocument/2006/relationships/hyperlink" Target="http://pbs.twimg.com/profile_images/1061744570344517633/fKDfFqhQ_normal.jpg" TargetMode="External" /><Relationship Id="rId263" Type="http://schemas.openxmlformats.org/officeDocument/2006/relationships/hyperlink" Target="http://pbs.twimg.com/profile_images/1061744570344517633/fKDfFqhQ_normal.jpg" TargetMode="External" /><Relationship Id="rId264" Type="http://schemas.openxmlformats.org/officeDocument/2006/relationships/hyperlink" Target="https://pbs.twimg.com/media/EJ8cKE_XsAA-mhf.jp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s://pbs.twimg.com/media/EKGxbJMWkAATjSG.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12667889395798022/pMoB2qc8_normal.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912667889395798022/pMoB2qc8_normal.jpg" TargetMode="External" /><Relationship Id="rId271" Type="http://schemas.openxmlformats.org/officeDocument/2006/relationships/hyperlink" Target="http://pbs.twimg.com/profile_images/912667889395798022/pMoB2qc8_normal.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912667889395798022/pMoB2qc8_normal.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912667889395798022/pMoB2qc8_normal.jpg" TargetMode="External" /><Relationship Id="rId277" Type="http://schemas.openxmlformats.org/officeDocument/2006/relationships/hyperlink" Target="http://pbs.twimg.com/profile_images/912667889395798022/pMoB2qc8_normal.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912667889395798022/pMoB2qc8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912667889395798022/pMoB2qc8_normal.jpg" TargetMode="External" /><Relationship Id="rId282" Type="http://schemas.openxmlformats.org/officeDocument/2006/relationships/hyperlink" Target="http://pbs.twimg.com/profile_images/912667889395798022/pMoB2qc8_normal.jpg" TargetMode="External" /><Relationship Id="rId283" Type="http://schemas.openxmlformats.org/officeDocument/2006/relationships/hyperlink" Target="http://pbs.twimg.com/profile_images/912667889395798022/pMoB2qc8_normal.jpg" TargetMode="External" /><Relationship Id="rId284" Type="http://schemas.openxmlformats.org/officeDocument/2006/relationships/hyperlink" Target="http://pbs.twimg.com/profile_images/912667889395798022/pMoB2qc8_normal.jpg" TargetMode="External" /><Relationship Id="rId285" Type="http://schemas.openxmlformats.org/officeDocument/2006/relationships/hyperlink" Target="http://pbs.twimg.com/profile_images/912667889395798022/pMoB2qc8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pbs.twimg.com/profile_images/912667889395798022/pMoB2qc8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912667889395798022/pMoB2qc8_normal.jpg" TargetMode="External" /><Relationship Id="rId290" Type="http://schemas.openxmlformats.org/officeDocument/2006/relationships/hyperlink" Target="http://pbs.twimg.com/profile_images/912667889395798022/pMoB2qc8_normal.jpg" TargetMode="External" /><Relationship Id="rId291" Type="http://schemas.openxmlformats.org/officeDocument/2006/relationships/hyperlink" Target="http://pbs.twimg.com/profile_images/912667889395798022/pMoB2qc8_normal.jpg" TargetMode="External" /><Relationship Id="rId292" Type="http://schemas.openxmlformats.org/officeDocument/2006/relationships/hyperlink" Target="http://pbs.twimg.com/profile_images/912667889395798022/pMoB2qc8_normal.jpg" TargetMode="External" /><Relationship Id="rId293" Type="http://schemas.openxmlformats.org/officeDocument/2006/relationships/hyperlink" Target="http://pbs.twimg.com/profile_images/912667889395798022/pMoB2qc8_normal.jpg" TargetMode="External" /><Relationship Id="rId294" Type="http://schemas.openxmlformats.org/officeDocument/2006/relationships/hyperlink" Target="http://pbs.twimg.com/profile_images/912667889395798022/pMoB2qc8_normal.jpg" TargetMode="External" /><Relationship Id="rId295" Type="http://schemas.openxmlformats.org/officeDocument/2006/relationships/hyperlink" Target="http://pbs.twimg.com/profile_images/912667889395798022/pMoB2qc8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pbs.twimg.com/profile_images/912667889395798022/pMoB2qc8_normal.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912667889395798022/pMoB2qc8_normal.jpg" TargetMode="External" /><Relationship Id="rId301" Type="http://schemas.openxmlformats.org/officeDocument/2006/relationships/hyperlink" Target="http://pbs.twimg.com/profile_images/912667889395798022/pMoB2qc8_normal.jpg" TargetMode="External" /><Relationship Id="rId302" Type="http://schemas.openxmlformats.org/officeDocument/2006/relationships/hyperlink" Target="http://pbs.twimg.com/profile_images/912667889395798022/pMoB2qc8_normal.jpg" TargetMode="External" /><Relationship Id="rId303" Type="http://schemas.openxmlformats.org/officeDocument/2006/relationships/hyperlink" Target="http://pbs.twimg.com/profile_images/912667889395798022/pMoB2qc8_normal.jp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1061744570344517633/fKDfFqhQ_normal.jpg" TargetMode="External" /><Relationship Id="rId306" Type="http://schemas.openxmlformats.org/officeDocument/2006/relationships/hyperlink" Target="http://pbs.twimg.com/profile_images/912667889395798022/pMoB2qc8_normal.jpg" TargetMode="External" /><Relationship Id="rId307" Type="http://schemas.openxmlformats.org/officeDocument/2006/relationships/hyperlink" Target="http://pbs.twimg.com/profile_images/912667889395798022/pMoB2qc8_normal.jpg" TargetMode="External" /><Relationship Id="rId308" Type="http://schemas.openxmlformats.org/officeDocument/2006/relationships/hyperlink" Target="http://pbs.twimg.com/profile_images/912667889395798022/pMoB2qc8_normal.jpg" TargetMode="External" /><Relationship Id="rId309" Type="http://schemas.openxmlformats.org/officeDocument/2006/relationships/hyperlink" Target="http://pbs.twimg.com/profile_images/912667889395798022/pMoB2qc8_normal.jpg" TargetMode="External" /><Relationship Id="rId310" Type="http://schemas.openxmlformats.org/officeDocument/2006/relationships/hyperlink" Target="http://pbs.twimg.com/profile_images/912667889395798022/pMoB2qc8_normal.jpg" TargetMode="External" /><Relationship Id="rId311" Type="http://schemas.openxmlformats.org/officeDocument/2006/relationships/hyperlink" Target="http://pbs.twimg.com/profile_images/1061744570344517633/fKDfFqhQ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1061744570344517633/fKDfFqhQ_normal.jpg" TargetMode="External" /><Relationship Id="rId314" Type="http://schemas.openxmlformats.org/officeDocument/2006/relationships/hyperlink" Target="https://pbs.twimg.com/media/EJ8cKE_XsAA-mhf.jpg" TargetMode="External" /><Relationship Id="rId315" Type="http://schemas.openxmlformats.org/officeDocument/2006/relationships/hyperlink" Target="http://pbs.twimg.com/profile_images/912667889395798022/pMoB2qc8_normal.jpg" TargetMode="External" /><Relationship Id="rId316" Type="http://schemas.openxmlformats.org/officeDocument/2006/relationships/hyperlink" Target="https://pbs.twimg.com/media/EKGxbJMWkAATjSG.jpg" TargetMode="External" /><Relationship Id="rId317" Type="http://schemas.openxmlformats.org/officeDocument/2006/relationships/hyperlink" Target="http://pbs.twimg.com/profile_images/912667889395798022/pMoB2qc8_normal.jpg" TargetMode="External" /><Relationship Id="rId318" Type="http://schemas.openxmlformats.org/officeDocument/2006/relationships/hyperlink" Target="http://pbs.twimg.com/profile_images/912667889395798022/pMoB2qc8_normal.jpg" TargetMode="External" /><Relationship Id="rId319" Type="http://schemas.openxmlformats.org/officeDocument/2006/relationships/hyperlink" Target="http://pbs.twimg.com/profile_images/912667889395798022/pMoB2qc8_norma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pbs.twimg.com/profile_images/912667889395798022/pMoB2qc8_normal.jpg" TargetMode="External" /><Relationship Id="rId322" Type="http://schemas.openxmlformats.org/officeDocument/2006/relationships/hyperlink" Target="http://pbs.twimg.com/profile_images/912667889395798022/pMoB2qc8_normal.jpg" TargetMode="External" /><Relationship Id="rId323" Type="http://schemas.openxmlformats.org/officeDocument/2006/relationships/hyperlink" Target="https://twitter.com/docassar/status/1198134383829508096" TargetMode="External" /><Relationship Id="rId324" Type="http://schemas.openxmlformats.org/officeDocument/2006/relationships/hyperlink" Target="https://twitter.com/docassar/status/1198134383829508096" TargetMode="External" /><Relationship Id="rId325" Type="http://schemas.openxmlformats.org/officeDocument/2006/relationships/hyperlink" Target="https://twitter.com/docassar/status/1198134383829508096" TargetMode="External" /><Relationship Id="rId326" Type="http://schemas.openxmlformats.org/officeDocument/2006/relationships/hyperlink" Target="https://twitter.com/docassar/status/1198134383829508096" TargetMode="External" /><Relationship Id="rId327" Type="http://schemas.openxmlformats.org/officeDocument/2006/relationships/hyperlink" Target="https://twitter.com/docassar/status/1198134383829508096" TargetMode="External" /><Relationship Id="rId328" Type="http://schemas.openxmlformats.org/officeDocument/2006/relationships/hyperlink" Target="https://twitter.com/docassar/status/1198134383829508096" TargetMode="External" /><Relationship Id="rId329" Type="http://schemas.openxmlformats.org/officeDocument/2006/relationships/hyperlink" Target="https://twitter.com/docassar/status/1198134383829508096" TargetMode="External" /><Relationship Id="rId330" Type="http://schemas.openxmlformats.org/officeDocument/2006/relationships/hyperlink" Target="https://twitter.com/docassar/status/1198134383829508096" TargetMode="External" /><Relationship Id="rId331" Type="http://schemas.openxmlformats.org/officeDocument/2006/relationships/hyperlink" Target="https://twitter.com/docassar/status/1198134383829508096" TargetMode="External" /><Relationship Id="rId332" Type="http://schemas.openxmlformats.org/officeDocument/2006/relationships/hyperlink" Target="https://twitter.com/ccooke6685/status/1198131531111452672" TargetMode="External" /><Relationship Id="rId333" Type="http://schemas.openxmlformats.org/officeDocument/2006/relationships/hyperlink" Target="https://twitter.com/freelanceowl/status/1198142510297686016" TargetMode="External" /><Relationship Id="rId334" Type="http://schemas.openxmlformats.org/officeDocument/2006/relationships/hyperlink" Target="https://twitter.com/mariambocari/status/1198212789430452224" TargetMode="External" /><Relationship Id="rId335" Type="http://schemas.openxmlformats.org/officeDocument/2006/relationships/hyperlink" Target="https://twitter.com/ccooke6685/status/1198131531111452672" TargetMode="External" /><Relationship Id="rId336" Type="http://schemas.openxmlformats.org/officeDocument/2006/relationships/hyperlink" Target="https://twitter.com/freelanceowl/status/1198142510297686016" TargetMode="External" /><Relationship Id="rId337" Type="http://schemas.openxmlformats.org/officeDocument/2006/relationships/hyperlink" Target="https://twitter.com/freelanceowl/status/1198142510297686016" TargetMode="External" /><Relationship Id="rId338" Type="http://schemas.openxmlformats.org/officeDocument/2006/relationships/hyperlink" Target="https://twitter.com/freelanceowl/status/1198142510297686016" TargetMode="External" /><Relationship Id="rId339" Type="http://schemas.openxmlformats.org/officeDocument/2006/relationships/hyperlink" Target="https://twitter.com/freelanceowl/status/1198142510297686016" TargetMode="External" /><Relationship Id="rId340" Type="http://schemas.openxmlformats.org/officeDocument/2006/relationships/hyperlink" Target="https://twitter.com/freelanceowl/status/1198142510297686016" TargetMode="External" /><Relationship Id="rId341" Type="http://schemas.openxmlformats.org/officeDocument/2006/relationships/hyperlink" Target="https://twitter.com/freelanceowl/status/1198142510297686016" TargetMode="External" /><Relationship Id="rId342" Type="http://schemas.openxmlformats.org/officeDocument/2006/relationships/hyperlink" Target="https://twitter.com/freelanceowl/status/1198142510297686016" TargetMode="External" /><Relationship Id="rId343" Type="http://schemas.openxmlformats.org/officeDocument/2006/relationships/hyperlink" Target="https://twitter.com/freelanceowl/status/1198142510297686016" TargetMode="External" /><Relationship Id="rId344" Type="http://schemas.openxmlformats.org/officeDocument/2006/relationships/hyperlink" Target="https://twitter.com/freelanceowl/status/1198142510297686016" TargetMode="External" /><Relationship Id="rId345" Type="http://schemas.openxmlformats.org/officeDocument/2006/relationships/hyperlink" Target="https://twitter.com/freelanceowl/status/1198142510297686016" TargetMode="External" /><Relationship Id="rId346" Type="http://schemas.openxmlformats.org/officeDocument/2006/relationships/hyperlink" Target="https://twitter.com/freelanceowl/status/1198142510297686016" TargetMode="External" /><Relationship Id="rId347" Type="http://schemas.openxmlformats.org/officeDocument/2006/relationships/hyperlink" Target="https://twitter.com/mariambocari/status/1198212789430452224" TargetMode="External" /><Relationship Id="rId348" Type="http://schemas.openxmlformats.org/officeDocument/2006/relationships/hyperlink" Target="https://twitter.com/ccooke6685/status/1198131531111452672" TargetMode="External" /><Relationship Id="rId349" Type="http://schemas.openxmlformats.org/officeDocument/2006/relationships/hyperlink" Target="https://twitter.com/mariambocari/status/1198212789430452224" TargetMode="External" /><Relationship Id="rId350" Type="http://schemas.openxmlformats.org/officeDocument/2006/relationships/hyperlink" Target="https://twitter.com/ccooke6685/status/1198131531111452672" TargetMode="External" /><Relationship Id="rId351" Type="http://schemas.openxmlformats.org/officeDocument/2006/relationships/hyperlink" Target="https://twitter.com/mariambocari/status/1198212789430452224" TargetMode="External" /><Relationship Id="rId352" Type="http://schemas.openxmlformats.org/officeDocument/2006/relationships/hyperlink" Target="https://twitter.com/ccooke6685/status/1198131531111452672" TargetMode="External" /><Relationship Id="rId353" Type="http://schemas.openxmlformats.org/officeDocument/2006/relationships/hyperlink" Target="https://twitter.com/mariambocari/status/1198212789430452224" TargetMode="External" /><Relationship Id="rId354" Type="http://schemas.openxmlformats.org/officeDocument/2006/relationships/hyperlink" Target="https://twitter.com/ccooke6685/status/1198131531111452672" TargetMode="External" /><Relationship Id="rId355" Type="http://schemas.openxmlformats.org/officeDocument/2006/relationships/hyperlink" Target="https://twitter.com/mariambocari/status/1198212789430452224" TargetMode="External" /><Relationship Id="rId356" Type="http://schemas.openxmlformats.org/officeDocument/2006/relationships/hyperlink" Target="https://twitter.com/ccooke6685/status/1198131531111452672" TargetMode="External" /><Relationship Id="rId357" Type="http://schemas.openxmlformats.org/officeDocument/2006/relationships/hyperlink" Target="https://twitter.com/mariambocari/status/1198212789430452224" TargetMode="External" /><Relationship Id="rId358" Type="http://schemas.openxmlformats.org/officeDocument/2006/relationships/hyperlink" Target="https://twitter.com/ccooke6685/status/1198131531111452672" TargetMode="External" /><Relationship Id="rId359" Type="http://schemas.openxmlformats.org/officeDocument/2006/relationships/hyperlink" Target="https://twitter.com/mariambocari/status/1198212789430452224" TargetMode="External" /><Relationship Id="rId360" Type="http://schemas.openxmlformats.org/officeDocument/2006/relationships/hyperlink" Target="https://twitter.com/ccooke6685/status/1198131531111452672" TargetMode="External" /><Relationship Id="rId361" Type="http://schemas.openxmlformats.org/officeDocument/2006/relationships/hyperlink" Target="https://twitter.com/mariambocari/status/1198212789430452224" TargetMode="External" /><Relationship Id="rId362" Type="http://schemas.openxmlformats.org/officeDocument/2006/relationships/hyperlink" Target="https://twitter.com/ccooke6685/status/1198131531111452672" TargetMode="External" /><Relationship Id="rId363" Type="http://schemas.openxmlformats.org/officeDocument/2006/relationships/hyperlink" Target="https://twitter.com/mariambocari/status/1198212789430452224" TargetMode="External" /><Relationship Id="rId364" Type="http://schemas.openxmlformats.org/officeDocument/2006/relationships/hyperlink" Target="https://twitter.com/ccooke6685/status/1198131531111452672" TargetMode="External" /><Relationship Id="rId365" Type="http://schemas.openxmlformats.org/officeDocument/2006/relationships/hyperlink" Target="https://twitter.com/ccooke6685/status/1198131531111452672" TargetMode="External" /><Relationship Id="rId366" Type="http://schemas.openxmlformats.org/officeDocument/2006/relationships/hyperlink" Target="https://twitter.com/mariambocari/status/1198212789430452224" TargetMode="External" /><Relationship Id="rId367" Type="http://schemas.openxmlformats.org/officeDocument/2006/relationships/hyperlink" Target="https://twitter.com/mariambocari/status/1198212789430452224" TargetMode="External" /><Relationship Id="rId368" Type="http://schemas.openxmlformats.org/officeDocument/2006/relationships/hyperlink" Target="https://twitter.com/nebraskasower/status/1198720438370807810" TargetMode="External" /><Relationship Id="rId369" Type="http://schemas.openxmlformats.org/officeDocument/2006/relationships/hyperlink" Target="https://twitter.com/nebraskasower/status/1198720438370807810" TargetMode="External" /><Relationship Id="rId370" Type="http://schemas.openxmlformats.org/officeDocument/2006/relationships/hyperlink" Target="https://twitter.com/communo/status/1199693946538090496" TargetMode="External" /><Relationship Id="rId371" Type="http://schemas.openxmlformats.org/officeDocument/2006/relationships/hyperlink" Target="https://twitter.com/communo/status/1199693946538090496" TargetMode="External" /><Relationship Id="rId372" Type="http://schemas.openxmlformats.org/officeDocument/2006/relationships/hyperlink" Target="https://twitter.com/communo/status/1199693946538090496" TargetMode="External" /><Relationship Id="rId373" Type="http://schemas.openxmlformats.org/officeDocument/2006/relationships/hyperlink" Target="https://twitter.com/communo/status/1199693946538090496" TargetMode="External" /><Relationship Id="rId374" Type="http://schemas.openxmlformats.org/officeDocument/2006/relationships/hyperlink" Target="https://twitter.com/communo/status/1199693946538090496" TargetMode="External" /><Relationship Id="rId375" Type="http://schemas.openxmlformats.org/officeDocument/2006/relationships/hyperlink" Target="https://twitter.com/communo/status/1199693946538090496" TargetMode="External" /><Relationship Id="rId376" Type="http://schemas.openxmlformats.org/officeDocument/2006/relationships/hyperlink" Target="https://twitter.com/thartman2u/status/1198716858981109760" TargetMode="External" /><Relationship Id="rId377" Type="http://schemas.openxmlformats.org/officeDocument/2006/relationships/hyperlink" Target="https://twitter.com/thartman2u/status/1198716858981109760" TargetMode="External" /><Relationship Id="rId378" Type="http://schemas.openxmlformats.org/officeDocument/2006/relationships/hyperlink" Target="https://twitter.com/thartman2u/status/1198716858981109760" TargetMode="External" /><Relationship Id="rId379" Type="http://schemas.openxmlformats.org/officeDocument/2006/relationships/hyperlink" Target="https://twitter.com/thartman2u/status/1198716858981109760" TargetMode="External" /><Relationship Id="rId380" Type="http://schemas.openxmlformats.org/officeDocument/2006/relationships/hyperlink" Target="https://twitter.com/thartman2u/status/1198716858981109760" TargetMode="External" /><Relationship Id="rId381" Type="http://schemas.openxmlformats.org/officeDocument/2006/relationships/hyperlink" Target="https://twitter.com/thartman2u/status/1198716858981109760" TargetMode="External" /><Relationship Id="rId382" Type="http://schemas.openxmlformats.org/officeDocument/2006/relationships/hyperlink" Target="https://twitter.com/thartman2u/status/1198716858981109760" TargetMode="External" /><Relationship Id="rId383" Type="http://schemas.openxmlformats.org/officeDocument/2006/relationships/hyperlink" Target="https://twitter.com/thartman2u/status/1198716858981109760" TargetMode="External" /><Relationship Id="rId384" Type="http://schemas.openxmlformats.org/officeDocument/2006/relationships/hyperlink" Target="https://twitter.com/thartman2u/status/1198716858981109760" TargetMode="External" /><Relationship Id="rId385" Type="http://schemas.openxmlformats.org/officeDocument/2006/relationships/hyperlink" Target="https://twitter.com/thartman2u/status/1199786569789399040" TargetMode="External" /><Relationship Id="rId386" Type="http://schemas.openxmlformats.org/officeDocument/2006/relationships/hyperlink" Target="https://twitter.com/thartman2u/status/1198716858981109760" TargetMode="External" /><Relationship Id="rId387" Type="http://schemas.openxmlformats.org/officeDocument/2006/relationships/hyperlink" Target="https://twitter.com/thartman2u/status/1199786569789399040" TargetMode="External" /><Relationship Id="rId388" Type="http://schemas.openxmlformats.org/officeDocument/2006/relationships/hyperlink" Target="https://twitter.com/thartman2u/status/1199786569789399040" TargetMode="External" /><Relationship Id="rId389" Type="http://schemas.openxmlformats.org/officeDocument/2006/relationships/hyperlink" Target="https://twitter.com/thartman2u/status/1199786569789399040" TargetMode="External" /><Relationship Id="rId390" Type="http://schemas.openxmlformats.org/officeDocument/2006/relationships/hyperlink" Target="https://twitter.com/thartman2u/status/1199786569789399040" TargetMode="External" /><Relationship Id="rId391" Type="http://schemas.openxmlformats.org/officeDocument/2006/relationships/hyperlink" Target="https://twitter.com/thartman2u/status/1199786569789399040" TargetMode="External" /><Relationship Id="rId392" Type="http://schemas.openxmlformats.org/officeDocument/2006/relationships/hyperlink" Target="https://twitter.com/thartman2u/status/1199786569789399040" TargetMode="External" /><Relationship Id="rId393" Type="http://schemas.openxmlformats.org/officeDocument/2006/relationships/hyperlink" Target="https://twitter.com/randazalman/status/1197759763003645954" TargetMode="External" /><Relationship Id="rId394" Type="http://schemas.openxmlformats.org/officeDocument/2006/relationships/hyperlink" Target="https://twitter.com/unosml/status/1197709328087703552" TargetMode="External" /><Relationship Id="rId395" Type="http://schemas.openxmlformats.org/officeDocument/2006/relationships/hyperlink" Target="https://twitter.com/jeremyhl/status/1197707006418792448" TargetMode="External" /><Relationship Id="rId396" Type="http://schemas.openxmlformats.org/officeDocument/2006/relationships/hyperlink" Target="https://twitter.com/randazalman/status/1197759763003645954" TargetMode="External" /><Relationship Id="rId397" Type="http://schemas.openxmlformats.org/officeDocument/2006/relationships/hyperlink" Target="https://twitter.com/unosml/status/1197709328087703552" TargetMode="External" /><Relationship Id="rId398" Type="http://schemas.openxmlformats.org/officeDocument/2006/relationships/hyperlink" Target="https://twitter.com/jeremyhl/status/1197707006418792448" TargetMode="External" /><Relationship Id="rId399" Type="http://schemas.openxmlformats.org/officeDocument/2006/relationships/hyperlink" Target="https://twitter.com/randazalman/status/1197759763003645954" TargetMode="External" /><Relationship Id="rId400" Type="http://schemas.openxmlformats.org/officeDocument/2006/relationships/hyperlink" Target="https://twitter.com/randazalman/status/1197759763003645954" TargetMode="External" /><Relationship Id="rId401" Type="http://schemas.openxmlformats.org/officeDocument/2006/relationships/hyperlink" Target="https://twitter.com/randazalman/status/1197759763003645954" TargetMode="External" /><Relationship Id="rId402" Type="http://schemas.openxmlformats.org/officeDocument/2006/relationships/hyperlink" Target="https://twitter.com/unosml/status/1197709328087703552" TargetMode="External" /><Relationship Id="rId403" Type="http://schemas.openxmlformats.org/officeDocument/2006/relationships/hyperlink" Target="https://twitter.com/jeremyhl/status/1197707006418792448" TargetMode="External" /><Relationship Id="rId404" Type="http://schemas.openxmlformats.org/officeDocument/2006/relationships/hyperlink" Target="https://twitter.com/unosml/status/1198428656210710528" TargetMode="External" /><Relationship Id="rId405" Type="http://schemas.openxmlformats.org/officeDocument/2006/relationships/hyperlink" Target="https://twitter.com/nebraskasower/status/1198663174901379072" TargetMode="External" /><Relationship Id="rId406" Type="http://schemas.openxmlformats.org/officeDocument/2006/relationships/hyperlink" Target="https://twitter.com/thartman2u/status/1198447171273658369" TargetMode="External" /><Relationship Id="rId407" Type="http://schemas.openxmlformats.org/officeDocument/2006/relationships/hyperlink" Target="https://twitter.com/jeremyhl/status/1198428191976804352" TargetMode="External" /><Relationship Id="rId408" Type="http://schemas.openxmlformats.org/officeDocument/2006/relationships/hyperlink" Target="https://twitter.com/unosml/status/1198428656210710528" TargetMode="External" /><Relationship Id="rId409" Type="http://schemas.openxmlformats.org/officeDocument/2006/relationships/hyperlink" Target="https://twitter.com/nebraskasower/status/1198663174901379072" TargetMode="External" /><Relationship Id="rId410" Type="http://schemas.openxmlformats.org/officeDocument/2006/relationships/hyperlink" Target="https://twitter.com/thartman2u/status/1198447171273658369" TargetMode="External" /><Relationship Id="rId411" Type="http://schemas.openxmlformats.org/officeDocument/2006/relationships/hyperlink" Target="https://twitter.com/jeremyhl/status/1198428191976804352" TargetMode="External" /><Relationship Id="rId412" Type="http://schemas.openxmlformats.org/officeDocument/2006/relationships/hyperlink" Target="https://twitter.com/unosml/status/1198428656210710528" TargetMode="External" /><Relationship Id="rId413" Type="http://schemas.openxmlformats.org/officeDocument/2006/relationships/hyperlink" Target="https://twitter.com/nebraskasower/status/1198663174901379072" TargetMode="External" /><Relationship Id="rId414" Type="http://schemas.openxmlformats.org/officeDocument/2006/relationships/hyperlink" Target="https://twitter.com/thartman2u/status/1198447171273658369" TargetMode="External" /><Relationship Id="rId415" Type="http://schemas.openxmlformats.org/officeDocument/2006/relationships/hyperlink" Target="https://twitter.com/jeremyhl/status/1198428191976804352" TargetMode="External" /><Relationship Id="rId416" Type="http://schemas.openxmlformats.org/officeDocument/2006/relationships/hyperlink" Target="https://twitter.com/unosml/status/1198428656210710528" TargetMode="External" /><Relationship Id="rId417" Type="http://schemas.openxmlformats.org/officeDocument/2006/relationships/hyperlink" Target="https://twitter.com/nebraskasower/status/1198663174901379072" TargetMode="External" /><Relationship Id="rId418" Type="http://schemas.openxmlformats.org/officeDocument/2006/relationships/hyperlink" Target="https://twitter.com/thartman2u/status/1198447171273658369" TargetMode="External" /><Relationship Id="rId419" Type="http://schemas.openxmlformats.org/officeDocument/2006/relationships/hyperlink" Target="https://twitter.com/thartman2u/status/1198447171273658369" TargetMode="External" /><Relationship Id="rId420" Type="http://schemas.openxmlformats.org/officeDocument/2006/relationships/hyperlink" Target="https://twitter.com/thartman2u/status/1198447171273658369" TargetMode="External" /><Relationship Id="rId421" Type="http://schemas.openxmlformats.org/officeDocument/2006/relationships/hyperlink" Target="https://twitter.com/thartman2u/status/1198447171273658369" TargetMode="External" /><Relationship Id="rId422" Type="http://schemas.openxmlformats.org/officeDocument/2006/relationships/hyperlink" Target="https://twitter.com/thartman2u/status/1198447171273658369" TargetMode="External" /><Relationship Id="rId423" Type="http://schemas.openxmlformats.org/officeDocument/2006/relationships/hyperlink" Target="https://twitter.com/thartman2u/status/1198447171273658369" TargetMode="External" /><Relationship Id="rId424" Type="http://schemas.openxmlformats.org/officeDocument/2006/relationships/hyperlink" Target="https://twitter.com/thartman2u/status/1198447171273658369" TargetMode="External" /><Relationship Id="rId425" Type="http://schemas.openxmlformats.org/officeDocument/2006/relationships/hyperlink" Target="https://twitter.com/thartman2u/status/1198447171273658369" TargetMode="External" /><Relationship Id="rId426" Type="http://schemas.openxmlformats.org/officeDocument/2006/relationships/hyperlink" Target="https://twitter.com/thartman2u/status/1198447171273658369" TargetMode="External" /><Relationship Id="rId427" Type="http://schemas.openxmlformats.org/officeDocument/2006/relationships/hyperlink" Target="https://twitter.com/thartman2u/status/1198716858981109760" TargetMode="External" /><Relationship Id="rId428" Type="http://schemas.openxmlformats.org/officeDocument/2006/relationships/hyperlink" Target="https://twitter.com/thartman2u/status/1199786569789399040" TargetMode="External" /><Relationship Id="rId429" Type="http://schemas.openxmlformats.org/officeDocument/2006/relationships/hyperlink" Target="https://twitter.com/jeremyhl/status/1198428191976804352" TargetMode="External" /><Relationship Id="rId430" Type="http://schemas.openxmlformats.org/officeDocument/2006/relationships/hyperlink" Target="https://twitter.com/unosml/status/1198428656210710528" TargetMode="External" /><Relationship Id="rId431" Type="http://schemas.openxmlformats.org/officeDocument/2006/relationships/hyperlink" Target="https://twitter.com/nebraskasower/status/1198663174901379072" TargetMode="External" /><Relationship Id="rId432" Type="http://schemas.openxmlformats.org/officeDocument/2006/relationships/hyperlink" Target="https://twitter.com/jeremyhl/status/1198428191976804352" TargetMode="External" /><Relationship Id="rId433" Type="http://schemas.openxmlformats.org/officeDocument/2006/relationships/hyperlink" Target="https://twitter.com/unosml/status/1198428656210710528" TargetMode="External" /><Relationship Id="rId434" Type="http://schemas.openxmlformats.org/officeDocument/2006/relationships/hyperlink" Target="https://twitter.com/nebraskasower/status/1198663174901379072" TargetMode="External" /><Relationship Id="rId435" Type="http://schemas.openxmlformats.org/officeDocument/2006/relationships/hyperlink" Target="https://twitter.com/jeremyhl/status/1198428191976804352" TargetMode="External" /><Relationship Id="rId436" Type="http://schemas.openxmlformats.org/officeDocument/2006/relationships/hyperlink" Target="https://twitter.com/unosml/status/1198428656210710528" TargetMode="External" /><Relationship Id="rId437" Type="http://schemas.openxmlformats.org/officeDocument/2006/relationships/hyperlink" Target="https://twitter.com/nebraskasower/status/1198663174901379072" TargetMode="External" /><Relationship Id="rId438" Type="http://schemas.openxmlformats.org/officeDocument/2006/relationships/hyperlink" Target="https://twitter.com/jeremyhl/status/1198428191976804352" TargetMode="External" /><Relationship Id="rId439" Type="http://schemas.openxmlformats.org/officeDocument/2006/relationships/hyperlink" Target="https://twitter.com/unosml/status/1198428656210710528" TargetMode="External" /><Relationship Id="rId440" Type="http://schemas.openxmlformats.org/officeDocument/2006/relationships/hyperlink" Target="https://twitter.com/nebraskasower/status/1198663174901379072" TargetMode="External" /><Relationship Id="rId441" Type="http://schemas.openxmlformats.org/officeDocument/2006/relationships/hyperlink" Target="https://twitter.com/nebraskasower/status/1198663174901379072" TargetMode="External" /><Relationship Id="rId442" Type="http://schemas.openxmlformats.org/officeDocument/2006/relationships/hyperlink" Target="https://twitter.com/nebraskasower/status/1198663174901379072" TargetMode="External" /><Relationship Id="rId443" Type="http://schemas.openxmlformats.org/officeDocument/2006/relationships/hyperlink" Target="https://twitter.com/nebraskasower/status/1198663174901379072" TargetMode="External" /><Relationship Id="rId444" Type="http://schemas.openxmlformats.org/officeDocument/2006/relationships/hyperlink" Target="https://twitter.com/nebraskasower/status/1198663174901379072" TargetMode="External" /><Relationship Id="rId445" Type="http://schemas.openxmlformats.org/officeDocument/2006/relationships/hyperlink" Target="https://twitter.com/nebraskasower/status/1198720438370807810" TargetMode="External" /><Relationship Id="rId446" Type="http://schemas.openxmlformats.org/officeDocument/2006/relationships/hyperlink" Target="https://twitter.com/nebraskasower/status/1198720438370807810" TargetMode="External" /><Relationship Id="rId447" Type="http://schemas.openxmlformats.org/officeDocument/2006/relationships/hyperlink" Target="https://twitter.com/jeremyhl/status/1198428191976804352" TargetMode="External" /><Relationship Id="rId448" Type="http://schemas.openxmlformats.org/officeDocument/2006/relationships/hyperlink" Target="https://twitter.com/jeremyhl/status/1198434060059717633" TargetMode="External" /><Relationship Id="rId449" Type="http://schemas.openxmlformats.org/officeDocument/2006/relationships/hyperlink" Target="https://twitter.com/unosml/status/1197709328087703552" TargetMode="External" /><Relationship Id="rId450" Type="http://schemas.openxmlformats.org/officeDocument/2006/relationships/hyperlink" Target="https://twitter.com/unosml/status/1198428656210710528" TargetMode="External" /><Relationship Id="rId451" Type="http://schemas.openxmlformats.org/officeDocument/2006/relationships/hyperlink" Target="https://twitter.com/jeremyhl/status/1197707006418792448" TargetMode="External" /><Relationship Id="rId452" Type="http://schemas.openxmlformats.org/officeDocument/2006/relationships/hyperlink" Target="https://twitter.com/jeremyhl/status/1198428191976804352" TargetMode="External" /><Relationship Id="rId453" Type="http://schemas.openxmlformats.org/officeDocument/2006/relationships/hyperlink" Target="https://twitter.com/jeremyhl/status/1198434060059717633" TargetMode="External" /><Relationship Id="rId454" Type="http://schemas.openxmlformats.org/officeDocument/2006/relationships/hyperlink" Target="https://twitter.com/jeremyhl/status/1199451719362433025" TargetMode="External" /><Relationship Id="rId455" Type="http://schemas.openxmlformats.org/officeDocument/2006/relationships/hyperlink" Target="https://twitter.com/jeremyhl/status/1199451719362433025" TargetMode="External" /><Relationship Id="rId456" Type="http://schemas.openxmlformats.org/officeDocument/2006/relationships/hyperlink" Target="https://twitter.com/jeremyhl/status/1199451719362433025" TargetMode="External" /><Relationship Id="rId457" Type="http://schemas.openxmlformats.org/officeDocument/2006/relationships/hyperlink" Target="https://twitter.com/jeremyhl/status/1199451719362433025" TargetMode="External" /><Relationship Id="rId458" Type="http://schemas.openxmlformats.org/officeDocument/2006/relationships/hyperlink" Target="https://twitter.com/jeremyhl/status/1199451719362433025" TargetMode="External" /><Relationship Id="rId459" Type="http://schemas.openxmlformats.org/officeDocument/2006/relationships/hyperlink" Target="https://twitter.com/jeremyhl/status/1199451719362433025" TargetMode="External" /><Relationship Id="rId460" Type="http://schemas.openxmlformats.org/officeDocument/2006/relationships/hyperlink" Target="https://twitter.com/jeremyhl/status/1199451719362433025" TargetMode="External" /><Relationship Id="rId461" Type="http://schemas.openxmlformats.org/officeDocument/2006/relationships/hyperlink" Target="https://twitter.com/jeremyhl/status/1199451719362433025" TargetMode="External" /><Relationship Id="rId462" Type="http://schemas.openxmlformats.org/officeDocument/2006/relationships/hyperlink" Target="https://twitter.com/jeremyhl/status/1199451719362433025" TargetMode="External" /><Relationship Id="rId463" Type="http://schemas.openxmlformats.org/officeDocument/2006/relationships/hyperlink" Target="https://twitter.com/jeremyhl/status/1199451719362433025" TargetMode="External" /><Relationship Id="rId464" Type="http://schemas.openxmlformats.org/officeDocument/2006/relationships/hyperlink" Target="https://twitter.com/jeremyhl/status/1199758208622985216" TargetMode="External" /><Relationship Id="rId465" Type="http://schemas.openxmlformats.org/officeDocument/2006/relationships/hyperlink" Target="https://twitter.com/jeremyhl/status/1199758208622985216" TargetMode="External" /><Relationship Id="rId466" Type="http://schemas.openxmlformats.org/officeDocument/2006/relationships/hyperlink" Target="https://twitter.com/jeremyhl/status/1199758208622985216" TargetMode="External" /><Relationship Id="rId467" Type="http://schemas.openxmlformats.org/officeDocument/2006/relationships/hyperlink" Target="https://twitter.com/jeremyhl/status/1199758208622985216" TargetMode="External" /><Relationship Id="rId468" Type="http://schemas.openxmlformats.org/officeDocument/2006/relationships/hyperlink" Target="https://twitter.com/jeremyhl/status/1199758208622985216" TargetMode="External" /><Relationship Id="rId469" Type="http://schemas.openxmlformats.org/officeDocument/2006/relationships/hyperlink" Target="https://twitter.com/jeremyhl/status/1199758208622985216" TargetMode="External" /><Relationship Id="rId470" Type="http://schemas.openxmlformats.org/officeDocument/2006/relationships/hyperlink" Target="https://twitter.com/jeremyhl/status/1199758208622985216" TargetMode="External" /><Relationship Id="rId471" Type="http://schemas.openxmlformats.org/officeDocument/2006/relationships/hyperlink" Target="https://twitter.com/jeremyhl/status/1199758208622985216" TargetMode="External" /><Relationship Id="rId472" Type="http://schemas.openxmlformats.org/officeDocument/2006/relationships/hyperlink" Target="https://twitter.com/jeremyhl/status/1199758812787249152" TargetMode="External" /><Relationship Id="rId473" Type="http://schemas.openxmlformats.org/officeDocument/2006/relationships/hyperlink" Target="https://twitter.com/jeremyhl/status/1199758812787249152" TargetMode="External" /><Relationship Id="rId474" Type="http://schemas.openxmlformats.org/officeDocument/2006/relationships/hyperlink" Target="https://twitter.com/jeremyhl/status/1199758812787249152" TargetMode="External" /><Relationship Id="rId475" Type="http://schemas.openxmlformats.org/officeDocument/2006/relationships/hyperlink" Target="https://twitter.com/jeremyhl/status/1199758812787249152" TargetMode="External" /><Relationship Id="rId476" Type="http://schemas.openxmlformats.org/officeDocument/2006/relationships/hyperlink" Target="https://twitter.com/jeremyhl/status/1199758208622985216" TargetMode="External" /><Relationship Id="rId477" Type="http://schemas.openxmlformats.org/officeDocument/2006/relationships/hyperlink" Target="https://twitter.com/jeremyhl/status/1199758812787249152" TargetMode="External" /><Relationship Id="rId478" Type="http://schemas.openxmlformats.org/officeDocument/2006/relationships/hyperlink" Target="https://twitter.com/jeremyhl/status/1199758812787249152" TargetMode="External" /><Relationship Id="rId479" Type="http://schemas.openxmlformats.org/officeDocument/2006/relationships/hyperlink" Target="https://twitter.com/jeremyhl/status/1199758812787249152" TargetMode="External" /><Relationship Id="rId480" Type="http://schemas.openxmlformats.org/officeDocument/2006/relationships/hyperlink" Target="https://twitter.com/jeremyhl/status/1199758812787249152" TargetMode="External" /><Relationship Id="rId481" Type="http://schemas.openxmlformats.org/officeDocument/2006/relationships/hyperlink" Target="https://twitter.com/jeremyhl/status/1199758812787249152" TargetMode="External" /><Relationship Id="rId482" Type="http://schemas.openxmlformats.org/officeDocument/2006/relationships/hyperlink" Target="https://twitter.com/jeremyhl/status/1199758208622985216" TargetMode="External" /><Relationship Id="rId483" Type="http://schemas.openxmlformats.org/officeDocument/2006/relationships/hyperlink" Target="https://twitter.com/jeremyhl/status/1199758812787249152" TargetMode="External" /><Relationship Id="rId484" Type="http://schemas.openxmlformats.org/officeDocument/2006/relationships/hyperlink" Target="https://twitter.com/jeremyhl/status/1200117864465780736" TargetMode="External" /><Relationship Id="rId485" Type="http://schemas.openxmlformats.org/officeDocument/2006/relationships/hyperlink" Target="https://twitter.com/jeremyhl/status/1200117864465780736" TargetMode="External" /><Relationship Id="rId486" Type="http://schemas.openxmlformats.org/officeDocument/2006/relationships/hyperlink" Target="https://twitter.com/jeremyhl/status/1200117864465780736" TargetMode="External" /><Relationship Id="rId487" Type="http://schemas.openxmlformats.org/officeDocument/2006/relationships/hyperlink" Target="https://twitter.com/jeremyhl/status/1200117864465780736" TargetMode="External" /><Relationship Id="rId488" Type="http://schemas.openxmlformats.org/officeDocument/2006/relationships/hyperlink" Target="https://twitter.com/jeremyhl/status/1200117864465780736" TargetMode="External" /><Relationship Id="rId489" Type="http://schemas.openxmlformats.org/officeDocument/2006/relationships/hyperlink" Target="https://twitter.com/jeremyhl/status/1200117864465780736" TargetMode="External" /><Relationship Id="rId490" Type="http://schemas.openxmlformats.org/officeDocument/2006/relationships/hyperlink" Target="https://twitter.com/jeremyhl/status/1200117864465780736" TargetMode="External" /><Relationship Id="rId491" Type="http://schemas.openxmlformats.org/officeDocument/2006/relationships/hyperlink" Target="https://twitter.com/jeremyhl/status/1200117864465780736" TargetMode="External" /><Relationship Id="rId492" Type="http://schemas.openxmlformats.org/officeDocument/2006/relationships/hyperlink" Target="https://twitter.com/unosml/status/1198428656210710528" TargetMode="External" /><Relationship Id="rId493" Type="http://schemas.openxmlformats.org/officeDocument/2006/relationships/hyperlink" Target="https://twitter.com/jeremyhl/status/1198428191976804352" TargetMode="External" /><Relationship Id="rId494" Type="http://schemas.openxmlformats.org/officeDocument/2006/relationships/hyperlink" Target="https://twitter.com/jeremyhl/status/1199451719362433025" TargetMode="External" /><Relationship Id="rId495" Type="http://schemas.openxmlformats.org/officeDocument/2006/relationships/hyperlink" Target="https://twitter.com/jeremyhl/status/1199758208622985216" TargetMode="External" /><Relationship Id="rId496" Type="http://schemas.openxmlformats.org/officeDocument/2006/relationships/hyperlink" Target="https://twitter.com/jeremyhl/status/1199758812787249152" TargetMode="External" /><Relationship Id="rId497" Type="http://schemas.openxmlformats.org/officeDocument/2006/relationships/hyperlink" Target="https://twitter.com/jeremyhl/status/1200117864465780736" TargetMode="External" /><Relationship Id="rId498" Type="http://schemas.openxmlformats.org/officeDocument/2006/relationships/hyperlink" Target="https://twitter.com/unosml/status/1197709328087703552" TargetMode="External" /><Relationship Id="rId499" Type="http://schemas.openxmlformats.org/officeDocument/2006/relationships/hyperlink" Target="https://twitter.com/unosml/status/1198428656210710528" TargetMode="External" /><Relationship Id="rId500" Type="http://schemas.openxmlformats.org/officeDocument/2006/relationships/hyperlink" Target="https://twitter.com/unosml/status/1198428656210710528" TargetMode="External" /><Relationship Id="rId501" Type="http://schemas.openxmlformats.org/officeDocument/2006/relationships/hyperlink" Target="https://twitter.com/jeremyhl/status/1197707006418792448" TargetMode="External" /><Relationship Id="rId502" Type="http://schemas.openxmlformats.org/officeDocument/2006/relationships/hyperlink" Target="https://twitter.com/jeremyhl/status/1198428191976804352" TargetMode="External" /><Relationship Id="rId503" Type="http://schemas.openxmlformats.org/officeDocument/2006/relationships/hyperlink" Target="https://twitter.com/jeremyhl/status/1198434060059717633" TargetMode="External" /><Relationship Id="rId504" Type="http://schemas.openxmlformats.org/officeDocument/2006/relationships/hyperlink" Target="https://twitter.com/jeremyhl/status/1199451719362433025" TargetMode="External" /><Relationship Id="rId505" Type="http://schemas.openxmlformats.org/officeDocument/2006/relationships/hyperlink" Target="https://twitter.com/jeremyhl/status/1199758208622985216" TargetMode="External" /><Relationship Id="rId506" Type="http://schemas.openxmlformats.org/officeDocument/2006/relationships/hyperlink" Target="https://twitter.com/jeremyhl/status/1199758812787249152" TargetMode="External" /><Relationship Id="rId507" Type="http://schemas.openxmlformats.org/officeDocument/2006/relationships/hyperlink" Target="https://twitter.com/jeremyhl/status/1200117864465780736" TargetMode="External" /><Relationship Id="rId508" Type="http://schemas.openxmlformats.org/officeDocument/2006/relationships/hyperlink" Target="https://twitter.com/jeremyhl/status/1199451719362433025" TargetMode="External" /><Relationship Id="rId509" Type="http://schemas.openxmlformats.org/officeDocument/2006/relationships/hyperlink" Target="https://twitter.com/jeremyhl/status/1200117864465780736" TargetMode="External" /><Relationship Id="rId510" Type="http://schemas.openxmlformats.org/officeDocument/2006/relationships/hyperlink" Target="https://api.twitter.com/1.1/geo/id/3af2a75dbeb10500.json" TargetMode="External" /><Relationship Id="rId511" Type="http://schemas.openxmlformats.org/officeDocument/2006/relationships/hyperlink" Target="https://api.twitter.com/1.1/geo/id/3af2a75dbeb10500.json" TargetMode="External" /><Relationship Id="rId512" Type="http://schemas.openxmlformats.org/officeDocument/2006/relationships/hyperlink" Target="https://api.twitter.com/1.1/geo/id/3af2a75dbeb10500.json" TargetMode="External" /><Relationship Id="rId513" Type="http://schemas.openxmlformats.org/officeDocument/2006/relationships/hyperlink" Target="https://api.twitter.com/1.1/geo/id/3af2a75dbeb10500.json" TargetMode="External" /><Relationship Id="rId514" Type="http://schemas.openxmlformats.org/officeDocument/2006/relationships/comments" Target="../comments1.xml" /><Relationship Id="rId515" Type="http://schemas.openxmlformats.org/officeDocument/2006/relationships/vmlDrawing" Target="../drawings/vmlDrawing1.vml" /><Relationship Id="rId516" Type="http://schemas.openxmlformats.org/officeDocument/2006/relationships/table" Target="../tables/table1.xml" /><Relationship Id="rId5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17132" TargetMode="External" /><Relationship Id="rId2" Type="http://schemas.openxmlformats.org/officeDocument/2006/relationships/hyperlink" Target="https://nodexlgraphgallery.org/Pages/Graph.aspx?graphID=217567" TargetMode="External" /><Relationship Id="rId3" Type="http://schemas.openxmlformats.org/officeDocument/2006/relationships/hyperlink" Target="https://nodexlgraphgallery.org/Pages/Graph.aspx?graphID=217441" TargetMode="External" /><Relationship Id="rId4" Type="http://schemas.openxmlformats.org/officeDocument/2006/relationships/hyperlink" Target="https://nodexlgraphgallery.org/Pages/Graph.aspx?graphID=217507" TargetMode="External" /><Relationship Id="rId5" Type="http://schemas.openxmlformats.org/officeDocument/2006/relationships/hyperlink" Target="https://nodexlgraphgallery.org/Pages/Graph.aspx?graphID=217509" TargetMode="External" /><Relationship Id="rId6" Type="http://schemas.openxmlformats.org/officeDocument/2006/relationships/hyperlink" Target="https://twitter.com/muminalshawaf/status/1199784593743761409" TargetMode="External" /><Relationship Id="rId7" Type="http://schemas.openxmlformats.org/officeDocument/2006/relationships/hyperlink" Target="https://twitter.com/davidbroderdo/status/1198443141768105984" TargetMode="External" /><Relationship Id="rId8" Type="http://schemas.openxmlformats.org/officeDocument/2006/relationships/hyperlink" Target="https://twitter.com/NebraskaSower/status/1198719053382275078?s=19" TargetMode="External" /><Relationship Id="rId9" Type="http://schemas.openxmlformats.org/officeDocument/2006/relationships/hyperlink" Target="https://nodexlgraphgallery.org/Pages/Graph.aspx?graphID=216993" TargetMode="External" /><Relationship Id="rId10" Type="http://schemas.openxmlformats.org/officeDocument/2006/relationships/hyperlink" Target="https://nodexlgraphgallery.org/Pages/Graph.aspx?graphID=217567" TargetMode="External" /><Relationship Id="rId11" Type="http://schemas.openxmlformats.org/officeDocument/2006/relationships/hyperlink" Target="https://nodexlgraphgallery.org/Pages/Graph.aspx?graphID=217132" TargetMode="External" /><Relationship Id="rId12" Type="http://schemas.openxmlformats.org/officeDocument/2006/relationships/hyperlink" Target="https://nodexlgraphgallery.org/Pages/Graph.aspx?graphID=217509" TargetMode="External" /><Relationship Id="rId13" Type="http://schemas.openxmlformats.org/officeDocument/2006/relationships/hyperlink" Target="https://nodexlgraphgallery.org/Pages/Graph.aspx?graphID=217507" TargetMode="External" /><Relationship Id="rId14" Type="http://schemas.openxmlformats.org/officeDocument/2006/relationships/hyperlink" Target="https://nodexlgraphgallery.org/Pages/Graph.aspx?graphID=217441" TargetMode="External" /><Relationship Id="rId15" Type="http://schemas.openxmlformats.org/officeDocument/2006/relationships/hyperlink" Target="https://nodexlgraphgallery.org/Pages/Graph.aspx?graphID=217132" TargetMode="External" /><Relationship Id="rId16" Type="http://schemas.openxmlformats.org/officeDocument/2006/relationships/hyperlink" Target="https://twitter.com/davidbroderdo/status/1198443141768105984" TargetMode="External" /><Relationship Id="rId17" Type="http://schemas.openxmlformats.org/officeDocument/2006/relationships/hyperlink" Target="https://twitter.com/muminalshawaf/status/1199784593743761409" TargetMode="External" /><Relationship Id="rId18" Type="http://schemas.openxmlformats.org/officeDocument/2006/relationships/hyperlink" Target="https://nodexlgraphgallery.org/Pages/Graph.aspx?graphID=217132" TargetMode="External" /><Relationship Id="rId19" Type="http://schemas.openxmlformats.org/officeDocument/2006/relationships/hyperlink" Target="https://twitter.com/NebraskaSower/status/1198719053382275078?s=19" TargetMode="External" /><Relationship Id="rId20" Type="http://schemas.openxmlformats.org/officeDocument/2006/relationships/hyperlink" Target="https://nodexlgraphgallery.org/Pages/Graph.aspx?graphID=216993"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uf3bpXFrd" TargetMode="External" /><Relationship Id="rId2" Type="http://schemas.openxmlformats.org/officeDocument/2006/relationships/hyperlink" Target="https://t.co/j11sj6g5Ye" TargetMode="External" /><Relationship Id="rId3" Type="http://schemas.openxmlformats.org/officeDocument/2006/relationships/hyperlink" Target="https://t.co/SMSEZHYEuf" TargetMode="External" /><Relationship Id="rId4" Type="http://schemas.openxmlformats.org/officeDocument/2006/relationships/hyperlink" Target="https://t.co/RlGxilE3Q6" TargetMode="External" /><Relationship Id="rId5" Type="http://schemas.openxmlformats.org/officeDocument/2006/relationships/hyperlink" Target="https://t.co/C0t8R0Wawg" TargetMode="External" /><Relationship Id="rId6" Type="http://schemas.openxmlformats.org/officeDocument/2006/relationships/hyperlink" Target="https://t.co/CfxAVeXDad" TargetMode="External" /><Relationship Id="rId7" Type="http://schemas.openxmlformats.org/officeDocument/2006/relationships/hyperlink" Target="https://t.co/ol1K3QeP3F" TargetMode="External" /><Relationship Id="rId8" Type="http://schemas.openxmlformats.org/officeDocument/2006/relationships/hyperlink" Target="https://t.co/a6liZwpaJm" TargetMode="External" /><Relationship Id="rId9" Type="http://schemas.openxmlformats.org/officeDocument/2006/relationships/hyperlink" Target="https://t.co/8cDn7eH6D3" TargetMode="External" /><Relationship Id="rId10" Type="http://schemas.openxmlformats.org/officeDocument/2006/relationships/hyperlink" Target="https://t.co/zbyPQ7n6Dg" TargetMode="External" /><Relationship Id="rId11" Type="http://schemas.openxmlformats.org/officeDocument/2006/relationships/hyperlink" Target="https://t.co/lRfqnWhHbj" TargetMode="External" /><Relationship Id="rId12" Type="http://schemas.openxmlformats.org/officeDocument/2006/relationships/hyperlink" Target="https://t.co/dFmbCh0xsG" TargetMode="External" /><Relationship Id="rId13" Type="http://schemas.openxmlformats.org/officeDocument/2006/relationships/hyperlink" Target="https://t.co/hxKXBK3dsR" TargetMode="External" /><Relationship Id="rId14" Type="http://schemas.openxmlformats.org/officeDocument/2006/relationships/hyperlink" Target="https://t.co/f6y0AAY0rq" TargetMode="External" /><Relationship Id="rId15" Type="http://schemas.openxmlformats.org/officeDocument/2006/relationships/hyperlink" Target="https://t.co/cbmFCg7yN8" TargetMode="External" /><Relationship Id="rId16" Type="http://schemas.openxmlformats.org/officeDocument/2006/relationships/hyperlink" Target="https://t.co/rhPEysC4Ds" TargetMode="External" /><Relationship Id="rId17" Type="http://schemas.openxmlformats.org/officeDocument/2006/relationships/hyperlink" Target="https://t.co/dkj6Jv1f2r" TargetMode="External" /><Relationship Id="rId18" Type="http://schemas.openxmlformats.org/officeDocument/2006/relationships/hyperlink" Target="http://t.co/mh8XIfNRvS" TargetMode="External" /><Relationship Id="rId19" Type="http://schemas.openxmlformats.org/officeDocument/2006/relationships/hyperlink" Target="https://t.co/iv1QuqgkMU" TargetMode="External" /><Relationship Id="rId20" Type="http://schemas.openxmlformats.org/officeDocument/2006/relationships/hyperlink" Target="https://t.co/k87tYgdm2x" TargetMode="External" /><Relationship Id="rId21" Type="http://schemas.openxmlformats.org/officeDocument/2006/relationships/hyperlink" Target="https://t.co/628l1EFR3Q" TargetMode="External" /><Relationship Id="rId22" Type="http://schemas.openxmlformats.org/officeDocument/2006/relationships/hyperlink" Target="https://t.co/iSVTvX1MWa" TargetMode="External" /><Relationship Id="rId23" Type="http://schemas.openxmlformats.org/officeDocument/2006/relationships/hyperlink" Target="https://t.co/tRhzCo7Lsq" TargetMode="External" /><Relationship Id="rId24" Type="http://schemas.openxmlformats.org/officeDocument/2006/relationships/hyperlink" Target="https://t.co/QBvDNgwgLm" TargetMode="External" /><Relationship Id="rId25" Type="http://schemas.openxmlformats.org/officeDocument/2006/relationships/hyperlink" Target="http://t.co/qlK02hRXGj" TargetMode="External" /><Relationship Id="rId26" Type="http://schemas.openxmlformats.org/officeDocument/2006/relationships/hyperlink" Target="https://t.co/MFtfekqCcv" TargetMode="External" /><Relationship Id="rId27" Type="http://schemas.openxmlformats.org/officeDocument/2006/relationships/hyperlink" Target="https://t.co/uyX6swXNj5" TargetMode="External" /><Relationship Id="rId28" Type="http://schemas.openxmlformats.org/officeDocument/2006/relationships/hyperlink" Target="https://t.co/Gdxu2SBzcw" TargetMode="External" /><Relationship Id="rId29" Type="http://schemas.openxmlformats.org/officeDocument/2006/relationships/hyperlink" Target="https://t.co/siIHFDGZIF" TargetMode="External" /><Relationship Id="rId30" Type="http://schemas.openxmlformats.org/officeDocument/2006/relationships/hyperlink" Target="http://t.co/VB3o0fsHC3" TargetMode="External" /><Relationship Id="rId31" Type="http://schemas.openxmlformats.org/officeDocument/2006/relationships/hyperlink" Target="https://t.co/4VYqj7vRP6" TargetMode="External" /><Relationship Id="rId32" Type="http://schemas.openxmlformats.org/officeDocument/2006/relationships/hyperlink" Target="https://t.co/TAXQpsHa5X" TargetMode="External" /><Relationship Id="rId33" Type="http://schemas.openxmlformats.org/officeDocument/2006/relationships/hyperlink" Target="https://t.co/qUlRpvIXaG" TargetMode="External" /><Relationship Id="rId34" Type="http://schemas.openxmlformats.org/officeDocument/2006/relationships/hyperlink" Target="https://t.co/lkUskaMOk1" TargetMode="External" /><Relationship Id="rId35" Type="http://schemas.openxmlformats.org/officeDocument/2006/relationships/hyperlink" Target="https://t.co/eeFYCN1weQ" TargetMode="External" /><Relationship Id="rId36" Type="http://schemas.openxmlformats.org/officeDocument/2006/relationships/hyperlink" Target="https://t.co/18lQn9AxFu" TargetMode="External" /><Relationship Id="rId37" Type="http://schemas.openxmlformats.org/officeDocument/2006/relationships/hyperlink" Target="https://t.co/KPzGWatydu" TargetMode="External" /><Relationship Id="rId38" Type="http://schemas.openxmlformats.org/officeDocument/2006/relationships/hyperlink" Target="https://t.co/FxL23uPE3S" TargetMode="External" /><Relationship Id="rId39" Type="http://schemas.openxmlformats.org/officeDocument/2006/relationships/hyperlink" Target="http://t.co/GTQFQ2D8DG" TargetMode="External" /><Relationship Id="rId40" Type="http://schemas.openxmlformats.org/officeDocument/2006/relationships/hyperlink" Target="http://t.co/IYPEyTXlPu" TargetMode="External" /><Relationship Id="rId41" Type="http://schemas.openxmlformats.org/officeDocument/2006/relationships/hyperlink" Target="https://t.co/3xbXSLREo5" TargetMode="External" /><Relationship Id="rId42" Type="http://schemas.openxmlformats.org/officeDocument/2006/relationships/hyperlink" Target="https://t.co/AYFmVkPVRH" TargetMode="External" /><Relationship Id="rId43" Type="http://schemas.openxmlformats.org/officeDocument/2006/relationships/hyperlink" Target="https://t.co/eUJLtrtePs" TargetMode="External" /><Relationship Id="rId44" Type="http://schemas.openxmlformats.org/officeDocument/2006/relationships/hyperlink" Target="http://t.co/660fx3pBvn" TargetMode="External" /><Relationship Id="rId45" Type="http://schemas.openxmlformats.org/officeDocument/2006/relationships/hyperlink" Target="http://t.co/1gZARqM6Ho" TargetMode="External" /><Relationship Id="rId46" Type="http://schemas.openxmlformats.org/officeDocument/2006/relationships/hyperlink" Target="https://t.co/zdURNneppD" TargetMode="External" /><Relationship Id="rId47" Type="http://schemas.openxmlformats.org/officeDocument/2006/relationships/hyperlink" Target="https://t.co/uNBgKIiSfv" TargetMode="External" /><Relationship Id="rId48" Type="http://schemas.openxmlformats.org/officeDocument/2006/relationships/hyperlink" Target="https://t.co/cPyNi3PxSg" TargetMode="External" /><Relationship Id="rId49" Type="http://schemas.openxmlformats.org/officeDocument/2006/relationships/hyperlink" Target="https://t.co/kcVv7JWJ4q" TargetMode="External" /><Relationship Id="rId50" Type="http://schemas.openxmlformats.org/officeDocument/2006/relationships/hyperlink" Target="https://t.co/DgZWAlsyeC" TargetMode="External" /><Relationship Id="rId51" Type="http://schemas.openxmlformats.org/officeDocument/2006/relationships/hyperlink" Target="https://t.co/LZAfL2B4Ix" TargetMode="External" /><Relationship Id="rId52" Type="http://schemas.openxmlformats.org/officeDocument/2006/relationships/hyperlink" Target="https://t.co/AKNfqcf2Qh" TargetMode="External" /><Relationship Id="rId53" Type="http://schemas.openxmlformats.org/officeDocument/2006/relationships/hyperlink" Target="https://t.co/GDeV8FgTNZ" TargetMode="External" /><Relationship Id="rId54" Type="http://schemas.openxmlformats.org/officeDocument/2006/relationships/hyperlink" Target="https://t.co/GsQcSwKq4U" TargetMode="External" /><Relationship Id="rId55" Type="http://schemas.openxmlformats.org/officeDocument/2006/relationships/hyperlink" Target="https://t.co/RNNIF9ZrDA" TargetMode="External" /><Relationship Id="rId56" Type="http://schemas.openxmlformats.org/officeDocument/2006/relationships/hyperlink" Target="https://t.co/OG0nR3nGF8" TargetMode="External" /><Relationship Id="rId57" Type="http://schemas.openxmlformats.org/officeDocument/2006/relationships/hyperlink" Target="https://t.co/xiXoVAVlx5" TargetMode="External" /><Relationship Id="rId58" Type="http://schemas.openxmlformats.org/officeDocument/2006/relationships/hyperlink" Target="https://t.co/XZGhw2yC0X" TargetMode="External" /><Relationship Id="rId59" Type="http://schemas.openxmlformats.org/officeDocument/2006/relationships/hyperlink" Target="https://t.co/MiSjN5qkik" TargetMode="External" /><Relationship Id="rId60" Type="http://schemas.openxmlformats.org/officeDocument/2006/relationships/hyperlink" Target="https://t.co/xGc4MaAPlu" TargetMode="External" /><Relationship Id="rId61" Type="http://schemas.openxmlformats.org/officeDocument/2006/relationships/hyperlink" Target="https://t.co/PtW50wm9gs" TargetMode="External" /><Relationship Id="rId62" Type="http://schemas.openxmlformats.org/officeDocument/2006/relationships/hyperlink" Target="http://t.co/27rSfWbFbb" TargetMode="External" /><Relationship Id="rId63" Type="http://schemas.openxmlformats.org/officeDocument/2006/relationships/hyperlink" Target="https://t.co/GjMxbJV4ah" TargetMode="External" /><Relationship Id="rId64" Type="http://schemas.openxmlformats.org/officeDocument/2006/relationships/hyperlink" Target="https://t.co/MNwb2Ul7X9" TargetMode="External" /><Relationship Id="rId65" Type="http://schemas.openxmlformats.org/officeDocument/2006/relationships/hyperlink" Target="https://t.co/chMQ1T1Ybn" TargetMode="External" /><Relationship Id="rId66" Type="http://schemas.openxmlformats.org/officeDocument/2006/relationships/hyperlink" Target="https://t.co/9EKBJzjooF" TargetMode="External" /><Relationship Id="rId67" Type="http://schemas.openxmlformats.org/officeDocument/2006/relationships/hyperlink" Target="http://t.co/OycB5C1GFS" TargetMode="External" /><Relationship Id="rId68" Type="http://schemas.openxmlformats.org/officeDocument/2006/relationships/hyperlink" Target="https://t.co/JY7MnB3W2o" TargetMode="External" /><Relationship Id="rId69" Type="http://schemas.openxmlformats.org/officeDocument/2006/relationships/hyperlink" Target="https://pbs.twimg.com/profile_banners/47893228/1536497307" TargetMode="External" /><Relationship Id="rId70" Type="http://schemas.openxmlformats.org/officeDocument/2006/relationships/hyperlink" Target="https://pbs.twimg.com/profile_banners/387885930/1570331309" TargetMode="External" /><Relationship Id="rId71" Type="http://schemas.openxmlformats.org/officeDocument/2006/relationships/hyperlink" Target="https://pbs.twimg.com/profile_banners/30418793/1567135567" TargetMode="External" /><Relationship Id="rId72" Type="http://schemas.openxmlformats.org/officeDocument/2006/relationships/hyperlink" Target="https://pbs.twimg.com/profile_banners/1137010912924250112/1559921382" TargetMode="External" /><Relationship Id="rId73" Type="http://schemas.openxmlformats.org/officeDocument/2006/relationships/hyperlink" Target="https://pbs.twimg.com/profile_banners/2366475956/1531814075" TargetMode="External" /><Relationship Id="rId74" Type="http://schemas.openxmlformats.org/officeDocument/2006/relationships/hyperlink" Target="https://pbs.twimg.com/profile_banners/611064890/1541974030" TargetMode="External" /><Relationship Id="rId75" Type="http://schemas.openxmlformats.org/officeDocument/2006/relationships/hyperlink" Target="https://pbs.twimg.com/profile_banners/16809032/1566422096" TargetMode="External" /><Relationship Id="rId76" Type="http://schemas.openxmlformats.org/officeDocument/2006/relationships/hyperlink" Target="https://pbs.twimg.com/profile_banners/1299673800/1474472530" TargetMode="External" /><Relationship Id="rId77" Type="http://schemas.openxmlformats.org/officeDocument/2006/relationships/hyperlink" Target="https://pbs.twimg.com/profile_banners/2377200630/1525824099" TargetMode="External" /><Relationship Id="rId78" Type="http://schemas.openxmlformats.org/officeDocument/2006/relationships/hyperlink" Target="https://pbs.twimg.com/profile_banners/12006842/1559145689" TargetMode="External" /><Relationship Id="rId79" Type="http://schemas.openxmlformats.org/officeDocument/2006/relationships/hyperlink" Target="https://pbs.twimg.com/profile_banners/17035423/1562346381" TargetMode="External" /><Relationship Id="rId80" Type="http://schemas.openxmlformats.org/officeDocument/2006/relationships/hyperlink" Target="https://pbs.twimg.com/profile_banners/20233223/1514459883" TargetMode="External" /><Relationship Id="rId81" Type="http://schemas.openxmlformats.org/officeDocument/2006/relationships/hyperlink" Target="https://pbs.twimg.com/profile_banners/1470609625/1542981540" TargetMode="External" /><Relationship Id="rId82" Type="http://schemas.openxmlformats.org/officeDocument/2006/relationships/hyperlink" Target="https://pbs.twimg.com/profile_banners/34530995/1567425507" TargetMode="External" /><Relationship Id="rId83" Type="http://schemas.openxmlformats.org/officeDocument/2006/relationships/hyperlink" Target="https://pbs.twimg.com/profile_banners/1845027288/1438588176" TargetMode="External" /><Relationship Id="rId84" Type="http://schemas.openxmlformats.org/officeDocument/2006/relationships/hyperlink" Target="https://pbs.twimg.com/profile_banners/923893094810079232/1509116187" TargetMode="External" /><Relationship Id="rId85" Type="http://schemas.openxmlformats.org/officeDocument/2006/relationships/hyperlink" Target="https://pbs.twimg.com/profile_banners/3826628303/1574124681" TargetMode="External" /><Relationship Id="rId86" Type="http://schemas.openxmlformats.org/officeDocument/2006/relationships/hyperlink" Target="https://pbs.twimg.com/profile_banners/483275984/1525359172" TargetMode="External" /><Relationship Id="rId87" Type="http://schemas.openxmlformats.org/officeDocument/2006/relationships/hyperlink" Target="https://pbs.twimg.com/profile_banners/246582558/1489437349" TargetMode="External" /><Relationship Id="rId88" Type="http://schemas.openxmlformats.org/officeDocument/2006/relationships/hyperlink" Target="https://pbs.twimg.com/profile_banners/705405312547823616/1568737540" TargetMode="External" /><Relationship Id="rId89" Type="http://schemas.openxmlformats.org/officeDocument/2006/relationships/hyperlink" Target="https://pbs.twimg.com/profile_banners/4082613496/1506327606" TargetMode="External" /><Relationship Id="rId90" Type="http://schemas.openxmlformats.org/officeDocument/2006/relationships/hyperlink" Target="https://pbs.twimg.com/profile_banners/785591103051354112/1549440824" TargetMode="External" /><Relationship Id="rId91" Type="http://schemas.openxmlformats.org/officeDocument/2006/relationships/hyperlink" Target="https://pbs.twimg.com/profile_banners/69136365/1401391661" TargetMode="External" /><Relationship Id="rId92" Type="http://schemas.openxmlformats.org/officeDocument/2006/relationships/hyperlink" Target="https://pbs.twimg.com/profile_banners/2939987797/1574788696" TargetMode="External" /><Relationship Id="rId93" Type="http://schemas.openxmlformats.org/officeDocument/2006/relationships/hyperlink" Target="https://pbs.twimg.com/profile_banners/20058870/1568208619" TargetMode="External" /><Relationship Id="rId94" Type="http://schemas.openxmlformats.org/officeDocument/2006/relationships/hyperlink" Target="https://pbs.twimg.com/profile_banners/107470796/1511241499" TargetMode="External" /><Relationship Id="rId95" Type="http://schemas.openxmlformats.org/officeDocument/2006/relationships/hyperlink" Target="https://pbs.twimg.com/profile_banners/461489848/1516759435" TargetMode="External" /><Relationship Id="rId96" Type="http://schemas.openxmlformats.org/officeDocument/2006/relationships/hyperlink" Target="https://pbs.twimg.com/profile_banners/904269434/1470514338" TargetMode="External" /><Relationship Id="rId97" Type="http://schemas.openxmlformats.org/officeDocument/2006/relationships/hyperlink" Target="https://pbs.twimg.com/profile_banners/23548699/1468613116" TargetMode="External" /><Relationship Id="rId98" Type="http://schemas.openxmlformats.org/officeDocument/2006/relationships/hyperlink" Target="https://pbs.twimg.com/profile_banners/52426212/1437665522" TargetMode="External" /><Relationship Id="rId99" Type="http://schemas.openxmlformats.org/officeDocument/2006/relationships/hyperlink" Target="https://pbs.twimg.com/profile_banners/4835333714/1503518550" TargetMode="External" /><Relationship Id="rId100" Type="http://schemas.openxmlformats.org/officeDocument/2006/relationships/hyperlink" Target="https://pbs.twimg.com/profile_banners/114878546/1444176305" TargetMode="External" /><Relationship Id="rId101" Type="http://schemas.openxmlformats.org/officeDocument/2006/relationships/hyperlink" Target="https://pbs.twimg.com/profile_banners/3306240360/1561042432" TargetMode="External" /><Relationship Id="rId102" Type="http://schemas.openxmlformats.org/officeDocument/2006/relationships/hyperlink" Target="https://pbs.twimg.com/profile_banners/1049757555491307521/1539117256" TargetMode="External" /><Relationship Id="rId103" Type="http://schemas.openxmlformats.org/officeDocument/2006/relationships/hyperlink" Target="https://pbs.twimg.com/profile_banners/302270273/1473889262" TargetMode="External" /><Relationship Id="rId104" Type="http://schemas.openxmlformats.org/officeDocument/2006/relationships/hyperlink" Target="https://pbs.twimg.com/profile_banners/19346141/1536004655" TargetMode="External" /><Relationship Id="rId105" Type="http://schemas.openxmlformats.org/officeDocument/2006/relationships/hyperlink" Target="https://pbs.twimg.com/profile_banners/1036792414084714507/1563487129" TargetMode="External" /><Relationship Id="rId106" Type="http://schemas.openxmlformats.org/officeDocument/2006/relationships/hyperlink" Target="https://pbs.twimg.com/profile_banners/272527005/1439230058" TargetMode="External" /><Relationship Id="rId107" Type="http://schemas.openxmlformats.org/officeDocument/2006/relationships/hyperlink" Target="https://pbs.twimg.com/profile_banners/987321611329130496/1537447961" TargetMode="External" /><Relationship Id="rId108" Type="http://schemas.openxmlformats.org/officeDocument/2006/relationships/hyperlink" Target="https://pbs.twimg.com/profile_banners/783214/1556918042" TargetMode="External" /><Relationship Id="rId109" Type="http://schemas.openxmlformats.org/officeDocument/2006/relationships/hyperlink" Target="https://pbs.twimg.com/profile_banners/119097749/1570033827" TargetMode="External" /><Relationship Id="rId110" Type="http://schemas.openxmlformats.org/officeDocument/2006/relationships/hyperlink" Target="https://pbs.twimg.com/profile_banners/18181895/1572639192" TargetMode="External" /><Relationship Id="rId111" Type="http://schemas.openxmlformats.org/officeDocument/2006/relationships/hyperlink" Target="https://pbs.twimg.com/profile_banners/790210961722384385/1528820383" TargetMode="External" /><Relationship Id="rId112" Type="http://schemas.openxmlformats.org/officeDocument/2006/relationships/hyperlink" Target="https://pbs.twimg.com/profile_banners/534350839/1559186329" TargetMode="External" /><Relationship Id="rId113" Type="http://schemas.openxmlformats.org/officeDocument/2006/relationships/hyperlink" Target="https://pbs.twimg.com/profile_banners/4435296613/1449156069" TargetMode="External" /><Relationship Id="rId114" Type="http://schemas.openxmlformats.org/officeDocument/2006/relationships/hyperlink" Target="https://pbs.twimg.com/profile_banners/3221520104/1546631031" TargetMode="External" /><Relationship Id="rId115" Type="http://schemas.openxmlformats.org/officeDocument/2006/relationships/hyperlink" Target="https://pbs.twimg.com/profile_banners/305252233/1541087554" TargetMode="External" /><Relationship Id="rId116" Type="http://schemas.openxmlformats.org/officeDocument/2006/relationships/hyperlink" Target="https://pbs.twimg.com/profile_banners/1967548398/1548446221" TargetMode="External" /><Relationship Id="rId117" Type="http://schemas.openxmlformats.org/officeDocument/2006/relationships/hyperlink" Target="https://pbs.twimg.com/profile_banners/730572189020344320/1564173362" TargetMode="External" /><Relationship Id="rId118" Type="http://schemas.openxmlformats.org/officeDocument/2006/relationships/hyperlink" Target="https://pbs.twimg.com/profile_banners/965366246/1512572152" TargetMode="External" /><Relationship Id="rId119" Type="http://schemas.openxmlformats.org/officeDocument/2006/relationships/hyperlink" Target="https://pbs.twimg.com/profile_banners/87606674/1405285356" TargetMode="External" /><Relationship Id="rId120" Type="http://schemas.openxmlformats.org/officeDocument/2006/relationships/hyperlink" Target="https://pbs.twimg.com/profile_banners/2195872195/1384736544" TargetMode="External" /><Relationship Id="rId121" Type="http://schemas.openxmlformats.org/officeDocument/2006/relationships/hyperlink" Target="https://pbs.twimg.com/profile_banners/2721663590/1530985124" TargetMode="External" /><Relationship Id="rId122" Type="http://schemas.openxmlformats.org/officeDocument/2006/relationships/hyperlink" Target="https://pbs.twimg.com/profile_banners/162436508/1546571904" TargetMode="External" /><Relationship Id="rId123" Type="http://schemas.openxmlformats.org/officeDocument/2006/relationships/hyperlink" Target="https://pbs.twimg.com/profile_banners/704156812354801664/1547189224" TargetMode="External" /><Relationship Id="rId124" Type="http://schemas.openxmlformats.org/officeDocument/2006/relationships/hyperlink" Target="https://pbs.twimg.com/profile_banners/3453429735/1559845097" TargetMode="External" /><Relationship Id="rId125" Type="http://schemas.openxmlformats.org/officeDocument/2006/relationships/hyperlink" Target="https://pbs.twimg.com/profile_banners/187589020/1560974871" TargetMode="External" /><Relationship Id="rId126" Type="http://schemas.openxmlformats.org/officeDocument/2006/relationships/hyperlink" Target="https://pbs.twimg.com/profile_banners/955263002881744896/1563226605" TargetMode="External" /><Relationship Id="rId127" Type="http://schemas.openxmlformats.org/officeDocument/2006/relationships/hyperlink" Target="https://pbs.twimg.com/profile_banners/3872469853/1570202824" TargetMode="External" /><Relationship Id="rId128" Type="http://schemas.openxmlformats.org/officeDocument/2006/relationships/hyperlink" Target="https://pbs.twimg.com/profile_banners/72662823/1507084959" TargetMode="External" /><Relationship Id="rId129" Type="http://schemas.openxmlformats.org/officeDocument/2006/relationships/hyperlink" Target="https://pbs.twimg.com/profile_banners/476254128/1572229633" TargetMode="External" /><Relationship Id="rId130" Type="http://schemas.openxmlformats.org/officeDocument/2006/relationships/hyperlink" Target="https://pbs.twimg.com/profile_banners/1042526357127741440/1568235258" TargetMode="External" /><Relationship Id="rId131" Type="http://schemas.openxmlformats.org/officeDocument/2006/relationships/hyperlink" Target="https://pbs.twimg.com/profile_banners/289678729/1512237459" TargetMode="External" /><Relationship Id="rId132" Type="http://schemas.openxmlformats.org/officeDocument/2006/relationships/hyperlink" Target="https://pbs.twimg.com/profile_banners/25617709/1573143009" TargetMode="External" /><Relationship Id="rId133" Type="http://schemas.openxmlformats.org/officeDocument/2006/relationships/hyperlink" Target="https://pbs.twimg.com/profile_banners/732101407/1573451620" TargetMode="External" /><Relationship Id="rId134" Type="http://schemas.openxmlformats.org/officeDocument/2006/relationships/hyperlink" Target="https://pbs.twimg.com/profile_banners/759701946/1572213416" TargetMode="External" /><Relationship Id="rId135" Type="http://schemas.openxmlformats.org/officeDocument/2006/relationships/hyperlink" Target="https://pbs.twimg.com/profile_banners/3742431562/1528405723" TargetMode="External" /><Relationship Id="rId136" Type="http://schemas.openxmlformats.org/officeDocument/2006/relationships/hyperlink" Target="https://pbs.twimg.com/profile_banners/402500087/1572035292" TargetMode="External" /><Relationship Id="rId137" Type="http://schemas.openxmlformats.org/officeDocument/2006/relationships/hyperlink" Target="https://pbs.twimg.com/profile_banners/2439161612/1559402693" TargetMode="External" /><Relationship Id="rId138" Type="http://schemas.openxmlformats.org/officeDocument/2006/relationships/hyperlink" Target="https://pbs.twimg.com/profile_banners/595806808/1529238899" TargetMode="External" /><Relationship Id="rId139" Type="http://schemas.openxmlformats.org/officeDocument/2006/relationships/hyperlink" Target="https://pbs.twimg.com/profile_banners/23385603/1573245149" TargetMode="External" /><Relationship Id="rId140" Type="http://schemas.openxmlformats.org/officeDocument/2006/relationships/hyperlink" Target="https://pbs.twimg.com/profile_banners/191713529/1563981440" TargetMode="External" /><Relationship Id="rId141" Type="http://schemas.openxmlformats.org/officeDocument/2006/relationships/hyperlink" Target="https://pbs.twimg.com/profile_banners/72699258/1570381366" TargetMode="External" /><Relationship Id="rId142" Type="http://schemas.openxmlformats.org/officeDocument/2006/relationships/hyperlink" Target="https://pbs.twimg.com/profile_banners/786981829433659392/1515799351" TargetMode="External" /><Relationship Id="rId143" Type="http://schemas.openxmlformats.org/officeDocument/2006/relationships/hyperlink" Target="https://pbs.twimg.com/profile_banners/790226277873713153/1477239926" TargetMode="External" /><Relationship Id="rId144" Type="http://schemas.openxmlformats.org/officeDocument/2006/relationships/hyperlink" Target="https://pbs.twimg.com/profile_banners/331892372/1553533586" TargetMode="External" /><Relationship Id="rId145" Type="http://schemas.openxmlformats.org/officeDocument/2006/relationships/hyperlink" Target="https://pbs.twimg.com/profile_banners/451608000/1534035185" TargetMode="External" /><Relationship Id="rId146" Type="http://schemas.openxmlformats.org/officeDocument/2006/relationships/hyperlink" Target="https://pbs.twimg.com/profile_banners/827383046/1534041529" TargetMode="External" /><Relationship Id="rId147" Type="http://schemas.openxmlformats.org/officeDocument/2006/relationships/hyperlink" Target="https://pbs.twimg.com/profile_banners/871866650244632578/1543475385" TargetMode="External" /><Relationship Id="rId148" Type="http://schemas.openxmlformats.org/officeDocument/2006/relationships/hyperlink" Target="https://pbs.twimg.com/profile_banners/20412492/1553879300" TargetMode="External" /><Relationship Id="rId149" Type="http://schemas.openxmlformats.org/officeDocument/2006/relationships/hyperlink" Target="https://pbs.twimg.com/profile_banners/194643555/1462065309" TargetMode="External" /><Relationship Id="rId150" Type="http://schemas.openxmlformats.org/officeDocument/2006/relationships/hyperlink" Target="https://pbs.twimg.com/profile_banners/18933863/1574614546" TargetMode="External" /><Relationship Id="rId151" Type="http://schemas.openxmlformats.org/officeDocument/2006/relationships/hyperlink" Target="https://pbs.twimg.com/profile_banners/15163577/1514681803" TargetMode="External" /><Relationship Id="rId152" Type="http://schemas.openxmlformats.org/officeDocument/2006/relationships/hyperlink" Target="https://pbs.twimg.com/profile_banners/15293774/1531146196" TargetMode="External" /><Relationship Id="rId153" Type="http://schemas.openxmlformats.org/officeDocument/2006/relationships/hyperlink" Target="https://pbs.twimg.com/profile_banners/973267522798735360/1536852604" TargetMode="External" /><Relationship Id="rId154" Type="http://schemas.openxmlformats.org/officeDocument/2006/relationships/hyperlink" Target="http://abs.twimg.com/images/themes/theme4/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1/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0/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9/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3/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9/bg.gif" TargetMode="External" /><Relationship Id="rId202" Type="http://schemas.openxmlformats.org/officeDocument/2006/relationships/hyperlink" Target="http://abs.twimg.com/images/themes/theme17/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2/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0/bg.gif"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pbs.twimg.com/profile_images/1124176275722125312/lyn4nKwU_normal.jpg" TargetMode="External" /><Relationship Id="rId236" Type="http://schemas.openxmlformats.org/officeDocument/2006/relationships/hyperlink" Target="http://pbs.twimg.com/profile_images/2761713408/6329c1d5a241ca23457c0db374bee56b_normal.jpeg" TargetMode="External" /><Relationship Id="rId237" Type="http://schemas.openxmlformats.org/officeDocument/2006/relationships/hyperlink" Target="http://pbs.twimg.com/profile_images/1137012768303931392/_YNnZ4rm_normal.jpg" TargetMode="External" /><Relationship Id="rId238" Type="http://schemas.openxmlformats.org/officeDocument/2006/relationships/hyperlink" Target="http://pbs.twimg.com/profile_images/1173256262777282561/7ZSOgUL3_normal.jpg" TargetMode="External" /><Relationship Id="rId239" Type="http://schemas.openxmlformats.org/officeDocument/2006/relationships/hyperlink" Target="http://pbs.twimg.com/profile_images/1193229162833731584/RgzC9I5I_normal.jpg" TargetMode="External" /><Relationship Id="rId240" Type="http://schemas.openxmlformats.org/officeDocument/2006/relationships/hyperlink" Target="http://pbs.twimg.com/profile_images/1087719846605979648/HRHFp3Nq_normal.jpg" TargetMode="External" /><Relationship Id="rId241" Type="http://schemas.openxmlformats.org/officeDocument/2006/relationships/hyperlink" Target="http://pbs.twimg.com/profile_images/875946540715659264/FDOf-UKL_normal.jpg" TargetMode="External" /><Relationship Id="rId242" Type="http://schemas.openxmlformats.org/officeDocument/2006/relationships/hyperlink" Target="http://pbs.twimg.com/profile_images/1061744570344517633/fKDfFqhQ_normal.jpg" TargetMode="External" /><Relationship Id="rId243" Type="http://schemas.openxmlformats.org/officeDocument/2006/relationships/hyperlink" Target="http://pbs.twimg.com/profile_images/912667889395798022/pMoB2qc8_normal.jpg" TargetMode="External" /><Relationship Id="rId244" Type="http://schemas.openxmlformats.org/officeDocument/2006/relationships/hyperlink" Target="http://pbs.twimg.com/profile_images/1085776914285903873/D2BnQ3vv_normal.jpg" TargetMode="External" /><Relationship Id="rId245" Type="http://schemas.openxmlformats.org/officeDocument/2006/relationships/hyperlink" Target="http://pbs.twimg.com/profile_images/877142330188410880/8Iq8Ku2m_normal.jpg" TargetMode="External" /><Relationship Id="rId246" Type="http://schemas.openxmlformats.org/officeDocument/2006/relationships/hyperlink" Target="http://pbs.twimg.com/profile_images/1055752495086034944/QMsvAgFY_normal.jpg" TargetMode="External" /><Relationship Id="rId247" Type="http://schemas.openxmlformats.org/officeDocument/2006/relationships/hyperlink" Target="http://pbs.twimg.com/profile_images/1168494672911593478/pgUGrDgj_normal.jpg" TargetMode="External" /><Relationship Id="rId248" Type="http://schemas.openxmlformats.org/officeDocument/2006/relationships/hyperlink" Target="http://pbs.twimg.com/profile_images/660622206863409153/rke7m06A_normal.jpg" TargetMode="External" /><Relationship Id="rId249" Type="http://schemas.openxmlformats.org/officeDocument/2006/relationships/hyperlink" Target="http://pbs.twimg.com/profile_images/1162512272583004160/N58_RDBP_normal.jpg" TargetMode="External" /><Relationship Id="rId250" Type="http://schemas.openxmlformats.org/officeDocument/2006/relationships/hyperlink" Target="http://pbs.twimg.com/profile_images/1188552492163964930/6ruHFUHs_normal.jpg" TargetMode="External" /><Relationship Id="rId251" Type="http://schemas.openxmlformats.org/officeDocument/2006/relationships/hyperlink" Target="http://pbs.twimg.com/profile_images/992053872322629634/3QBCD-OO_normal.jpg" TargetMode="External" /><Relationship Id="rId252" Type="http://schemas.openxmlformats.org/officeDocument/2006/relationships/hyperlink" Target="http://pbs.twimg.com/profile_images/830626941514420224/-GTzH-7n_normal.jpg" TargetMode="External" /><Relationship Id="rId253" Type="http://schemas.openxmlformats.org/officeDocument/2006/relationships/hyperlink" Target="http://pbs.twimg.com/profile_images/1173996448679170049/pILNzBIw_normal.jpg" TargetMode="External" /><Relationship Id="rId254" Type="http://schemas.openxmlformats.org/officeDocument/2006/relationships/hyperlink" Target="http://pbs.twimg.com/profile_images/912230584637902850/InyIuVFD_normal.jpg" TargetMode="External" /><Relationship Id="rId255" Type="http://schemas.openxmlformats.org/officeDocument/2006/relationships/hyperlink" Target="http://pbs.twimg.com/profile_images/790240615128768513/Cirx6Izu_normal.jpg" TargetMode="External" /><Relationship Id="rId256" Type="http://schemas.openxmlformats.org/officeDocument/2006/relationships/hyperlink" Target="http://pbs.twimg.com/profile_images/943167209479819264/NzUPkf7w_normal.jpg" TargetMode="External" /><Relationship Id="rId257" Type="http://schemas.openxmlformats.org/officeDocument/2006/relationships/hyperlink" Target="http://pbs.twimg.com/profile_images/781149278324404224/BrdNL5gm_normal.jpg" TargetMode="External" /><Relationship Id="rId258" Type="http://schemas.openxmlformats.org/officeDocument/2006/relationships/hyperlink" Target="http://pbs.twimg.com/profile_images/1171778286474727425/dSraBW0g_normal.jpg" TargetMode="External" /><Relationship Id="rId259" Type="http://schemas.openxmlformats.org/officeDocument/2006/relationships/hyperlink" Target="http://pbs.twimg.com/profile_images/923243414425976832/GWZwBnhE_normal.jpg" TargetMode="External" /><Relationship Id="rId260" Type="http://schemas.openxmlformats.org/officeDocument/2006/relationships/hyperlink" Target="http://pbs.twimg.com/profile_images/839177806479122432/WU_shbyj_normal.jpg" TargetMode="External" /><Relationship Id="rId261" Type="http://schemas.openxmlformats.org/officeDocument/2006/relationships/hyperlink" Target="http://pbs.twimg.com/profile_images/1177058258852470785/7b7ZPFkd_normal.jpg" TargetMode="External" /><Relationship Id="rId262" Type="http://schemas.openxmlformats.org/officeDocument/2006/relationships/hyperlink" Target="http://pbs.twimg.com/profile_images/1029159326332739589/DzGiazR0_normal.jpg" TargetMode="External" /><Relationship Id="rId263" Type="http://schemas.openxmlformats.org/officeDocument/2006/relationships/hyperlink" Target="http://pbs.twimg.com/profile_images/719021299914383360/_jkQhu12_normal.jpg" TargetMode="External" /><Relationship Id="rId264" Type="http://schemas.openxmlformats.org/officeDocument/2006/relationships/hyperlink" Target="http://pbs.twimg.com/profile_images/875454464244797440/cGgJck35_normal.jpg" TargetMode="External" /><Relationship Id="rId265" Type="http://schemas.openxmlformats.org/officeDocument/2006/relationships/hyperlink" Target="http://pbs.twimg.com/profile_images/846395641542553605/wbw9n5pG_normal.jpg" TargetMode="External" /><Relationship Id="rId266" Type="http://schemas.openxmlformats.org/officeDocument/2006/relationships/hyperlink" Target="http://pbs.twimg.com/profile_images/783714894839373824/DUKk4Dyg_normal.jpg" TargetMode="External" /><Relationship Id="rId267" Type="http://schemas.openxmlformats.org/officeDocument/2006/relationships/hyperlink" Target="http://pbs.twimg.com/profile_images/1141723740822265856/uFCFgynd_normal.png" TargetMode="External" /><Relationship Id="rId268" Type="http://schemas.openxmlformats.org/officeDocument/2006/relationships/hyperlink" Target="http://pbs.twimg.com/profile_images/1161359877085650944/yVkaWWlD_normal.jpg" TargetMode="External" /><Relationship Id="rId269" Type="http://schemas.openxmlformats.org/officeDocument/2006/relationships/hyperlink" Target="http://pbs.twimg.com/profile_images/1093970997865197568/jc4v1val_normal.jpg" TargetMode="External" /><Relationship Id="rId270" Type="http://schemas.openxmlformats.org/officeDocument/2006/relationships/hyperlink" Target="http://pbs.twimg.com/profile_images/776173479817121792/dN2GMFlD_normal.jpg" TargetMode="External" /><Relationship Id="rId271" Type="http://schemas.openxmlformats.org/officeDocument/2006/relationships/hyperlink" Target="http://pbs.twimg.com/profile_images/1124009630655557633/2_DbWoxn_normal.png" TargetMode="External" /><Relationship Id="rId272" Type="http://schemas.openxmlformats.org/officeDocument/2006/relationships/hyperlink" Target="http://pbs.twimg.com/profile_images/1037034619764449286/r0RGBxGw_normal.jpg" TargetMode="External" /><Relationship Id="rId273" Type="http://schemas.openxmlformats.org/officeDocument/2006/relationships/hyperlink" Target="http://pbs.twimg.com/profile_images/552872093927215105/AliobtB1_normal.jpeg" TargetMode="External" /><Relationship Id="rId274" Type="http://schemas.openxmlformats.org/officeDocument/2006/relationships/hyperlink" Target="http://pbs.twimg.com/profile_images/988221968381042690/a2U6O_gc_normal.jpg" TargetMode="External" /><Relationship Id="rId275" Type="http://schemas.openxmlformats.org/officeDocument/2006/relationships/hyperlink" Target="http://pbs.twimg.com/profile_images/1111729635610382336/_65QFl7B_normal.png" TargetMode="External" /><Relationship Id="rId276" Type="http://schemas.openxmlformats.org/officeDocument/2006/relationships/hyperlink" Target="http://pbs.twimg.com/profile_images/1019605762140725249/zFbd6Zrr_normal.jpg" TargetMode="External" /><Relationship Id="rId277" Type="http://schemas.openxmlformats.org/officeDocument/2006/relationships/hyperlink" Target="http://pbs.twimg.com/profile_images/1082664833831464960/89FqyL0P_normal.jpg" TargetMode="External" /><Relationship Id="rId278" Type="http://schemas.openxmlformats.org/officeDocument/2006/relationships/hyperlink" Target="http://pbs.twimg.com/profile_images/870744824281944064/J9_w-tgm_normal.jpg" TargetMode="External" /><Relationship Id="rId279" Type="http://schemas.openxmlformats.org/officeDocument/2006/relationships/hyperlink" Target="http://pbs.twimg.com/profile_images/1163987488911822848/facc7RZx_normal.jpg" TargetMode="External" /><Relationship Id="rId280" Type="http://schemas.openxmlformats.org/officeDocument/2006/relationships/hyperlink" Target="http://pbs.twimg.com/profile_images/672169213688070144/luVrWZPn_normal.jpg" TargetMode="External" /><Relationship Id="rId281" Type="http://schemas.openxmlformats.org/officeDocument/2006/relationships/hyperlink" Target="http://pbs.twimg.com/profile_images/766673465462054912/_gJ_Tsgj_normal.jpg" TargetMode="External" /><Relationship Id="rId282" Type="http://schemas.openxmlformats.org/officeDocument/2006/relationships/hyperlink" Target="http://pbs.twimg.com/profile_images/756529052492509185/uAQg5WAk_normal.jpg" TargetMode="External" /><Relationship Id="rId283" Type="http://schemas.openxmlformats.org/officeDocument/2006/relationships/hyperlink" Target="http://pbs.twimg.com/profile_images/1075454161855033344/RxBfD-4K_normal.jpg" TargetMode="External" /><Relationship Id="rId284" Type="http://schemas.openxmlformats.org/officeDocument/2006/relationships/hyperlink" Target="http://pbs.twimg.com/profile_images/1008772565542883331/JrcemwDP_normal.jpg" TargetMode="External" /><Relationship Id="rId285" Type="http://schemas.openxmlformats.org/officeDocument/2006/relationships/hyperlink" Target="http://pbs.twimg.com/profile_images/463688514094526464/s0MkmhPQ_normal.jpeg" TargetMode="External" /><Relationship Id="rId286" Type="http://schemas.openxmlformats.org/officeDocument/2006/relationships/hyperlink" Target="http://pbs.twimg.com/profile_images/849132774661308416/pa2Uplq1_normal.jpg" TargetMode="External" /><Relationship Id="rId287" Type="http://schemas.openxmlformats.org/officeDocument/2006/relationships/hyperlink" Target="http://pbs.twimg.com/profile_images/378800000754954602/01aa41b9c84ef01d5b84503fa22af522_normal.png" TargetMode="External" /><Relationship Id="rId288" Type="http://schemas.openxmlformats.org/officeDocument/2006/relationships/hyperlink" Target="http://pbs.twimg.com/profile_images/1141931424133419008/uLtHzg-w_normal.png" TargetMode="External" /><Relationship Id="rId289" Type="http://schemas.openxmlformats.org/officeDocument/2006/relationships/hyperlink" Target="http://pbs.twimg.com/profile_images/968363768571940864/2uXKHozY_normal.jpg" TargetMode="External" /><Relationship Id="rId290" Type="http://schemas.openxmlformats.org/officeDocument/2006/relationships/hyperlink" Target="http://pbs.twimg.com/profile_images/919769237379366913/9y6s2vYg_normal.jpg" TargetMode="External" /><Relationship Id="rId291" Type="http://schemas.openxmlformats.org/officeDocument/2006/relationships/hyperlink" Target="http://pbs.twimg.com/profile_images/1019421713644179457/6KziwV68_normal.jpg" TargetMode="External" /><Relationship Id="rId292" Type="http://schemas.openxmlformats.org/officeDocument/2006/relationships/hyperlink" Target="http://pbs.twimg.com/profile_images/1175226319518482432/hQvS-vMP_normal.jpg" TargetMode="External" /><Relationship Id="rId293" Type="http://schemas.openxmlformats.org/officeDocument/2006/relationships/hyperlink" Target="http://pbs.twimg.com/profile_images/1150881721879080960/xwJX-aUc_normal.jpg" TargetMode="External" /><Relationship Id="rId294" Type="http://schemas.openxmlformats.org/officeDocument/2006/relationships/hyperlink" Target="http://pbs.twimg.com/profile_images/1199482407188979712/HRk5JZAP_normal.jpg" TargetMode="External" /><Relationship Id="rId295" Type="http://schemas.openxmlformats.org/officeDocument/2006/relationships/hyperlink" Target="http://pbs.twimg.com/profile_images/1173716096882499584/-7NbjpCw_normal.jpg" TargetMode="External" /><Relationship Id="rId296" Type="http://schemas.openxmlformats.org/officeDocument/2006/relationships/hyperlink" Target="http://pbs.twimg.com/profile_images/1188584659971645444/ii70XDNH_normal.jpg" TargetMode="External" /><Relationship Id="rId297" Type="http://schemas.openxmlformats.org/officeDocument/2006/relationships/hyperlink" Target="http://pbs.twimg.com/profile_images/1199500317446025216/OVpYKtpz_normal.jpg" TargetMode="External" /><Relationship Id="rId298" Type="http://schemas.openxmlformats.org/officeDocument/2006/relationships/hyperlink" Target="http://pbs.twimg.com/profile_images/937016361032781826/cZPh_EwX_normal.jpg" TargetMode="External" /><Relationship Id="rId299" Type="http://schemas.openxmlformats.org/officeDocument/2006/relationships/hyperlink" Target="http://pbs.twimg.com/profile_images/634461621692174336/FHAkq_Qk_normal.jpg" TargetMode="External" /><Relationship Id="rId300" Type="http://schemas.openxmlformats.org/officeDocument/2006/relationships/hyperlink" Target="http://pbs.twimg.com/profile_images/1192474129838030848/29yiJCTe_normal.png" TargetMode="External" /><Relationship Id="rId301" Type="http://schemas.openxmlformats.org/officeDocument/2006/relationships/hyperlink" Target="http://pbs.twimg.com/profile_images/1189771372731482115/egMYYoXR_normal.jpg" TargetMode="External" /><Relationship Id="rId302" Type="http://schemas.openxmlformats.org/officeDocument/2006/relationships/hyperlink" Target="http://pbs.twimg.com/profile_images/1060768037417218048/sFWWfLR3_normal.jpg" TargetMode="External" /><Relationship Id="rId303" Type="http://schemas.openxmlformats.org/officeDocument/2006/relationships/hyperlink" Target="http://pbs.twimg.com/profile_images/1123374378455117824/75bno-CM_normal.jpg" TargetMode="External" /><Relationship Id="rId304" Type="http://schemas.openxmlformats.org/officeDocument/2006/relationships/hyperlink" Target="http://pbs.twimg.com/profile_images/1188825351843172353/R8qPwRhS_normal.jpg" TargetMode="External" /><Relationship Id="rId305" Type="http://schemas.openxmlformats.org/officeDocument/2006/relationships/hyperlink" Target="http://pbs.twimg.com/profile_images/1199169784824254465/UF-dLE5X_normal.jpg" TargetMode="External" /><Relationship Id="rId306" Type="http://schemas.openxmlformats.org/officeDocument/2006/relationships/hyperlink" Target="http://pbs.twimg.com/profile_images/1189350476841701376/OcojXGVv_normal.jpg" TargetMode="External" /><Relationship Id="rId307" Type="http://schemas.openxmlformats.org/officeDocument/2006/relationships/hyperlink" Target="http://pbs.twimg.com/profile_images/1182338436230995969/1jQMWImu_normal.jpg" TargetMode="External" /><Relationship Id="rId308" Type="http://schemas.openxmlformats.org/officeDocument/2006/relationships/hyperlink" Target="http://pbs.twimg.com/profile_images/1154048003545550851/WLLoatDQ_normal.png" TargetMode="External" /><Relationship Id="rId309" Type="http://schemas.openxmlformats.org/officeDocument/2006/relationships/hyperlink" Target="http://pbs.twimg.com/profile_images/668801233440772096/vyyG2C9E_normal.jpg" TargetMode="External" /><Relationship Id="rId310" Type="http://schemas.openxmlformats.org/officeDocument/2006/relationships/hyperlink" Target="http://pbs.twimg.com/profile_images/1010384943657074688/1EFC97oc_normal.jpg" TargetMode="External" /><Relationship Id="rId311" Type="http://schemas.openxmlformats.org/officeDocument/2006/relationships/hyperlink" Target="http://pbs.twimg.com/profile_images/1070930738168524801/wwgF32oL_normal.jpg" TargetMode="External" /><Relationship Id="rId312" Type="http://schemas.openxmlformats.org/officeDocument/2006/relationships/hyperlink" Target="http://pbs.twimg.com/profile_images/1123422243516821504/AydhHMbB_normal.png" TargetMode="External" /><Relationship Id="rId313" Type="http://schemas.openxmlformats.org/officeDocument/2006/relationships/hyperlink" Target="http://pbs.twimg.com/profile_images/1110226197575663619/JxPjIQ0h_normal.png" TargetMode="External" /><Relationship Id="rId314" Type="http://schemas.openxmlformats.org/officeDocument/2006/relationships/hyperlink" Target="http://pbs.twimg.com/profile_images/1028444219122372608/WpQ3rG1f_normal.jpg" TargetMode="External" /><Relationship Id="rId315" Type="http://schemas.openxmlformats.org/officeDocument/2006/relationships/hyperlink" Target="http://pbs.twimg.com/profile_images/1667209526/zach_normal.jpg" TargetMode="External" /><Relationship Id="rId316" Type="http://schemas.openxmlformats.org/officeDocument/2006/relationships/hyperlink" Target="http://pbs.twimg.com/profile_images/1083037204253880320/Mbw_Yhlr_normal.jpg" TargetMode="External" /><Relationship Id="rId317" Type="http://schemas.openxmlformats.org/officeDocument/2006/relationships/hyperlink" Target="http://pbs.twimg.com/profile_images/1068037943233822721/lUp4wSxD_normal.jpg" TargetMode="External" /><Relationship Id="rId318" Type="http://schemas.openxmlformats.org/officeDocument/2006/relationships/hyperlink" Target="http://pbs.twimg.com/profile_images/1081781922521665537/LL5denMz_normal.jpg" TargetMode="External" /><Relationship Id="rId319" Type="http://schemas.openxmlformats.org/officeDocument/2006/relationships/hyperlink" Target="http://pbs.twimg.com/profile_images/1435641079/photo_1__normal.JPG" TargetMode="External" /><Relationship Id="rId320" Type="http://schemas.openxmlformats.org/officeDocument/2006/relationships/hyperlink" Target="http://pbs.twimg.com/profile_images/1155629645737410560/TOxKh1hh_normal.jpg" TargetMode="External" /><Relationship Id="rId321" Type="http://schemas.openxmlformats.org/officeDocument/2006/relationships/hyperlink" Target="http://pbs.twimg.com/profile_images/875387893711159296/HWctzy0p_normal.jpg" TargetMode="External" /><Relationship Id="rId322" Type="http://schemas.openxmlformats.org/officeDocument/2006/relationships/hyperlink" Target="http://pbs.twimg.com/profile_images/1180860019513987072/UAPVTVpg_normal.jpg" TargetMode="External" /><Relationship Id="rId323" Type="http://schemas.openxmlformats.org/officeDocument/2006/relationships/hyperlink" Target="http://pbs.twimg.com/profile_images/1040261394472394757/SiKQ3awK_normal.jpg" TargetMode="External" /><Relationship Id="rId324" Type="http://schemas.openxmlformats.org/officeDocument/2006/relationships/hyperlink" Target="https://twitter.com/docassar" TargetMode="External" /><Relationship Id="rId325" Type="http://schemas.openxmlformats.org/officeDocument/2006/relationships/hyperlink" Target="https://twitter.com/thekamrinbaker" TargetMode="External" /><Relationship Id="rId326" Type="http://schemas.openxmlformats.org/officeDocument/2006/relationships/hyperlink" Target="https://twitter.com/larissagrace" TargetMode="External" /><Relationship Id="rId327" Type="http://schemas.openxmlformats.org/officeDocument/2006/relationships/hyperlink" Target="https://twitter.com/likely75463987" TargetMode="External" /><Relationship Id="rId328" Type="http://schemas.openxmlformats.org/officeDocument/2006/relationships/hyperlink" Target="https://twitter.com/kylie_squiers" TargetMode="External" /><Relationship Id="rId329" Type="http://schemas.openxmlformats.org/officeDocument/2006/relationships/hyperlink" Target="https://twitter.com/ethan_wolbach" TargetMode="External" /><Relationship Id="rId330" Type="http://schemas.openxmlformats.org/officeDocument/2006/relationships/hyperlink" Target="https://twitter.com/unomaha" TargetMode="External" /><Relationship Id="rId331" Type="http://schemas.openxmlformats.org/officeDocument/2006/relationships/hyperlink" Target="https://twitter.com/thartman2u" TargetMode="External" /><Relationship Id="rId332" Type="http://schemas.openxmlformats.org/officeDocument/2006/relationships/hyperlink" Target="https://twitter.com/unosml" TargetMode="External" /><Relationship Id="rId333" Type="http://schemas.openxmlformats.org/officeDocument/2006/relationships/hyperlink" Target="https://twitter.com/jeremyhl" TargetMode="External" /><Relationship Id="rId334" Type="http://schemas.openxmlformats.org/officeDocument/2006/relationships/hyperlink" Target="https://twitter.com/ccooke6685" TargetMode="External" /><Relationship Id="rId335" Type="http://schemas.openxmlformats.org/officeDocument/2006/relationships/hyperlink" Target="https://twitter.com/richardnicholls" TargetMode="External" /><Relationship Id="rId336" Type="http://schemas.openxmlformats.org/officeDocument/2006/relationships/hyperlink" Target="https://twitter.com/freelanceowl" TargetMode="External" /><Relationship Id="rId337" Type="http://schemas.openxmlformats.org/officeDocument/2006/relationships/hyperlink" Target="https://twitter.com/mariambocari" TargetMode="External" /><Relationship Id="rId338" Type="http://schemas.openxmlformats.org/officeDocument/2006/relationships/hyperlink" Target="https://twitter.com/writersedit" TargetMode="External" /><Relationship Id="rId339" Type="http://schemas.openxmlformats.org/officeDocument/2006/relationships/hyperlink" Target="https://twitter.com/millennialprof_" TargetMode="External" /><Relationship Id="rId340" Type="http://schemas.openxmlformats.org/officeDocument/2006/relationships/hyperlink" Target="https://twitter.com/coffeeftwords" TargetMode="External" /><Relationship Id="rId341" Type="http://schemas.openxmlformats.org/officeDocument/2006/relationships/hyperlink" Target="https://twitter.com/stephen_lay" TargetMode="External" /><Relationship Id="rId342" Type="http://schemas.openxmlformats.org/officeDocument/2006/relationships/hyperlink" Target="https://twitter.com/oncodvm" TargetMode="External" /><Relationship Id="rId343" Type="http://schemas.openxmlformats.org/officeDocument/2006/relationships/hyperlink" Target="https://twitter.com/fransriemersma" TargetMode="External" /><Relationship Id="rId344" Type="http://schemas.openxmlformats.org/officeDocument/2006/relationships/hyperlink" Target="https://twitter.com/minimalloves" TargetMode="External" /><Relationship Id="rId345" Type="http://schemas.openxmlformats.org/officeDocument/2006/relationships/hyperlink" Target="https://twitter.com/vinylradar" TargetMode="External" /><Relationship Id="rId346" Type="http://schemas.openxmlformats.org/officeDocument/2006/relationships/hyperlink" Target="https://twitter.com/nebraskasower" TargetMode="External" /><Relationship Id="rId347" Type="http://schemas.openxmlformats.org/officeDocument/2006/relationships/hyperlink" Target="https://twitter.com/dospaceomaha" TargetMode="External" /><Relationship Id="rId348" Type="http://schemas.openxmlformats.org/officeDocument/2006/relationships/hyperlink" Target="https://twitter.com/askdrconnie" TargetMode="External" /><Relationship Id="rId349" Type="http://schemas.openxmlformats.org/officeDocument/2006/relationships/hyperlink" Target="https://twitter.com/communo" TargetMode="External" /><Relationship Id="rId350" Type="http://schemas.openxmlformats.org/officeDocument/2006/relationships/hyperlink" Target="https://twitter.com/ruralfutures" TargetMode="External" /><Relationship Id="rId351" Type="http://schemas.openxmlformats.org/officeDocument/2006/relationships/hyperlink" Target="https://twitter.com/jcruzalvarez26" TargetMode="External" /><Relationship Id="rId352" Type="http://schemas.openxmlformats.org/officeDocument/2006/relationships/hyperlink" Target="https://twitter.com/cnarjes1" TargetMode="External" /><Relationship Id="rId353" Type="http://schemas.openxmlformats.org/officeDocument/2006/relationships/hyperlink" Target="https://twitter.com/randazalman" TargetMode="External" /><Relationship Id="rId354" Type="http://schemas.openxmlformats.org/officeDocument/2006/relationships/hyperlink" Target="https://twitter.com/aamctoday" TargetMode="External" /><Relationship Id="rId355" Type="http://schemas.openxmlformats.org/officeDocument/2006/relationships/hyperlink" Target="https://twitter.com/unmcfacdev" TargetMode="External" /><Relationship Id="rId356" Type="http://schemas.openxmlformats.org/officeDocument/2006/relationships/hyperlink" Target="https://twitter.com/audvin" TargetMode="External" /><Relationship Id="rId357" Type="http://schemas.openxmlformats.org/officeDocument/2006/relationships/hyperlink" Target="https://twitter.com/unogradstudies" TargetMode="External" /><Relationship Id="rId358" Type="http://schemas.openxmlformats.org/officeDocument/2006/relationships/hyperlink" Target="https://twitter.com/unmc_gsa" TargetMode="External" /><Relationship Id="rId359" Type="http://schemas.openxmlformats.org/officeDocument/2006/relationships/hyperlink" Target="https://twitter.com/unmc_mdphd" TargetMode="External" /><Relationship Id="rId360" Type="http://schemas.openxmlformats.org/officeDocument/2006/relationships/hyperlink" Target="https://twitter.com/symplur" TargetMode="External" /><Relationship Id="rId361" Type="http://schemas.openxmlformats.org/officeDocument/2006/relationships/hyperlink" Target="https://twitter.com/tcymet" TargetMode="External" /><Relationship Id="rId362" Type="http://schemas.openxmlformats.org/officeDocument/2006/relationships/hyperlink" Target="https://twitter.com/davidbroderdo" TargetMode="External" /><Relationship Id="rId363" Type="http://schemas.openxmlformats.org/officeDocument/2006/relationships/hyperlink" Target="https://twitter.com/harvardmacy" TargetMode="External" /><Relationship Id="rId364" Type="http://schemas.openxmlformats.org/officeDocument/2006/relationships/hyperlink" Target="https://twitter.com/somedocs" TargetMode="External" /><Relationship Id="rId365" Type="http://schemas.openxmlformats.org/officeDocument/2006/relationships/hyperlink" Target="https://twitter.com/twitter" TargetMode="External" /><Relationship Id="rId366" Type="http://schemas.openxmlformats.org/officeDocument/2006/relationships/hyperlink" Target="https://twitter.com/journalofethics" TargetMode="External" /><Relationship Id="rId367" Type="http://schemas.openxmlformats.org/officeDocument/2006/relationships/hyperlink" Target="https://twitter.com/pallimed" TargetMode="External" /><Relationship Id="rId368" Type="http://schemas.openxmlformats.org/officeDocument/2006/relationships/hyperlink" Target="https://twitter.com/endwellsf" TargetMode="External" /><Relationship Id="rId369" Type="http://schemas.openxmlformats.org/officeDocument/2006/relationships/hyperlink" Target="https://twitter.com/muminalshawaf" TargetMode="External" /><Relationship Id="rId370" Type="http://schemas.openxmlformats.org/officeDocument/2006/relationships/hyperlink" Target="https://twitter.com/buffetteci" TargetMode="External" /><Relationship Id="rId371" Type="http://schemas.openxmlformats.org/officeDocument/2006/relationships/hyperlink" Target="https://twitter.com/nebraskabbr" TargetMode="External" /><Relationship Id="rId372" Type="http://schemas.openxmlformats.org/officeDocument/2006/relationships/hyperlink" Target="https://twitter.com/ne_children" TargetMode="External" /><Relationship Id="rId373" Type="http://schemas.openxmlformats.org/officeDocument/2006/relationships/hyperlink" Target="https://twitter.com/nebraskachamber" TargetMode="External" /><Relationship Id="rId374" Type="http://schemas.openxmlformats.org/officeDocument/2006/relationships/hyperlink" Target="https://twitter.com/caseyj_edu" TargetMode="External" /><Relationship Id="rId375" Type="http://schemas.openxmlformats.org/officeDocument/2006/relationships/hyperlink" Target="https://twitter.com/drhowardliu" TargetMode="External" /><Relationship Id="rId376" Type="http://schemas.openxmlformats.org/officeDocument/2006/relationships/hyperlink" Target="https://twitter.com/nodexl" TargetMode="External" /><Relationship Id="rId377" Type="http://schemas.openxmlformats.org/officeDocument/2006/relationships/hyperlink" Target="https://twitter.com/tweetrootapp" TargetMode="External" /><Relationship Id="rId378" Type="http://schemas.openxmlformats.org/officeDocument/2006/relationships/hyperlink" Target="https://twitter.com/daddylongegg" TargetMode="External" /><Relationship Id="rId379" Type="http://schemas.openxmlformats.org/officeDocument/2006/relationships/hyperlink" Target="https://twitter.com/prisonculture" TargetMode="External" /><Relationship Id="rId380" Type="http://schemas.openxmlformats.org/officeDocument/2006/relationships/hyperlink" Target="https://twitter.com/snadeykins" TargetMode="External" /><Relationship Id="rId381" Type="http://schemas.openxmlformats.org/officeDocument/2006/relationships/hyperlink" Target="https://twitter.com/williamakabill" TargetMode="External" /><Relationship Id="rId382" Type="http://schemas.openxmlformats.org/officeDocument/2006/relationships/hyperlink" Target="https://twitter.com/lizgrelizgre" TargetMode="External" /><Relationship Id="rId383" Type="http://schemas.openxmlformats.org/officeDocument/2006/relationships/hyperlink" Target="https://twitter.com/pussysavant" TargetMode="External" /><Relationship Id="rId384" Type="http://schemas.openxmlformats.org/officeDocument/2006/relationships/hyperlink" Target="https://twitter.com/__theclique" TargetMode="External" /><Relationship Id="rId385" Type="http://schemas.openxmlformats.org/officeDocument/2006/relationships/hyperlink" Target="https://twitter.com/strawburriez" TargetMode="External" /><Relationship Id="rId386" Type="http://schemas.openxmlformats.org/officeDocument/2006/relationships/hyperlink" Target="https://twitter.com/juliankjarboe" TargetMode="External" /><Relationship Id="rId387" Type="http://schemas.openxmlformats.org/officeDocument/2006/relationships/hyperlink" Target="https://twitter.com/666ofswords" TargetMode="External" /><Relationship Id="rId388" Type="http://schemas.openxmlformats.org/officeDocument/2006/relationships/hyperlink" Target="https://twitter.com/baker_d" TargetMode="External" /><Relationship Id="rId389" Type="http://schemas.openxmlformats.org/officeDocument/2006/relationships/hyperlink" Target="https://twitter.com/kswaneywriter" TargetMode="External" /><Relationship Id="rId390" Type="http://schemas.openxmlformats.org/officeDocument/2006/relationships/hyperlink" Target="https://twitter.com/matt_morton" TargetMode="External" /><Relationship Id="rId391" Type="http://schemas.openxmlformats.org/officeDocument/2006/relationships/hyperlink" Target="https://twitter.com/rylee_brandt" TargetMode="External" /><Relationship Id="rId392" Type="http://schemas.openxmlformats.org/officeDocument/2006/relationships/hyperlink" Target="https://twitter.com/teamshuster" TargetMode="External" /><Relationship Id="rId393" Type="http://schemas.openxmlformats.org/officeDocument/2006/relationships/hyperlink" Target="https://twitter.com/benji_gordon" TargetMode="External" /><Relationship Id="rId394" Type="http://schemas.openxmlformats.org/officeDocument/2006/relationships/hyperlink" Target="https://twitter.com/bflax10" TargetMode="External" /><Relationship Id="rId395" Type="http://schemas.openxmlformats.org/officeDocument/2006/relationships/hyperlink" Target="https://twitter.com/anuhbelll" TargetMode="External" /><Relationship Id="rId396" Type="http://schemas.openxmlformats.org/officeDocument/2006/relationships/hyperlink" Target="https://twitter.com/wood2935" TargetMode="External" /><Relationship Id="rId397" Type="http://schemas.openxmlformats.org/officeDocument/2006/relationships/hyperlink" Target="https://twitter.com/mavpuck" TargetMode="External" /><Relationship Id="rId398" Type="http://schemas.openxmlformats.org/officeDocument/2006/relationships/hyperlink" Target="https://twitter.com/mickhatten" TargetMode="External" /><Relationship Id="rId399" Type="http://schemas.openxmlformats.org/officeDocument/2006/relationships/hyperlink" Target="https://twitter.com/buzzilinear" TargetMode="External" /><Relationship Id="rId400" Type="http://schemas.openxmlformats.org/officeDocument/2006/relationships/hyperlink" Target="https://twitter.com/ithockeyswtwo" TargetMode="External" /><Relationship Id="rId401" Type="http://schemas.openxmlformats.org/officeDocument/2006/relationships/hyperlink" Target="https://twitter.com/collegehockeysw" TargetMode="External" /><Relationship Id="rId402" Type="http://schemas.openxmlformats.org/officeDocument/2006/relationships/hyperlink" Target="https://twitter.com/curbaczzz" TargetMode="External" /><Relationship Id="rId403" Type="http://schemas.openxmlformats.org/officeDocument/2006/relationships/hyperlink" Target="https://twitter.com/thenchc" TargetMode="External" /><Relationship Id="rId404" Type="http://schemas.openxmlformats.org/officeDocument/2006/relationships/hyperlink" Target="https://twitter.com/omahahky" TargetMode="External" /><Relationship Id="rId405" Type="http://schemas.openxmlformats.org/officeDocument/2006/relationships/hyperlink" Target="https://twitter.com/ad1220" TargetMode="External" /><Relationship Id="rId406" Type="http://schemas.openxmlformats.org/officeDocument/2006/relationships/hyperlink" Target="https://twitter.com/kurthbrashear" TargetMode="External" /><Relationship Id="rId407" Type="http://schemas.openxmlformats.org/officeDocument/2006/relationships/hyperlink" Target="https://twitter.com/nebraskamegan" TargetMode="External" /><Relationship Id="rId408" Type="http://schemas.openxmlformats.org/officeDocument/2006/relationships/hyperlink" Target="https://twitter.com/terryoswald" TargetMode="External" /><Relationship Id="rId409" Type="http://schemas.openxmlformats.org/officeDocument/2006/relationships/hyperlink" Target="https://twitter.com/jim_phillips1" TargetMode="External" /><Relationship Id="rId410" Type="http://schemas.openxmlformats.org/officeDocument/2006/relationships/hyperlink" Target="https://twitter.com/asanderford" TargetMode="External" /><Relationship Id="rId411" Type="http://schemas.openxmlformats.org/officeDocument/2006/relationships/hyperlink" Target="https://twitter.com/owhnews" TargetMode="External" /><Relationship Id="rId412" Type="http://schemas.openxmlformats.org/officeDocument/2006/relationships/hyperlink" Target="https://twitter.com/listenbrian" TargetMode="External" /><Relationship Id="rId413" Type="http://schemas.openxmlformats.org/officeDocument/2006/relationships/hyperlink" Target="https://twitter.com/eringraceowh" TargetMode="External" /><Relationship Id="rId414" Type="http://schemas.openxmlformats.org/officeDocument/2006/relationships/comments" Target="../comments2.xml" /><Relationship Id="rId415" Type="http://schemas.openxmlformats.org/officeDocument/2006/relationships/vmlDrawing" Target="../drawings/vmlDrawing2.vml" /><Relationship Id="rId416" Type="http://schemas.openxmlformats.org/officeDocument/2006/relationships/table" Target="../tables/table2.xml" /><Relationship Id="rId417" Type="http://schemas.openxmlformats.org/officeDocument/2006/relationships/drawing" Target="../drawings/drawing1.xml" /><Relationship Id="rId4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292</v>
      </c>
      <c r="AC2" s="52" t="s">
        <v>293</v>
      </c>
      <c r="AD2" s="52" t="s">
        <v>294</v>
      </c>
      <c r="AE2" s="52" t="s">
        <v>295</v>
      </c>
      <c r="AF2" s="52" t="s">
        <v>296</v>
      </c>
      <c r="AG2" s="52" t="s">
        <v>297</v>
      </c>
      <c r="AH2" s="52" t="s">
        <v>298</v>
      </c>
      <c r="AI2" s="52" t="s">
        <v>299</v>
      </c>
      <c r="AJ2" s="52" t="s">
        <v>300</v>
      </c>
      <c r="AK2" s="63" t="s">
        <v>303</v>
      </c>
      <c r="AL2" s="63" t="s">
        <v>304</v>
      </c>
      <c r="AM2" s="63" t="s">
        <v>305</v>
      </c>
      <c r="AN2" s="63" t="s">
        <v>306</v>
      </c>
      <c r="AO2" s="63" t="s">
        <v>307</v>
      </c>
      <c r="AP2" s="63" t="s">
        <v>308</v>
      </c>
      <c r="AQ2" s="63" t="s">
        <v>211</v>
      </c>
      <c r="AR2" s="63" t="s">
        <v>309</v>
      </c>
      <c r="AS2" s="63" t="s">
        <v>310</v>
      </c>
      <c r="AT2" s="63" t="s">
        <v>311</v>
      </c>
      <c r="AU2" s="63" t="s">
        <v>312</v>
      </c>
      <c r="AV2" s="63" t="s">
        <v>313</v>
      </c>
      <c r="AW2" s="63" t="s">
        <v>314</v>
      </c>
      <c r="AX2" s="63" t="s">
        <v>315</v>
      </c>
      <c r="AY2" s="63" t="s">
        <v>316</v>
      </c>
      <c r="AZ2" s="63" t="s">
        <v>317</v>
      </c>
      <c r="BA2" s="63" t="s">
        <v>318</v>
      </c>
      <c r="BB2" s="63" t="s">
        <v>319</v>
      </c>
      <c r="BC2" s="63" t="s">
        <v>320</v>
      </c>
      <c r="BD2" s="63" t="s">
        <v>321</v>
      </c>
      <c r="BE2" s="63" t="s">
        <v>322</v>
      </c>
      <c r="BF2" s="63" t="s">
        <v>323</v>
      </c>
      <c r="BG2" s="63" t="s">
        <v>324</v>
      </c>
      <c r="BH2" s="63" t="s">
        <v>325</v>
      </c>
      <c r="BI2" s="63" t="s">
        <v>326</v>
      </c>
      <c r="BJ2" s="63" t="s">
        <v>327</v>
      </c>
      <c r="BK2" s="13" t="s">
        <v>329</v>
      </c>
      <c r="BL2" s="13" t="s">
        <v>330</v>
      </c>
      <c r="BM2" s="13" t="s">
        <v>338</v>
      </c>
      <c r="BN2" s="13" t="s">
        <v>339</v>
      </c>
    </row>
    <row r="3" spans="1:66" ht="15" customHeight="1">
      <c r="A3" s="62" t="s">
        <v>789</v>
      </c>
      <c r="B3" s="62" t="s">
        <v>863</v>
      </c>
      <c r="C3" s="81" t="s">
        <v>272</v>
      </c>
      <c r="D3" s="88">
        <v>5</v>
      </c>
      <c r="E3" s="89" t="s">
        <v>132</v>
      </c>
      <c r="F3" s="90">
        <v>16</v>
      </c>
      <c r="G3" s="81"/>
      <c r="H3" s="73"/>
      <c r="I3" s="91"/>
      <c r="J3" s="91"/>
      <c r="K3" s="34" t="s">
        <v>65</v>
      </c>
      <c r="L3" s="92">
        <v>3</v>
      </c>
      <c r="M3" s="92"/>
      <c r="N3" s="93"/>
      <c r="O3" s="63" t="s">
        <v>195</v>
      </c>
      <c r="P3" s="65">
        <v>43792.2925</v>
      </c>
      <c r="Q3" s="63" t="s">
        <v>938</v>
      </c>
      <c r="R3" s="68" t="s">
        <v>953</v>
      </c>
      <c r="S3" s="63" t="s">
        <v>795</v>
      </c>
      <c r="T3" s="63" t="s">
        <v>962</v>
      </c>
      <c r="U3" s="65">
        <v>43792.2925</v>
      </c>
      <c r="V3" s="68" t="s">
        <v>999</v>
      </c>
      <c r="W3" s="63"/>
      <c r="X3" s="63"/>
      <c r="Y3" s="69" t="s">
        <v>1019</v>
      </c>
      <c r="Z3" s="69"/>
      <c r="AA3" s="63">
        <v>1</v>
      </c>
      <c r="AB3" s="48"/>
      <c r="AC3" s="49"/>
      <c r="AD3" s="48"/>
      <c r="AE3" s="49"/>
      <c r="AF3" s="48"/>
      <c r="AG3" s="49"/>
      <c r="AH3" s="48"/>
      <c r="AI3" s="49"/>
      <c r="AJ3" s="48"/>
      <c r="AK3" s="68"/>
      <c r="AL3" s="68" t="s">
        <v>796</v>
      </c>
      <c r="AM3" s="63" t="b">
        <v>0</v>
      </c>
      <c r="AN3" s="63">
        <v>2</v>
      </c>
      <c r="AO3" s="69" t="s">
        <v>275</v>
      </c>
      <c r="AP3" s="63" t="b">
        <v>0</v>
      </c>
      <c r="AQ3" s="63" t="s">
        <v>689</v>
      </c>
      <c r="AR3" s="63"/>
      <c r="AS3" s="69" t="s">
        <v>275</v>
      </c>
      <c r="AT3" s="63" t="b">
        <v>0</v>
      </c>
      <c r="AU3" s="63">
        <v>0</v>
      </c>
      <c r="AV3" s="69" t="s">
        <v>275</v>
      </c>
      <c r="AW3" s="63" t="s">
        <v>692</v>
      </c>
      <c r="AX3" s="63" t="b">
        <v>0</v>
      </c>
      <c r="AY3" s="69" t="s">
        <v>1019</v>
      </c>
      <c r="AZ3" s="63" t="s">
        <v>185</v>
      </c>
      <c r="BA3" s="63">
        <v>0</v>
      </c>
      <c r="BB3" s="63">
        <v>0</v>
      </c>
      <c r="BC3" s="63"/>
      <c r="BD3" s="63"/>
      <c r="BE3" s="63"/>
      <c r="BF3" s="63"/>
      <c r="BG3" s="63"/>
      <c r="BH3" s="63"/>
      <c r="BI3" s="63"/>
      <c r="BJ3" s="63"/>
      <c r="BK3" s="63" t="str">
        <f>REPLACE(INDEX(GroupVertices[Group],MATCH(Edges[[#This Row],[Vertex 1]],GroupVertices[Vertex],0)),1,1,"")</f>
        <v>5</v>
      </c>
      <c r="BL3" s="63" t="str">
        <f>REPLACE(INDEX(GroupVertices[Group],MATCH(Edges[[#This Row],[Vertex 2]],GroupVertices[Vertex],0)),1,1,"")</f>
        <v>5</v>
      </c>
      <c r="BM3" s="126">
        <v>43792</v>
      </c>
      <c r="BN3" s="128" t="s">
        <v>979</v>
      </c>
    </row>
    <row r="4" spans="1:66" ht="15" customHeight="1">
      <c r="A4" s="62" t="s">
        <v>789</v>
      </c>
      <c r="B4" s="62" t="s">
        <v>792</v>
      </c>
      <c r="C4" s="81" t="s">
        <v>272</v>
      </c>
      <c r="D4" s="88">
        <v>5</v>
      </c>
      <c r="E4" s="89" t="s">
        <v>132</v>
      </c>
      <c r="F4" s="90">
        <v>16</v>
      </c>
      <c r="G4" s="81"/>
      <c r="H4" s="73"/>
      <c r="I4" s="91"/>
      <c r="J4" s="91"/>
      <c r="K4" s="34" t="s">
        <v>65</v>
      </c>
      <c r="L4" s="94">
        <v>4</v>
      </c>
      <c r="M4" s="94"/>
      <c r="N4" s="93"/>
      <c r="O4" s="64" t="s">
        <v>195</v>
      </c>
      <c r="P4" s="66">
        <v>43792.2925</v>
      </c>
      <c r="Q4" s="64" t="s">
        <v>938</v>
      </c>
      <c r="R4" s="67" t="s">
        <v>953</v>
      </c>
      <c r="S4" s="64" t="s">
        <v>795</v>
      </c>
      <c r="T4" s="64" t="s">
        <v>962</v>
      </c>
      <c r="U4" s="66">
        <v>43792.2925</v>
      </c>
      <c r="V4" s="67" t="s">
        <v>999</v>
      </c>
      <c r="W4" s="64"/>
      <c r="X4" s="64"/>
      <c r="Y4" s="70" t="s">
        <v>1019</v>
      </c>
      <c r="Z4" s="64"/>
      <c r="AA4" s="104">
        <v>1</v>
      </c>
      <c r="AB4" s="48"/>
      <c r="AC4" s="49"/>
      <c r="AD4" s="48"/>
      <c r="AE4" s="49"/>
      <c r="AF4" s="48"/>
      <c r="AG4" s="49"/>
      <c r="AH4" s="48"/>
      <c r="AI4" s="49"/>
      <c r="AJ4" s="48"/>
      <c r="AK4" s="109"/>
      <c r="AL4" s="67" t="s">
        <v>796</v>
      </c>
      <c r="AM4" s="64" t="b">
        <v>0</v>
      </c>
      <c r="AN4" s="64">
        <v>2</v>
      </c>
      <c r="AO4" s="70" t="s">
        <v>275</v>
      </c>
      <c r="AP4" s="64" t="b">
        <v>0</v>
      </c>
      <c r="AQ4" s="64" t="s">
        <v>689</v>
      </c>
      <c r="AR4" s="64"/>
      <c r="AS4" s="70" t="s">
        <v>275</v>
      </c>
      <c r="AT4" s="64" t="b">
        <v>0</v>
      </c>
      <c r="AU4" s="64">
        <v>0</v>
      </c>
      <c r="AV4" s="70" t="s">
        <v>275</v>
      </c>
      <c r="AW4" s="64" t="s">
        <v>692</v>
      </c>
      <c r="AX4" s="64" t="b">
        <v>0</v>
      </c>
      <c r="AY4" s="70" t="s">
        <v>1019</v>
      </c>
      <c r="AZ4" s="64" t="s">
        <v>185</v>
      </c>
      <c r="BA4" s="64">
        <v>0</v>
      </c>
      <c r="BB4" s="64">
        <v>0</v>
      </c>
      <c r="BC4" s="64"/>
      <c r="BD4" s="64"/>
      <c r="BE4" s="64"/>
      <c r="BF4" s="64"/>
      <c r="BG4" s="64"/>
      <c r="BH4" s="64"/>
      <c r="BI4" s="64"/>
      <c r="BJ4" s="64"/>
      <c r="BK4" s="63" t="str">
        <f>REPLACE(INDEX(GroupVertices[Group],MATCH(Edges[[#This Row],[Vertex 1]],GroupVertices[Vertex],0)),1,1,"")</f>
        <v>5</v>
      </c>
      <c r="BL4" s="63" t="str">
        <f>REPLACE(INDEX(GroupVertices[Group],MATCH(Edges[[#This Row],[Vertex 2]],GroupVertices[Vertex],0)),1,1,"")</f>
        <v>5</v>
      </c>
      <c r="BM4" s="127">
        <v>43792</v>
      </c>
      <c r="BN4" s="70" t="s">
        <v>979</v>
      </c>
    </row>
    <row r="5" spans="1:66" ht="15">
      <c r="A5" s="62" t="s">
        <v>789</v>
      </c>
      <c r="B5" s="62" t="s">
        <v>864</v>
      </c>
      <c r="C5" s="81" t="s">
        <v>272</v>
      </c>
      <c r="D5" s="88">
        <v>5</v>
      </c>
      <c r="E5" s="89" t="s">
        <v>132</v>
      </c>
      <c r="F5" s="90">
        <v>16</v>
      </c>
      <c r="G5" s="81"/>
      <c r="H5" s="73"/>
      <c r="I5" s="91"/>
      <c r="J5" s="91"/>
      <c r="K5" s="34" t="s">
        <v>65</v>
      </c>
      <c r="L5" s="94">
        <v>5</v>
      </c>
      <c r="M5" s="94"/>
      <c r="N5" s="93"/>
      <c r="O5" s="64" t="s">
        <v>195</v>
      </c>
      <c r="P5" s="66">
        <v>43792.2925</v>
      </c>
      <c r="Q5" s="64" t="s">
        <v>938</v>
      </c>
      <c r="R5" s="67" t="s">
        <v>953</v>
      </c>
      <c r="S5" s="64" t="s">
        <v>795</v>
      </c>
      <c r="T5" s="64" t="s">
        <v>962</v>
      </c>
      <c r="U5" s="66">
        <v>43792.2925</v>
      </c>
      <c r="V5" s="67" t="s">
        <v>999</v>
      </c>
      <c r="W5" s="64"/>
      <c r="X5" s="64"/>
      <c r="Y5" s="70" t="s">
        <v>1019</v>
      </c>
      <c r="Z5" s="64"/>
      <c r="AA5" s="104">
        <v>1</v>
      </c>
      <c r="AB5" s="48"/>
      <c r="AC5" s="49"/>
      <c r="AD5" s="48"/>
      <c r="AE5" s="49"/>
      <c r="AF5" s="48"/>
      <c r="AG5" s="49"/>
      <c r="AH5" s="48"/>
      <c r="AI5" s="49"/>
      <c r="AJ5" s="48"/>
      <c r="AK5" s="109"/>
      <c r="AL5" s="67" t="s">
        <v>796</v>
      </c>
      <c r="AM5" s="64" t="b">
        <v>0</v>
      </c>
      <c r="AN5" s="64">
        <v>2</v>
      </c>
      <c r="AO5" s="70" t="s">
        <v>275</v>
      </c>
      <c r="AP5" s="64" t="b">
        <v>0</v>
      </c>
      <c r="AQ5" s="64" t="s">
        <v>689</v>
      </c>
      <c r="AR5" s="64"/>
      <c r="AS5" s="70" t="s">
        <v>275</v>
      </c>
      <c r="AT5" s="64" t="b">
        <v>0</v>
      </c>
      <c r="AU5" s="64">
        <v>0</v>
      </c>
      <c r="AV5" s="70" t="s">
        <v>275</v>
      </c>
      <c r="AW5" s="64" t="s">
        <v>692</v>
      </c>
      <c r="AX5" s="64" t="b">
        <v>0</v>
      </c>
      <c r="AY5" s="70" t="s">
        <v>1019</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5</v>
      </c>
      <c r="BM5" s="127">
        <v>43792</v>
      </c>
      <c r="BN5" s="70" t="s">
        <v>979</v>
      </c>
    </row>
    <row r="6" spans="1:66" ht="15">
      <c r="A6" s="62" t="s">
        <v>789</v>
      </c>
      <c r="B6" s="62" t="s">
        <v>865</v>
      </c>
      <c r="C6" s="81" t="s">
        <v>272</v>
      </c>
      <c r="D6" s="88">
        <v>5</v>
      </c>
      <c r="E6" s="89" t="s">
        <v>132</v>
      </c>
      <c r="F6" s="90">
        <v>16</v>
      </c>
      <c r="G6" s="81"/>
      <c r="H6" s="73"/>
      <c r="I6" s="91"/>
      <c r="J6" s="91"/>
      <c r="K6" s="34" t="s">
        <v>65</v>
      </c>
      <c r="L6" s="94">
        <v>6</v>
      </c>
      <c r="M6" s="94"/>
      <c r="N6" s="93"/>
      <c r="O6" s="64" t="s">
        <v>195</v>
      </c>
      <c r="P6" s="66">
        <v>43792.2925</v>
      </c>
      <c r="Q6" s="64" t="s">
        <v>938</v>
      </c>
      <c r="R6" s="67" t="s">
        <v>953</v>
      </c>
      <c r="S6" s="64" t="s">
        <v>795</v>
      </c>
      <c r="T6" s="64" t="s">
        <v>962</v>
      </c>
      <c r="U6" s="66">
        <v>43792.2925</v>
      </c>
      <c r="V6" s="67" t="s">
        <v>999</v>
      </c>
      <c r="W6" s="64"/>
      <c r="X6" s="64"/>
      <c r="Y6" s="70" t="s">
        <v>1019</v>
      </c>
      <c r="Z6" s="64"/>
      <c r="AA6" s="104">
        <v>1</v>
      </c>
      <c r="AB6" s="48"/>
      <c r="AC6" s="49"/>
      <c r="AD6" s="48"/>
      <c r="AE6" s="49"/>
      <c r="AF6" s="48"/>
      <c r="AG6" s="49"/>
      <c r="AH6" s="48"/>
      <c r="AI6" s="49"/>
      <c r="AJ6" s="48"/>
      <c r="AK6" s="109"/>
      <c r="AL6" s="67" t="s">
        <v>796</v>
      </c>
      <c r="AM6" s="64" t="b">
        <v>0</v>
      </c>
      <c r="AN6" s="64">
        <v>2</v>
      </c>
      <c r="AO6" s="70" t="s">
        <v>275</v>
      </c>
      <c r="AP6" s="64" t="b">
        <v>0</v>
      </c>
      <c r="AQ6" s="64" t="s">
        <v>689</v>
      </c>
      <c r="AR6" s="64"/>
      <c r="AS6" s="70" t="s">
        <v>275</v>
      </c>
      <c r="AT6" s="64" t="b">
        <v>0</v>
      </c>
      <c r="AU6" s="64">
        <v>0</v>
      </c>
      <c r="AV6" s="70" t="s">
        <v>275</v>
      </c>
      <c r="AW6" s="64" t="s">
        <v>692</v>
      </c>
      <c r="AX6" s="64" t="b">
        <v>0</v>
      </c>
      <c r="AY6" s="70" t="s">
        <v>1019</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27">
        <v>43792</v>
      </c>
      <c r="BN6" s="70" t="s">
        <v>979</v>
      </c>
    </row>
    <row r="7" spans="1:66" ht="15">
      <c r="A7" s="62" t="s">
        <v>789</v>
      </c>
      <c r="B7" s="62" t="s">
        <v>866</v>
      </c>
      <c r="C7" s="81" t="s">
        <v>272</v>
      </c>
      <c r="D7" s="88">
        <v>5</v>
      </c>
      <c r="E7" s="89" t="s">
        <v>132</v>
      </c>
      <c r="F7" s="90">
        <v>16</v>
      </c>
      <c r="G7" s="81"/>
      <c r="H7" s="73"/>
      <c r="I7" s="91"/>
      <c r="J7" s="91"/>
      <c r="K7" s="34" t="s">
        <v>65</v>
      </c>
      <c r="L7" s="94">
        <v>7</v>
      </c>
      <c r="M7" s="94"/>
      <c r="N7" s="93"/>
      <c r="O7" s="64" t="s">
        <v>195</v>
      </c>
      <c r="P7" s="66">
        <v>43792.2925</v>
      </c>
      <c r="Q7" s="64" t="s">
        <v>938</v>
      </c>
      <c r="R7" s="67" t="s">
        <v>953</v>
      </c>
      <c r="S7" s="64" t="s">
        <v>795</v>
      </c>
      <c r="T7" s="64" t="s">
        <v>962</v>
      </c>
      <c r="U7" s="66">
        <v>43792.2925</v>
      </c>
      <c r="V7" s="67" t="s">
        <v>999</v>
      </c>
      <c r="W7" s="64"/>
      <c r="X7" s="64"/>
      <c r="Y7" s="70" t="s">
        <v>1019</v>
      </c>
      <c r="Z7" s="64"/>
      <c r="AA7" s="104">
        <v>1</v>
      </c>
      <c r="AB7" s="48"/>
      <c r="AC7" s="49"/>
      <c r="AD7" s="48"/>
      <c r="AE7" s="49"/>
      <c r="AF7" s="48"/>
      <c r="AG7" s="49"/>
      <c r="AH7" s="48"/>
      <c r="AI7" s="49"/>
      <c r="AJ7" s="48"/>
      <c r="AK7" s="109"/>
      <c r="AL7" s="67" t="s">
        <v>796</v>
      </c>
      <c r="AM7" s="64" t="b">
        <v>0</v>
      </c>
      <c r="AN7" s="64">
        <v>2</v>
      </c>
      <c r="AO7" s="70" t="s">
        <v>275</v>
      </c>
      <c r="AP7" s="64" t="b">
        <v>0</v>
      </c>
      <c r="AQ7" s="64" t="s">
        <v>689</v>
      </c>
      <c r="AR7" s="64"/>
      <c r="AS7" s="70" t="s">
        <v>275</v>
      </c>
      <c r="AT7" s="64" t="b">
        <v>0</v>
      </c>
      <c r="AU7" s="64">
        <v>0</v>
      </c>
      <c r="AV7" s="70" t="s">
        <v>275</v>
      </c>
      <c r="AW7" s="64" t="s">
        <v>692</v>
      </c>
      <c r="AX7" s="64" t="b">
        <v>0</v>
      </c>
      <c r="AY7" s="70" t="s">
        <v>1019</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27">
        <v>43792</v>
      </c>
      <c r="BN7" s="70" t="s">
        <v>979</v>
      </c>
    </row>
    <row r="8" spans="1:66" ht="15">
      <c r="A8" s="62" t="s">
        <v>789</v>
      </c>
      <c r="B8" s="62" t="s">
        <v>794</v>
      </c>
      <c r="C8" s="81" t="s">
        <v>272</v>
      </c>
      <c r="D8" s="88">
        <v>5</v>
      </c>
      <c r="E8" s="89" t="s">
        <v>132</v>
      </c>
      <c r="F8" s="90">
        <v>16</v>
      </c>
      <c r="G8" s="81"/>
      <c r="H8" s="73"/>
      <c r="I8" s="91"/>
      <c r="J8" s="91"/>
      <c r="K8" s="34" t="s">
        <v>65</v>
      </c>
      <c r="L8" s="94">
        <v>8</v>
      </c>
      <c r="M8" s="94"/>
      <c r="N8" s="93"/>
      <c r="O8" s="64" t="s">
        <v>195</v>
      </c>
      <c r="P8" s="66">
        <v>43792.2925</v>
      </c>
      <c r="Q8" s="64" t="s">
        <v>938</v>
      </c>
      <c r="R8" s="67" t="s">
        <v>953</v>
      </c>
      <c r="S8" s="64" t="s">
        <v>795</v>
      </c>
      <c r="T8" s="64" t="s">
        <v>962</v>
      </c>
      <c r="U8" s="66">
        <v>43792.2925</v>
      </c>
      <c r="V8" s="67" t="s">
        <v>999</v>
      </c>
      <c r="W8" s="64"/>
      <c r="X8" s="64"/>
      <c r="Y8" s="70" t="s">
        <v>1019</v>
      </c>
      <c r="Z8" s="64"/>
      <c r="AA8" s="104">
        <v>1</v>
      </c>
      <c r="AB8" s="48"/>
      <c r="AC8" s="49"/>
      <c r="AD8" s="48"/>
      <c r="AE8" s="49"/>
      <c r="AF8" s="48"/>
      <c r="AG8" s="49"/>
      <c r="AH8" s="48"/>
      <c r="AI8" s="49"/>
      <c r="AJ8" s="48"/>
      <c r="AK8" s="109"/>
      <c r="AL8" s="67" t="s">
        <v>796</v>
      </c>
      <c r="AM8" s="64" t="b">
        <v>0</v>
      </c>
      <c r="AN8" s="64">
        <v>2</v>
      </c>
      <c r="AO8" s="70" t="s">
        <v>275</v>
      </c>
      <c r="AP8" s="64" t="b">
        <v>0</v>
      </c>
      <c r="AQ8" s="64" t="s">
        <v>689</v>
      </c>
      <c r="AR8" s="64"/>
      <c r="AS8" s="70" t="s">
        <v>275</v>
      </c>
      <c r="AT8" s="64" t="b">
        <v>0</v>
      </c>
      <c r="AU8" s="64">
        <v>0</v>
      </c>
      <c r="AV8" s="70" t="s">
        <v>275</v>
      </c>
      <c r="AW8" s="64" t="s">
        <v>692</v>
      </c>
      <c r="AX8" s="64" t="b">
        <v>0</v>
      </c>
      <c r="AY8" s="70" t="s">
        <v>1019</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c r="BM8" s="127">
        <v>43792</v>
      </c>
      <c r="BN8" s="70" t="s">
        <v>979</v>
      </c>
    </row>
    <row r="9" spans="1:66" ht="15">
      <c r="A9" s="62" t="s">
        <v>789</v>
      </c>
      <c r="B9" s="62" t="s">
        <v>790</v>
      </c>
      <c r="C9" s="81" t="s">
        <v>272</v>
      </c>
      <c r="D9" s="88">
        <v>5</v>
      </c>
      <c r="E9" s="89" t="s">
        <v>132</v>
      </c>
      <c r="F9" s="90">
        <v>16</v>
      </c>
      <c r="G9" s="81"/>
      <c r="H9" s="73"/>
      <c r="I9" s="91"/>
      <c r="J9" s="91"/>
      <c r="K9" s="34" t="s">
        <v>65</v>
      </c>
      <c r="L9" s="94">
        <v>9</v>
      </c>
      <c r="M9" s="94"/>
      <c r="N9" s="93"/>
      <c r="O9" s="64" t="s">
        <v>195</v>
      </c>
      <c r="P9" s="66">
        <v>43792.2925</v>
      </c>
      <c r="Q9" s="64" t="s">
        <v>938</v>
      </c>
      <c r="R9" s="67" t="s">
        <v>953</v>
      </c>
      <c r="S9" s="64" t="s">
        <v>795</v>
      </c>
      <c r="T9" s="64" t="s">
        <v>962</v>
      </c>
      <c r="U9" s="66">
        <v>43792.2925</v>
      </c>
      <c r="V9" s="67" t="s">
        <v>999</v>
      </c>
      <c r="W9" s="64"/>
      <c r="X9" s="64"/>
      <c r="Y9" s="70" t="s">
        <v>1019</v>
      </c>
      <c r="Z9" s="64"/>
      <c r="AA9" s="104">
        <v>1</v>
      </c>
      <c r="AB9" s="48"/>
      <c r="AC9" s="49"/>
      <c r="AD9" s="48"/>
      <c r="AE9" s="49"/>
      <c r="AF9" s="48"/>
      <c r="AG9" s="49"/>
      <c r="AH9" s="48"/>
      <c r="AI9" s="49"/>
      <c r="AJ9" s="48"/>
      <c r="AK9" s="109"/>
      <c r="AL9" s="67" t="s">
        <v>796</v>
      </c>
      <c r="AM9" s="64" t="b">
        <v>0</v>
      </c>
      <c r="AN9" s="64">
        <v>2</v>
      </c>
      <c r="AO9" s="70" t="s">
        <v>275</v>
      </c>
      <c r="AP9" s="64" t="b">
        <v>0</v>
      </c>
      <c r="AQ9" s="64" t="s">
        <v>689</v>
      </c>
      <c r="AR9" s="64"/>
      <c r="AS9" s="70" t="s">
        <v>275</v>
      </c>
      <c r="AT9" s="64" t="b">
        <v>0</v>
      </c>
      <c r="AU9" s="64">
        <v>0</v>
      </c>
      <c r="AV9" s="70" t="s">
        <v>275</v>
      </c>
      <c r="AW9" s="64" t="s">
        <v>692</v>
      </c>
      <c r="AX9" s="64" t="b">
        <v>0</v>
      </c>
      <c r="AY9" s="70" t="s">
        <v>1019</v>
      </c>
      <c r="AZ9" s="64" t="s">
        <v>185</v>
      </c>
      <c r="BA9" s="64">
        <v>0</v>
      </c>
      <c r="BB9" s="64">
        <v>0</v>
      </c>
      <c r="BC9" s="64"/>
      <c r="BD9" s="64"/>
      <c r="BE9" s="64"/>
      <c r="BF9" s="64"/>
      <c r="BG9" s="64"/>
      <c r="BH9" s="64"/>
      <c r="BI9" s="64"/>
      <c r="BJ9" s="64"/>
      <c r="BK9" s="63" t="str">
        <f>REPLACE(INDEX(GroupVertices[Group],MATCH(Edges[[#This Row],[Vertex 1]],GroupVertices[Vertex],0)),1,1,"")</f>
        <v>5</v>
      </c>
      <c r="BL9" s="63" t="str">
        <f>REPLACE(INDEX(GroupVertices[Group],MATCH(Edges[[#This Row],[Vertex 2]],GroupVertices[Vertex],0)),1,1,"")</f>
        <v>2</v>
      </c>
      <c r="BM9" s="127">
        <v>43792</v>
      </c>
      <c r="BN9" s="70" t="s">
        <v>979</v>
      </c>
    </row>
    <row r="10" spans="1:66" ht="15">
      <c r="A10" s="62" t="s">
        <v>789</v>
      </c>
      <c r="B10" s="62" t="s">
        <v>739</v>
      </c>
      <c r="C10" s="81" t="s">
        <v>272</v>
      </c>
      <c r="D10" s="88">
        <v>5</v>
      </c>
      <c r="E10" s="89" t="s">
        <v>132</v>
      </c>
      <c r="F10" s="90">
        <v>16</v>
      </c>
      <c r="G10" s="81"/>
      <c r="H10" s="73"/>
      <c r="I10" s="91"/>
      <c r="J10" s="91"/>
      <c r="K10" s="34" t="s">
        <v>65</v>
      </c>
      <c r="L10" s="94">
        <v>10</v>
      </c>
      <c r="M10" s="94"/>
      <c r="N10" s="93"/>
      <c r="O10" s="64" t="s">
        <v>195</v>
      </c>
      <c r="P10" s="66">
        <v>43792.2925</v>
      </c>
      <c r="Q10" s="64" t="s">
        <v>938</v>
      </c>
      <c r="R10" s="67" t="s">
        <v>953</v>
      </c>
      <c r="S10" s="64" t="s">
        <v>795</v>
      </c>
      <c r="T10" s="64" t="s">
        <v>962</v>
      </c>
      <c r="U10" s="66">
        <v>43792.2925</v>
      </c>
      <c r="V10" s="67" t="s">
        <v>999</v>
      </c>
      <c r="W10" s="64"/>
      <c r="X10" s="64"/>
      <c r="Y10" s="70" t="s">
        <v>1019</v>
      </c>
      <c r="Z10" s="64"/>
      <c r="AA10" s="104">
        <v>1</v>
      </c>
      <c r="AB10" s="48"/>
      <c r="AC10" s="49"/>
      <c r="AD10" s="48"/>
      <c r="AE10" s="49"/>
      <c r="AF10" s="48"/>
      <c r="AG10" s="49"/>
      <c r="AH10" s="48"/>
      <c r="AI10" s="49"/>
      <c r="AJ10" s="48"/>
      <c r="AK10" s="109"/>
      <c r="AL10" s="67" t="s">
        <v>796</v>
      </c>
      <c r="AM10" s="64" t="b">
        <v>0</v>
      </c>
      <c r="AN10" s="64">
        <v>2</v>
      </c>
      <c r="AO10" s="70" t="s">
        <v>275</v>
      </c>
      <c r="AP10" s="64" t="b">
        <v>0</v>
      </c>
      <c r="AQ10" s="64" t="s">
        <v>689</v>
      </c>
      <c r="AR10" s="64"/>
      <c r="AS10" s="70" t="s">
        <v>275</v>
      </c>
      <c r="AT10" s="64" t="b">
        <v>0</v>
      </c>
      <c r="AU10" s="64">
        <v>0</v>
      </c>
      <c r="AV10" s="70" t="s">
        <v>275</v>
      </c>
      <c r="AW10" s="64" t="s">
        <v>692</v>
      </c>
      <c r="AX10" s="64" t="b">
        <v>0</v>
      </c>
      <c r="AY10" s="70" t="s">
        <v>1019</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3</v>
      </c>
      <c r="BM10" s="127">
        <v>43792</v>
      </c>
      <c r="BN10" s="70" t="s">
        <v>979</v>
      </c>
    </row>
    <row r="11" spans="1:66" ht="15">
      <c r="A11" s="62" t="s">
        <v>789</v>
      </c>
      <c r="B11" s="62" t="s">
        <v>368</v>
      </c>
      <c r="C11" s="81" t="s">
        <v>272</v>
      </c>
      <c r="D11" s="88">
        <v>5</v>
      </c>
      <c r="E11" s="89" t="s">
        <v>132</v>
      </c>
      <c r="F11" s="90">
        <v>16</v>
      </c>
      <c r="G11" s="81"/>
      <c r="H11" s="73"/>
      <c r="I11" s="91"/>
      <c r="J11" s="91"/>
      <c r="K11" s="34" t="s">
        <v>65</v>
      </c>
      <c r="L11" s="94">
        <v>11</v>
      </c>
      <c r="M11" s="94"/>
      <c r="N11" s="93"/>
      <c r="O11" s="64" t="s">
        <v>195</v>
      </c>
      <c r="P11" s="66">
        <v>43792.2925</v>
      </c>
      <c r="Q11" s="64" t="s">
        <v>938</v>
      </c>
      <c r="R11" s="67" t="s">
        <v>953</v>
      </c>
      <c r="S11" s="64" t="s">
        <v>795</v>
      </c>
      <c r="T11" s="64" t="s">
        <v>962</v>
      </c>
      <c r="U11" s="66">
        <v>43792.2925</v>
      </c>
      <c r="V11" s="67" t="s">
        <v>999</v>
      </c>
      <c r="W11" s="64"/>
      <c r="X11" s="64"/>
      <c r="Y11" s="70" t="s">
        <v>1019</v>
      </c>
      <c r="Z11" s="64"/>
      <c r="AA11" s="104">
        <v>1</v>
      </c>
      <c r="AB11" s="48">
        <v>0</v>
      </c>
      <c r="AC11" s="49">
        <v>0</v>
      </c>
      <c r="AD11" s="48">
        <v>0</v>
      </c>
      <c r="AE11" s="49">
        <v>0</v>
      </c>
      <c r="AF11" s="48">
        <v>0</v>
      </c>
      <c r="AG11" s="49">
        <v>0</v>
      </c>
      <c r="AH11" s="48">
        <v>22</v>
      </c>
      <c r="AI11" s="49">
        <v>100</v>
      </c>
      <c r="AJ11" s="48">
        <v>22</v>
      </c>
      <c r="AK11" s="109"/>
      <c r="AL11" s="67" t="s">
        <v>796</v>
      </c>
      <c r="AM11" s="64" t="b">
        <v>0</v>
      </c>
      <c r="AN11" s="64">
        <v>2</v>
      </c>
      <c r="AO11" s="70" t="s">
        <v>275</v>
      </c>
      <c r="AP11" s="64" t="b">
        <v>0</v>
      </c>
      <c r="AQ11" s="64" t="s">
        <v>689</v>
      </c>
      <c r="AR11" s="64"/>
      <c r="AS11" s="70" t="s">
        <v>275</v>
      </c>
      <c r="AT11" s="64" t="b">
        <v>0</v>
      </c>
      <c r="AU11" s="64">
        <v>0</v>
      </c>
      <c r="AV11" s="70" t="s">
        <v>275</v>
      </c>
      <c r="AW11" s="64" t="s">
        <v>692</v>
      </c>
      <c r="AX11" s="64" t="b">
        <v>0</v>
      </c>
      <c r="AY11" s="70" t="s">
        <v>1019</v>
      </c>
      <c r="AZ11" s="64" t="s">
        <v>185</v>
      </c>
      <c r="BA11" s="64">
        <v>0</v>
      </c>
      <c r="BB11" s="64">
        <v>0</v>
      </c>
      <c r="BC11" s="64"/>
      <c r="BD11" s="64"/>
      <c r="BE11" s="64"/>
      <c r="BF11" s="64"/>
      <c r="BG11" s="64"/>
      <c r="BH11" s="64"/>
      <c r="BI11" s="64"/>
      <c r="BJ11" s="64"/>
      <c r="BK11" s="63" t="str">
        <f>REPLACE(INDEX(GroupVertices[Group],MATCH(Edges[[#This Row],[Vertex 1]],GroupVertices[Vertex],0)),1,1,"")</f>
        <v>5</v>
      </c>
      <c r="BL11" s="63" t="str">
        <f>REPLACE(INDEX(GroupVertices[Group],MATCH(Edges[[#This Row],[Vertex 2]],GroupVertices[Vertex],0)),1,1,"")</f>
        <v>1</v>
      </c>
      <c r="BM11" s="127">
        <v>43792</v>
      </c>
      <c r="BN11" s="70" t="s">
        <v>979</v>
      </c>
    </row>
    <row r="12" spans="1:66" ht="15">
      <c r="A12" s="62" t="s">
        <v>857</v>
      </c>
      <c r="B12" s="62" t="s">
        <v>867</v>
      </c>
      <c r="C12" s="81" t="s">
        <v>272</v>
      </c>
      <c r="D12" s="88">
        <v>5</v>
      </c>
      <c r="E12" s="89" t="s">
        <v>132</v>
      </c>
      <c r="F12" s="90">
        <v>16</v>
      </c>
      <c r="G12" s="81"/>
      <c r="H12" s="73"/>
      <c r="I12" s="91"/>
      <c r="J12" s="91"/>
      <c r="K12" s="34" t="s">
        <v>65</v>
      </c>
      <c r="L12" s="94">
        <v>12</v>
      </c>
      <c r="M12" s="94"/>
      <c r="N12" s="93"/>
      <c r="O12" s="64" t="s">
        <v>195</v>
      </c>
      <c r="P12" s="66">
        <v>43792.28461805556</v>
      </c>
      <c r="Q12" s="64" t="s">
        <v>939</v>
      </c>
      <c r="R12" s="64"/>
      <c r="S12" s="64"/>
      <c r="T12" s="64" t="s">
        <v>963</v>
      </c>
      <c r="U12" s="66">
        <v>43792.28461805556</v>
      </c>
      <c r="V12" s="67" t="s">
        <v>1000</v>
      </c>
      <c r="W12" s="64"/>
      <c r="X12" s="64"/>
      <c r="Y12" s="70" t="s">
        <v>1020</v>
      </c>
      <c r="Z12" s="64"/>
      <c r="AA12" s="104">
        <v>1</v>
      </c>
      <c r="AB12" s="48"/>
      <c r="AC12" s="49"/>
      <c r="AD12" s="48"/>
      <c r="AE12" s="49"/>
      <c r="AF12" s="48"/>
      <c r="AG12" s="49"/>
      <c r="AH12" s="48"/>
      <c r="AI12" s="49"/>
      <c r="AJ12" s="48"/>
      <c r="AK12" s="109"/>
      <c r="AL12" s="67" t="s">
        <v>973</v>
      </c>
      <c r="AM12" s="64" t="b">
        <v>0</v>
      </c>
      <c r="AN12" s="64">
        <v>4</v>
      </c>
      <c r="AO12" s="70" t="s">
        <v>275</v>
      </c>
      <c r="AP12" s="64" t="b">
        <v>0</v>
      </c>
      <c r="AQ12" s="64" t="s">
        <v>767</v>
      </c>
      <c r="AR12" s="64"/>
      <c r="AS12" s="70" t="s">
        <v>275</v>
      </c>
      <c r="AT12" s="64" t="b">
        <v>0</v>
      </c>
      <c r="AU12" s="64">
        <v>0</v>
      </c>
      <c r="AV12" s="70" t="s">
        <v>275</v>
      </c>
      <c r="AW12" s="64" t="s">
        <v>340</v>
      </c>
      <c r="AX12" s="64" t="b">
        <v>0</v>
      </c>
      <c r="AY12" s="70" t="s">
        <v>1020</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27">
        <v>43792</v>
      </c>
      <c r="BN12" s="70" t="s">
        <v>980</v>
      </c>
    </row>
    <row r="13" spans="1:66" ht="15">
      <c r="A13" s="62" t="s">
        <v>858</v>
      </c>
      <c r="B13" s="62" t="s">
        <v>867</v>
      </c>
      <c r="C13" s="81" t="s">
        <v>272</v>
      </c>
      <c r="D13" s="88">
        <v>5</v>
      </c>
      <c r="E13" s="89" t="s">
        <v>132</v>
      </c>
      <c r="F13" s="90">
        <v>16</v>
      </c>
      <c r="G13" s="81"/>
      <c r="H13" s="73"/>
      <c r="I13" s="91"/>
      <c r="J13" s="91"/>
      <c r="K13" s="34" t="s">
        <v>65</v>
      </c>
      <c r="L13" s="94">
        <v>13</v>
      </c>
      <c r="M13" s="94"/>
      <c r="N13" s="93"/>
      <c r="O13" s="64" t="s">
        <v>195</v>
      </c>
      <c r="P13" s="66">
        <v>43792.31491898148</v>
      </c>
      <c r="Q13" s="64" t="s">
        <v>940</v>
      </c>
      <c r="R13" s="64"/>
      <c r="S13" s="64"/>
      <c r="T13" s="64"/>
      <c r="U13" s="66">
        <v>43792.31491898148</v>
      </c>
      <c r="V13" s="67" t="s">
        <v>1001</v>
      </c>
      <c r="W13" s="64"/>
      <c r="X13" s="64"/>
      <c r="Y13" s="70" t="s">
        <v>1021</v>
      </c>
      <c r="Z13" s="70" t="s">
        <v>1020</v>
      </c>
      <c r="AA13" s="104">
        <v>1</v>
      </c>
      <c r="AB13" s="48"/>
      <c r="AC13" s="49"/>
      <c r="AD13" s="48"/>
      <c r="AE13" s="49"/>
      <c r="AF13" s="48"/>
      <c r="AG13" s="49"/>
      <c r="AH13" s="48"/>
      <c r="AI13" s="49"/>
      <c r="AJ13" s="48"/>
      <c r="AK13" s="109"/>
      <c r="AL13" s="67" t="s">
        <v>974</v>
      </c>
      <c r="AM13" s="64" t="b">
        <v>0</v>
      </c>
      <c r="AN13" s="64">
        <v>1</v>
      </c>
      <c r="AO13" s="70" t="s">
        <v>1039</v>
      </c>
      <c r="AP13" s="64" t="b">
        <v>0</v>
      </c>
      <c r="AQ13" s="64" t="s">
        <v>342</v>
      </c>
      <c r="AR13" s="64"/>
      <c r="AS13" s="70" t="s">
        <v>275</v>
      </c>
      <c r="AT13" s="64" t="b">
        <v>0</v>
      </c>
      <c r="AU13" s="64">
        <v>0</v>
      </c>
      <c r="AV13" s="70" t="s">
        <v>275</v>
      </c>
      <c r="AW13" s="64" t="s">
        <v>340</v>
      </c>
      <c r="AX13" s="64" t="b">
        <v>0</v>
      </c>
      <c r="AY13" s="70" t="s">
        <v>1020</v>
      </c>
      <c r="AZ13" s="64" t="s">
        <v>185</v>
      </c>
      <c r="BA13" s="64">
        <v>0</v>
      </c>
      <c r="BB13" s="64">
        <v>0</v>
      </c>
      <c r="BC13" s="64"/>
      <c r="BD13" s="64"/>
      <c r="BE13" s="64"/>
      <c r="BF13" s="64"/>
      <c r="BG13" s="64"/>
      <c r="BH13" s="64"/>
      <c r="BI13" s="64"/>
      <c r="BJ13" s="64"/>
      <c r="BK13" s="63" t="str">
        <f>REPLACE(INDEX(GroupVertices[Group],MATCH(Edges[[#This Row],[Vertex 1]],GroupVertices[Vertex],0)),1,1,"")</f>
        <v>4</v>
      </c>
      <c r="BL13" s="63" t="str">
        <f>REPLACE(INDEX(GroupVertices[Group],MATCH(Edges[[#This Row],[Vertex 2]],GroupVertices[Vertex],0)),1,1,"")</f>
        <v>4</v>
      </c>
      <c r="BM13" s="127">
        <v>43792</v>
      </c>
      <c r="BN13" s="70" t="s">
        <v>981</v>
      </c>
    </row>
    <row r="14" spans="1:66" ht="15">
      <c r="A14" s="62" t="s">
        <v>859</v>
      </c>
      <c r="B14" s="62" t="s">
        <v>867</v>
      </c>
      <c r="C14" s="81" t="s">
        <v>272</v>
      </c>
      <c r="D14" s="88">
        <v>5</v>
      </c>
      <c r="E14" s="89" t="s">
        <v>132</v>
      </c>
      <c r="F14" s="90">
        <v>16</v>
      </c>
      <c r="G14" s="81"/>
      <c r="H14" s="73"/>
      <c r="I14" s="91"/>
      <c r="J14" s="91"/>
      <c r="K14" s="34" t="s">
        <v>65</v>
      </c>
      <c r="L14" s="94">
        <v>14</v>
      </c>
      <c r="M14" s="94"/>
      <c r="N14" s="93"/>
      <c r="O14" s="64" t="s">
        <v>195</v>
      </c>
      <c r="P14" s="66">
        <v>43792.50885416667</v>
      </c>
      <c r="Q14" s="64" t="s">
        <v>941</v>
      </c>
      <c r="R14" s="64"/>
      <c r="S14" s="64"/>
      <c r="T14" s="64"/>
      <c r="U14" s="66">
        <v>43792.50885416667</v>
      </c>
      <c r="V14" s="67" t="s">
        <v>1002</v>
      </c>
      <c r="W14" s="64"/>
      <c r="X14" s="64"/>
      <c r="Y14" s="70" t="s">
        <v>1022</v>
      </c>
      <c r="Z14" s="70" t="s">
        <v>1020</v>
      </c>
      <c r="AA14" s="104">
        <v>1</v>
      </c>
      <c r="AB14" s="48"/>
      <c r="AC14" s="49"/>
      <c r="AD14" s="48"/>
      <c r="AE14" s="49"/>
      <c r="AF14" s="48"/>
      <c r="AG14" s="49"/>
      <c r="AH14" s="48"/>
      <c r="AI14" s="49"/>
      <c r="AJ14" s="48"/>
      <c r="AK14" s="109"/>
      <c r="AL14" s="67" t="s">
        <v>975</v>
      </c>
      <c r="AM14" s="64" t="b">
        <v>0</v>
      </c>
      <c r="AN14" s="64">
        <v>1</v>
      </c>
      <c r="AO14" s="70" t="s">
        <v>1039</v>
      </c>
      <c r="AP14" s="64" t="b">
        <v>0</v>
      </c>
      <c r="AQ14" s="64" t="s">
        <v>689</v>
      </c>
      <c r="AR14" s="64"/>
      <c r="AS14" s="70" t="s">
        <v>275</v>
      </c>
      <c r="AT14" s="64" t="b">
        <v>0</v>
      </c>
      <c r="AU14" s="64">
        <v>0</v>
      </c>
      <c r="AV14" s="70" t="s">
        <v>275</v>
      </c>
      <c r="AW14" s="64" t="s">
        <v>691</v>
      </c>
      <c r="AX14" s="64" t="b">
        <v>0</v>
      </c>
      <c r="AY14" s="70" t="s">
        <v>1020</v>
      </c>
      <c r="AZ14" s="64" t="s">
        <v>185</v>
      </c>
      <c r="BA14" s="64">
        <v>0</v>
      </c>
      <c r="BB14" s="64">
        <v>0</v>
      </c>
      <c r="BC14" s="64"/>
      <c r="BD14" s="64"/>
      <c r="BE14" s="64"/>
      <c r="BF14" s="64"/>
      <c r="BG14" s="64"/>
      <c r="BH14" s="64"/>
      <c r="BI14" s="64"/>
      <c r="BJ14" s="64"/>
      <c r="BK14" s="63" t="str">
        <f>REPLACE(INDEX(GroupVertices[Group],MATCH(Edges[[#This Row],[Vertex 1]],GroupVertices[Vertex],0)),1,1,"")</f>
        <v>4</v>
      </c>
      <c r="BL14" s="63" t="str">
        <f>REPLACE(INDEX(GroupVertices[Group],MATCH(Edges[[#This Row],[Vertex 2]],GroupVertices[Vertex],0)),1,1,"")</f>
        <v>4</v>
      </c>
      <c r="BM14" s="127">
        <v>43792</v>
      </c>
      <c r="BN14" s="70" t="s">
        <v>982</v>
      </c>
    </row>
    <row r="15" spans="1:66" ht="15">
      <c r="A15" s="62" t="s">
        <v>857</v>
      </c>
      <c r="B15" s="62" t="s">
        <v>858</v>
      </c>
      <c r="C15" s="81" t="s">
        <v>272</v>
      </c>
      <c r="D15" s="88">
        <v>5</v>
      </c>
      <c r="E15" s="89" t="s">
        <v>132</v>
      </c>
      <c r="F15" s="90">
        <v>16</v>
      </c>
      <c r="G15" s="81"/>
      <c r="H15" s="73"/>
      <c r="I15" s="91"/>
      <c r="J15" s="91"/>
      <c r="K15" s="34" t="s">
        <v>66</v>
      </c>
      <c r="L15" s="94">
        <v>15</v>
      </c>
      <c r="M15" s="94"/>
      <c r="N15" s="93"/>
      <c r="O15" s="64" t="s">
        <v>195</v>
      </c>
      <c r="P15" s="66">
        <v>43792.28461805556</v>
      </c>
      <c r="Q15" s="64" t="s">
        <v>939</v>
      </c>
      <c r="R15" s="64"/>
      <c r="S15" s="64"/>
      <c r="T15" s="64" t="s">
        <v>963</v>
      </c>
      <c r="U15" s="66">
        <v>43792.28461805556</v>
      </c>
      <c r="V15" s="67" t="s">
        <v>1000</v>
      </c>
      <c r="W15" s="64"/>
      <c r="X15" s="64"/>
      <c r="Y15" s="70" t="s">
        <v>1020</v>
      </c>
      <c r="Z15" s="64"/>
      <c r="AA15" s="104">
        <v>1</v>
      </c>
      <c r="AB15" s="48"/>
      <c r="AC15" s="49"/>
      <c r="AD15" s="48"/>
      <c r="AE15" s="49"/>
      <c r="AF15" s="48"/>
      <c r="AG15" s="49"/>
      <c r="AH15" s="48"/>
      <c r="AI15" s="49"/>
      <c r="AJ15" s="48"/>
      <c r="AK15" s="109"/>
      <c r="AL15" s="67" t="s">
        <v>973</v>
      </c>
      <c r="AM15" s="64" t="b">
        <v>0</v>
      </c>
      <c r="AN15" s="64">
        <v>4</v>
      </c>
      <c r="AO15" s="70" t="s">
        <v>275</v>
      </c>
      <c r="AP15" s="64" t="b">
        <v>0</v>
      </c>
      <c r="AQ15" s="64" t="s">
        <v>767</v>
      </c>
      <c r="AR15" s="64"/>
      <c r="AS15" s="70" t="s">
        <v>275</v>
      </c>
      <c r="AT15" s="64" t="b">
        <v>0</v>
      </c>
      <c r="AU15" s="64">
        <v>0</v>
      </c>
      <c r="AV15" s="70" t="s">
        <v>275</v>
      </c>
      <c r="AW15" s="64" t="s">
        <v>340</v>
      </c>
      <c r="AX15" s="64" t="b">
        <v>0</v>
      </c>
      <c r="AY15" s="70" t="s">
        <v>1020</v>
      </c>
      <c r="AZ15" s="64" t="s">
        <v>185</v>
      </c>
      <c r="BA15" s="64">
        <v>0</v>
      </c>
      <c r="BB15" s="64">
        <v>0</v>
      </c>
      <c r="BC15" s="64"/>
      <c r="BD15" s="64"/>
      <c r="BE15" s="64"/>
      <c r="BF15" s="64"/>
      <c r="BG15" s="64"/>
      <c r="BH15" s="64"/>
      <c r="BI15" s="64"/>
      <c r="BJ15" s="64"/>
      <c r="BK15" s="63" t="str">
        <f>REPLACE(INDEX(GroupVertices[Group],MATCH(Edges[[#This Row],[Vertex 1]],GroupVertices[Vertex],0)),1,1,"")</f>
        <v>4</v>
      </c>
      <c r="BL15" s="63" t="str">
        <f>REPLACE(INDEX(GroupVertices[Group],MATCH(Edges[[#This Row],[Vertex 2]],GroupVertices[Vertex],0)),1,1,"")</f>
        <v>4</v>
      </c>
      <c r="BM15" s="127">
        <v>43792</v>
      </c>
      <c r="BN15" s="70" t="s">
        <v>980</v>
      </c>
    </row>
    <row r="16" spans="1:66" ht="15">
      <c r="A16" s="62" t="s">
        <v>858</v>
      </c>
      <c r="B16" s="62" t="s">
        <v>859</v>
      </c>
      <c r="C16" s="81" t="s">
        <v>272</v>
      </c>
      <c r="D16" s="88">
        <v>5</v>
      </c>
      <c r="E16" s="89" t="s">
        <v>132</v>
      </c>
      <c r="F16" s="90">
        <v>16</v>
      </c>
      <c r="G16" s="81"/>
      <c r="H16" s="73"/>
      <c r="I16" s="91"/>
      <c r="J16" s="91"/>
      <c r="K16" s="34" t="s">
        <v>66</v>
      </c>
      <c r="L16" s="94">
        <v>16</v>
      </c>
      <c r="M16" s="94"/>
      <c r="N16" s="93"/>
      <c r="O16" s="64" t="s">
        <v>195</v>
      </c>
      <c r="P16" s="66">
        <v>43792.31491898148</v>
      </c>
      <c r="Q16" s="64" t="s">
        <v>940</v>
      </c>
      <c r="R16" s="64"/>
      <c r="S16" s="64"/>
      <c r="T16" s="64"/>
      <c r="U16" s="66">
        <v>43792.31491898148</v>
      </c>
      <c r="V16" s="67" t="s">
        <v>1001</v>
      </c>
      <c r="W16" s="64"/>
      <c r="X16" s="64"/>
      <c r="Y16" s="70" t="s">
        <v>1021</v>
      </c>
      <c r="Z16" s="70" t="s">
        <v>1020</v>
      </c>
      <c r="AA16" s="104">
        <v>1</v>
      </c>
      <c r="AB16" s="48"/>
      <c r="AC16" s="49"/>
      <c r="AD16" s="48"/>
      <c r="AE16" s="49"/>
      <c r="AF16" s="48"/>
      <c r="AG16" s="49"/>
      <c r="AH16" s="48"/>
      <c r="AI16" s="49"/>
      <c r="AJ16" s="48"/>
      <c r="AK16" s="109"/>
      <c r="AL16" s="67" t="s">
        <v>974</v>
      </c>
      <c r="AM16" s="64" t="b">
        <v>0</v>
      </c>
      <c r="AN16" s="64">
        <v>1</v>
      </c>
      <c r="AO16" s="70" t="s">
        <v>1039</v>
      </c>
      <c r="AP16" s="64" t="b">
        <v>0</v>
      </c>
      <c r="AQ16" s="64" t="s">
        <v>342</v>
      </c>
      <c r="AR16" s="64"/>
      <c r="AS16" s="70" t="s">
        <v>275</v>
      </c>
      <c r="AT16" s="64" t="b">
        <v>0</v>
      </c>
      <c r="AU16" s="64">
        <v>0</v>
      </c>
      <c r="AV16" s="70" t="s">
        <v>275</v>
      </c>
      <c r="AW16" s="64" t="s">
        <v>340</v>
      </c>
      <c r="AX16" s="64" t="b">
        <v>0</v>
      </c>
      <c r="AY16" s="70" t="s">
        <v>1020</v>
      </c>
      <c r="AZ16" s="64" t="s">
        <v>185</v>
      </c>
      <c r="BA16" s="64">
        <v>0</v>
      </c>
      <c r="BB16" s="64">
        <v>0</v>
      </c>
      <c r="BC16" s="64"/>
      <c r="BD16" s="64"/>
      <c r="BE16" s="64"/>
      <c r="BF16" s="64"/>
      <c r="BG16" s="64"/>
      <c r="BH16" s="64"/>
      <c r="BI16" s="64"/>
      <c r="BJ16" s="64"/>
      <c r="BK16" s="63" t="str">
        <f>REPLACE(INDEX(GroupVertices[Group],MATCH(Edges[[#This Row],[Vertex 1]],GroupVertices[Vertex],0)),1,1,"")</f>
        <v>4</v>
      </c>
      <c r="BL16" s="63" t="str">
        <f>REPLACE(INDEX(GroupVertices[Group],MATCH(Edges[[#This Row],[Vertex 2]],GroupVertices[Vertex],0)),1,1,"")</f>
        <v>4</v>
      </c>
      <c r="BM16" s="127">
        <v>43792</v>
      </c>
      <c r="BN16" s="70" t="s">
        <v>981</v>
      </c>
    </row>
    <row r="17" spans="1:66" ht="15">
      <c r="A17" s="62" t="s">
        <v>858</v>
      </c>
      <c r="B17" s="62" t="s">
        <v>868</v>
      </c>
      <c r="C17" s="81" t="s">
        <v>272</v>
      </c>
      <c r="D17" s="88">
        <v>5</v>
      </c>
      <c r="E17" s="89" t="s">
        <v>132</v>
      </c>
      <c r="F17" s="90">
        <v>16</v>
      </c>
      <c r="G17" s="81"/>
      <c r="H17" s="73"/>
      <c r="I17" s="91"/>
      <c r="J17" s="91"/>
      <c r="K17" s="34" t="s">
        <v>65</v>
      </c>
      <c r="L17" s="94">
        <v>17</v>
      </c>
      <c r="M17" s="94"/>
      <c r="N17" s="93"/>
      <c r="O17" s="64" t="s">
        <v>195</v>
      </c>
      <c r="P17" s="66">
        <v>43792.31491898148</v>
      </c>
      <c r="Q17" s="64" t="s">
        <v>940</v>
      </c>
      <c r="R17" s="64"/>
      <c r="S17" s="64"/>
      <c r="T17" s="64"/>
      <c r="U17" s="66">
        <v>43792.31491898148</v>
      </c>
      <c r="V17" s="67" t="s">
        <v>1001</v>
      </c>
      <c r="W17" s="64"/>
      <c r="X17" s="64"/>
      <c r="Y17" s="70" t="s">
        <v>1021</v>
      </c>
      <c r="Z17" s="70" t="s">
        <v>1020</v>
      </c>
      <c r="AA17" s="104">
        <v>1</v>
      </c>
      <c r="AB17" s="48"/>
      <c r="AC17" s="49"/>
      <c r="AD17" s="48"/>
      <c r="AE17" s="49"/>
      <c r="AF17" s="48"/>
      <c r="AG17" s="49"/>
      <c r="AH17" s="48"/>
      <c r="AI17" s="49"/>
      <c r="AJ17" s="48"/>
      <c r="AK17" s="109"/>
      <c r="AL17" s="67" t="s">
        <v>974</v>
      </c>
      <c r="AM17" s="64" t="b">
        <v>0</v>
      </c>
      <c r="AN17" s="64">
        <v>1</v>
      </c>
      <c r="AO17" s="70" t="s">
        <v>1039</v>
      </c>
      <c r="AP17" s="64" t="b">
        <v>0</v>
      </c>
      <c r="AQ17" s="64" t="s">
        <v>342</v>
      </c>
      <c r="AR17" s="64"/>
      <c r="AS17" s="70" t="s">
        <v>275</v>
      </c>
      <c r="AT17" s="64" t="b">
        <v>0</v>
      </c>
      <c r="AU17" s="64">
        <v>0</v>
      </c>
      <c r="AV17" s="70" t="s">
        <v>275</v>
      </c>
      <c r="AW17" s="64" t="s">
        <v>340</v>
      </c>
      <c r="AX17" s="64" t="b">
        <v>0</v>
      </c>
      <c r="AY17" s="70" t="s">
        <v>1020</v>
      </c>
      <c r="AZ17" s="64" t="s">
        <v>185</v>
      </c>
      <c r="BA17" s="64">
        <v>0</v>
      </c>
      <c r="BB17" s="64">
        <v>0</v>
      </c>
      <c r="BC17" s="64"/>
      <c r="BD17" s="64"/>
      <c r="BE17" s="64"/>
      <c r="BF17" s="64"/>
      <c r="BG17" s="64"/>
      <c r="BH17" s="64"/>
      <c r="BI17" s="64"/>
      <c r="BJ17" s="64"/>
      <c r="BK17" s="63" t="str">
        <f>REPLACE(INDEX(GroupVertices[Group],MATCH(Edges[[#This Row],[Vertex 1]],GroupVertices[Vertex],0)),1,1,"")</f>
        <v>4</v>
      </c>
      <c r="BL17" s="63" t="str">
        <f>REPLACE(INDEX(GroupVertices[Group],MATCH(Edges[[#This Row],[Vertex 2]],GroupVertices[Vertex],0)),1,1,"")</f>
        <v>4</v>
      </c>
      <c r="BM17" s="127">
        <v>43792</v>
      </c>
      <c r="BN17" s="70" t="s">
        <v>981</v>
      </c>
    </row>
    <row r="18" spans="1:66" ht="15">
      <c r="A18" s="62" t="s">
        <v>858</v>
      </c>
      <c r="B18" s="62" t="s">
        <v>869</v>
      </c>
      <c r="C18" s="81" t="s">
        <v>272</v>
      </c>
      <c r="D18" s="88">
        <v>5</v>
      </c>
      <c r="E18" s="89" t="s">
        <v>132</v>
      </c>
      <c r="F18" s="90">
        <v>16</v>
      </c>
      <c r="G18" s="81"/>
      <c r="H18" s="73"/>
      <c r="I18" s="91"/>
      <c r="J18" s="91"/>
      <c r="K18" s="34" t="s">
        <v>65</v>
      </c>
      <c r="L18" s="94">
        <v>18</v>
      </c>
      <c r="M18" s="94"/>
      <c r="N18" s="93"/>
      <c r="O18" s="64" t="s">
        <v>195</v>
      </c>
      <c r="P18" s="66">
        <v>43792.31491898148</v>
      </c>
      <c r="Q18" s="64" t="s">
        <v>940</v>
      </c>
      <c r="R18" s="64"/>
      <c r="S18" s="64"/>
      <c r="T18" s="64"/>
      <c r="U18" s="66">
        <v>43792.31491898148</v>
      </c>
      <c r="V18" s="67" t="s">
        <v>1001</v>
      </c>
      <c r="W18" s="64"/>
      <c r="X18" s="64"/>
      <c r="Y18" s="70" t="s">
        <v>1021</v>
      </c>
      <c r="Z18" s="70" t="s">
        <v>1020</v>
      </c>
      <c r="AA18" s="104">
        <v>1</v>
      </c>
      <c r="AB18" s="48"/>
      <c r="AC18" s="49"/>
      <c r="AD18" s="48"/>
      <c r="AE18" s="49"/>
      <c r="AF18" s="48"/>
      <c r="AG18" s="49"/>
      <c r="AH18" s="48"/>
      <c r="AI18" s="49"/>
      <c r="AJ18" s="48"/>
      <c r="AK18" s="109"/>
      <c r="AL18" s="67" t="s">
        <v>974</v>
      </c>
      <c r="AM18" s="64" t="b">
        <v>0</v>
      </c>
      <c r="AN18" s="64">
        <v>1</v>
      </c>
      <c r="AO18" s="70" t="s">
        <v>1039</v>
      </c>
      <c r="AP18" s="64" t="b">
        <v>0</v>
      </c>
      <c r="AQ18" s="64" t="s">
        <v>342</v>
      </c>
      <c r="AR18" s="64"/>
      <c r="AS18" s="70" t="s">
        <v>275</v>
      </c>
      <c r="AT18" s="64" t="b">
        <v>0</v>
      </c>
      <c r="AU18" s="64">
        <v>0</v>
      </c>
      <c r="AV18" s="70" t="s">
        <v>275</v>
      </c>
      <c r="AW18" s="64" t="s">
        <v>340</v>
      </c>
      <c r="AX18" s="64" t="b">
        <v>0</v>
      </c>
      <c r="AY18" s="70" t="s">
        <v>1020</v>
      </c>
      <c r="AZ18" s="64" t="s">
        <v>185</v>
      </c>
      <c r="BA18" s="64">
        <v>0</v>
      </c>
      <c r="BB18" s="64">
        <v>0</v>
      </c>
      <c r="BC18" s="64"/>
      <c r="BD18" s="64"/>
      <c r="BE18" s="64"/>
      <c r="BF18" s="64"/>
      <c r="BG18" s="64"/>
      <c r="BH18" s="64"/>
      <c r="BI18" s="64"/>
      <c r="BJ18" s="64"/>
      <c r="BK18" s="63" t="str">
        <f>REPLACE(INDEX(GroupVertices[Group],MATCH(Edges[[#This Row],[Vertex 1]],GroupVertices[Vertex],0)),1,1,"")</f>
        <v>4</v>
      </c>
      <c r="BL18" s="63" t="str">
        <f>REPLACE(INDEX(GroupVertices[Group],MATCH(Edges[[#This Row],[Vertex 2]],GroupVertices[Vertex],0)),1,1,"")</f>
        <v>4</v>
      </c>
      <c r="BM18" s="127">
        <v>43792</v>
      </c>
      <c r="BN18" s="70" t="s">
        <v>981</v>
      </c>
    </row>
    <row r="19" spans="1:66" ht="15">
      <c r="A19" s="62" t="s">
        <v>858</v>
      </c>
      <c r="B19" s="62" t="s">
        <v>870</v>
      </c>
      <c r="C19" s="81" t="s">
        <v>272</v>
      </c>
      <c r="D19" s="88">
        <v>5</v>
      </c>
      <c r="E19" s="89" t="s">
        <v>132</v>
      </c>
      <c r="F19" s="90">
        <v>16</v>
      </c>
      <c r="G19" s="81"/>
      <c r="H19" s="73"/>
      <c r="I19" s="91"/>
      <c r="J19" s="91"/>
      <c r="K19" s="34" t="s">
        <v>65</v>
      </c>
      <c r="L19" s="94">
        <v>19</v>
      </c>
      <c r="M19" s="94"/>
      <c r="N19" s="93"/>
      <c r="O19" s="64" t="s">
        <v>195</v>
      </c>
      <c r="P19" s="66">
        <v>43792.31491898148</v>
      </c>
      <c r="Q19" s="64" t="s">
        <v>940</v>
      </c>
      <c r="R19" s="64"/>
      <c r="S19" s="64"/>
      <c r="T19" s="64"/>
      <c r="U19" s="66">
        <v>43792.31491898148</v>
      </c>
      <c r="V19" s="67" t="s">
        <v>1001</v>
      </c>
      <c r="W19" s="64"/>
      <c r="X19" s="64"/>
      <c r="Y19" s="70" t="s">
        <v>1021</v>
      </c>
      <c r="Z19" s="70" t="s">
        <v>1020</v>
      </c>
      <c r="AA19" s="104">
        <v>1</v>
      </c>
      <c r="AB19" s="48"/>
      <c r="AC19" s="49"/>
      <c r="AD19" s="48"/>
      <c r="AE19" s="49"/>
      <c r="AF19" s="48"/>
      <c r="AG19" s="49"/>
      <c r="AH19" s="48"/>
      <c r="AI19" s="49"/>
      <c r="AJ19" s="48"/>
      <c r="AK19" s="109"/>
      <c r="AL19" s="67" t="s">
        <v>974</v>
      </c>
      <c r="AM19" s="64" t="b">
        <v>0</v>
      </c>
      <c r="AN19" s="64">
        <v>1</v>
      </c>
      <c r="AO19" s="70" t="s">
        <v>1039</v>
      </c>
      <c r="AP19" s="64" t="b">
        <v>0</v>
      </c>
      <c r="AQ19" s="64" t="s">
        <v>342</v>
      </c>
      <c r="AR19" s="64"/>
      <c r="AS19" s="70" t="s">
        <v>275</v>
      </c>
      <c r="AT19" s="64" t="b">
        <v>0</v>
      </c>
      <c r="AU19" s="64">
        <v>0</v>
      </c>
      <c r="AV19" s="70" t="s">
        <v>275</v>
      </c>
      <c r="AW19" s="64" t="s">
        <v>340</v>
      </c>
      <c r="AX19" s="64" t="b">
        <v>0</v>
      </c>
      <c r="AY19" s="70" t="s">
        <v>1020</v>
      </c>
      <c r="AZ19" s="64" t="s">
        <v>185</v>
      </c>
      <c r="BA19" s="64">
        <v>0</v>
      </c>
      <c r="BB19" s="64">
        <v>0</v>
      </c>
      <c r="BC19" s="64"/>
      <c r="BD19" s="64"/>
      <c r="BE19" s="64"/>
      <c r="BF19" s="64"/>
      <c r="BG19" s="64"/>
      <c r="BH19" s="64"/>
      <c r="BI19" s="64"/>
      <c r="BJ19" s="64"/>
      <c r="BK19" s="63" t="str">
        <f>REPLACE(INDEX(GroupVertices[Group],MATCH(Edges[[#This Row],[Vertex 1]],GroupVertices[Vertex],0)),1,1,"")</f>
        <v>4</v>
      </c>
      <c r="BL19" s="63" t="str">
        <f>REPLACE(INDEX(GroupVertices[Group],MATCH(Edges[[#This Row],[Vertex 2]],GroupVertices[Vertex],0)),1,1,"")</f>
        <v>4</v>
      </c>
      <c r="BM19" s="127">
        <v>43792</v>
      </c>
      <c r="BN19" s="70" t="s">
        <v>981</v>
      </c>
    </row>
    <row r="20" spans="1:66" ht="15">
      <c r="A20" s="62" t="s">
        <v>858</v>
      </c>
      <c r="B20" s="62" t="s">
        <v>871</v>
      </c>
      <c r="C20" s="81" t="s">
        <v>272</v>
      </c>
      <c r="D20" s="88">
        <v>5</v>
      </c>
      <c r="E20" s="89" t="s">
        <v>132</v>
      </c>
      <c r="F20" s="90">
        <v>16</v>
      </c>
      <c r="G20" s="81"/>
      <c r="H20" s="73"/>
      <c r="I20" s="91"/>
      <c r="J20" s="91"/>
      <c r="K20" s="34" t="s">
        <v>65</v>
      </c>
      <c r="L20" s="94">
        <v>20</v>
      </c>
      <c r="M20" s="94"/>
      <c r="N20" s="93"/>
      <c r="O20" s="64" t="s">
        <v>195</v>
      </c>
      <c r="P20" s="66">
        <v>43792.31491898148</v>
      </c>
      <c r="Q20" s="64" t="s">
        <v>940</v>
      </c>
      <c r="R20" s="64"/>
      <c r="S20" s="64"/>
      <c r="T20" s="64"/>
      <c r="U20" s="66">
        <v>43792.31491898148</v>
      </c>
      <c r="V20" s="67" t="s">
        <v>1001</v>
      </c>
      <c r="W20" s="64"/>
      <c r="X20" s="64"/>
      <c r="Y20" s="70" t="s">
        <v>1021</v>
      </c>
      <c r="Z20" s="70" t="s">
        <v>1020</v>
      </c>
      <c r="AA20" s="104">
        <v>1</v>
      </c>
      <c r="AB20" s="48"/>
      <c r="AC20" s="49"/>
      <c r="AD20" s="48"/>
      <c r="AE20" s="49"/>
      <c r="AF20" s="48"/>
      <c r="AG20" s="49"/>
      <c r="AH20" s="48"/>
      <c r="AI20" s="49"/>
      <c r="AJ20" s="48"/>
      <c r="AK20" s="109"/>
      <c r="AL20" s="67" t="s">
        <v>974</v>
      </c>
      <c r="AM20" s="64" t="b">
        <v>0</v>
      </c>
      <c r="AN20" s="64">
        <v>1</v>
      </c>
      <c r="AO20" s="70" t="s">
        <v>1039</v>
      </c>
      <c r="AP20" s="64" t="b">
        <v>0</v>
      </c>
      <c r="AQ20" s="64" t="s">
        <v>342</v>
      </c>
      <c r="AR20" s="64"/>
      <c r="AS20" s="70" t="s">
        <v>275</v>
      </c>
      <c r="AT20" s="64" t="b">
        <v>0</v>
      </c>
      <c r="AU20" s="64">
        <v>0</v>
      </c>
      <c r="AV20" s="70" t="s">
        <v>275</v>
      </c>
      <c r="AW20" s="64" t="s">
        <v>340</v>
      </c>
      <c r="AX20" s="64" t="b">
        <v>0</v>
      </c>
      <c r="AY20" s="70" t="s">
        <v>1020</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4</v>
      </c>
      <c r="BM20" s="127">
        <v>43792</v>
      </c>
      <c r="BN20" s="70" t="s">
        <v>981</v>
      </c>
    </row>
    <row r="21" spans="1:66" ht="15">
      <c r="A21" s="62" t="s">
        <v>858</v>
      </c>
      <c r="B21" s="62" t="s">
        <v>872</v>
      </c>
      <c r="C21" s="81" t="s">
        <v>272</v>
      </c>
      <c r="D21" s="88">
        <v>5</v>
      </c>
      <c r="E21" s="89" t="s">
        <v>132</v>
      </c>
      <c r="F21" s="90">
        <v>16</v>
      </c>
      <c r="G21" s="81"/>
      <c r="H21" s="73"/>
      <c r="I21" s="91"/>
      <c r="J21" s="91"/>
      <c r="K21" s="34" t="s">
        <v>65</v>
      </c>
      <c r="L21" s="94">
        <v>21</v>
      </c>
      <c r="M21" s="94"/>
      <c r="N21" s="93"/>
      <c r="O21" s="64" t="s">
        <v>195</v>
      </c>
      <c r="P21" s="66">
        <v>43792.31491898148</v>
      </c>
      <c r="Q21" s="64" t="s">
        <v>940</v>
      </c>
      <c r="R21" s="64"/>
      <c r="S21" s="64"/>
      <c r="T21" s="64"/>
      <c r="U21" s="66">
        <v>43792.31491898148</v>
      </c>
      <c r="V21" s="67" t="s">
        <v>1001</v>
      </c>
      <c r="W21" s="64"/>
      <c r="X21" s="64"/>
      <c r="Y21" s="70" t="s">
        <v>1021</v>
      </c>
      <c r="Z21" s="70" t="s">
        <v>1020</v>
      </c>
      <c r="AA21" s="104">
        <v>1</v>
      </c>
      <c r="AB21" s="48"/>
      <c r="AC21" s="49"/>
      <c r="AD21" s="48"/>
      <c r="AE21" s="49"/>
      <c r="AF21" s="48"/>
      <c r="AG21" s="49"/>
      <c r="AH21" s="48"/>
      <c r="AI21" s="49"/>
      <c r="AJ21" s="48"/>
      <c r="AK21" s="109"/>
      <c r="AL21" s="67" t="s">
        <v>974</v>
      </c>
      <c r="AM21" s="64" t="b">
        <v>0</v>
      </c>
      <c r="AN21" s="64">
        <v>1</v>
      </c>
      <c r="AO21" s="70" t="s">
        <v>1039</v>
      </c>
      <c r="AP21" s="64" t="b">
        <v>0</v>
      </c>
      <c r="AQ21" s="64" t="s">
        <v>342</v>
      </c>
      <c r="AR21" s="64"/>
      <c r="AS21" s="70" t="s">
        <v>275</v>
      </c>
      <c r="AT21" s="64" t="b">
        <v>0</v>
      </c>
      <c r="AU21" s="64">
        <v>0</v>
      </c>
      <c r="AV21" s="70" t="s">
        <v>275</v>
      </c>
      <c r="AW21" s="64" t="s">
        <v>340</v>
      </c>
      <c r="AX21" s="64" t="b">
        <v>0</v>
      </c>
      <c r="AY21" s="70" t="s">
        <v>1020</v>
      </c>
      <c r="AZ21" s="64" t="s">
        <v>185</v>
      </c>
      <c r="BA21" s="64">
        <v>0</v>
      </c>
      <c r="BB21" s="64">
        <v>0</v>
      </c>
      <c r="BC21" s="64"/>
      <c r="BD21" s="64"/>
      <c r="BE21" s="64"/>
      <c r="BF21" s="64"/>
      <c r="BG21" s="64"/>
      <c r="BH21" s="64"/>
      <c r="BI21" s="64"/>
      <c r="BJ21" s="64"/>
      <c r="BK21" s="63" t="str">
        <f>REPLACE(INDEX(GroupVertices[Group],MATCH(Edges[[#This Row],[Vertex 1]],GroupVertices[Vertex],0)),1,1,"")</f>
        <v>4</v>
      </c>
      <c r="BL21" s="63" t="str">
        <f>REPLACE(INDEX(GroupVertices[Group],MATCH(Edges[[#This Row],[Vertex 2]],GroupVertices[Vertex],0)),1,1,"")</f>
        <v>4</v>
      </c>
      <c r="BM21" s="127">
        <v>43792</v>
      </c>
      <c r="BN21" s="70" t="s">
        <v>981</v>
      </c>
    </row>
    <row r="22" spans="1:66" ht="15">
      <c r="A22" s="62" t="s">
        <v>858</v>
      </c>
      <c r="B22" s="62" t="s">
        <v>739</v>
      </c>
      <c r="C22" s="81" t="s">
        <v>272</v>
      </c>
      <c r="D22" s="88">
        <v>5</v>
      </c>
      <c r="E22" s="89" t="s">
        <v>132</v>
      </c>
      <c r="F22" s="90">
        <v>16</v>
      </c>
      <c r="G22" s="81"/>
      <c r="H22" s="73"/>
      <c r="I22" s="91"/>
      <c r="J22" s="91"/>
      <c r="K22" s="34" t="s">
        <v>65</v>
      </c>
      <c r="L22" s="94">
        <v>22</v>
      </c>
      <c r="M22" s="94"/>
      <c r="N22" s="93"/>
      <c r="O22" s="64" t="s">
        <v>195</v>
      </c>
      <c r="P22" s="66">
        <v>43792.31491898148</v>
      </c>
      <c r="Q22" s="64" t="s">
        <v>940</v>
      </c>
      <c r="R22" s="64"/>
      <c r="S22" s="64"/>
      <c r="T22" s="64"/>
      <c r="U22" s="66">
        <v>43792.31491898148</v>
      </c>
      <c r="V22" s="67" t="s">
        <v>1001</v>
      </c>
      <c r="W22" s="64"/>
      <c r="X22" s="64"/>
      <c r="Y22" s="70" t="s">
        <v>1021</v>
      </c>
      <c r="Z22" s="70" t="s">
        <v>1020</v>
      </c>
      <c r="AA22" s="104">
        <v>1</v>
      </c>
      <c r="AB22" s="48"/>
      <c r="AC22" s="49"/>
      <c r="AD22" s="48"/>
      <c r="AE22" s="49"/>
      <c r="AF22" s="48"/>
      <c r="AG22" s="49"/>
      <c r="AH22" s="48"/>
      <c r="AI22" s="49"/>
      <c r="AJ22" s="48"/>
      <c r="AK22" s="109"/>
      <c r="AL22" s="67" t="s">
        <v>974</v>
      </c>
      <c r="AM22" s="64" t="b">
        <v>0</v>
      </c>
      <c r="AN22" s="64">
        <v>1</v>
      </c>
      <c r="AO22" s="70" t="s">
        <v>1039</v>
      </c>
      <c r="AP22" s="64" t="b">
        <v>0</v>
      </c>
      <c r="AQ22" s="64" t="s">
        <v>342</v>
      </c>
      <c r="AR22" s="64"/>
      <c r="AS22" s="70" t="s">
        <v>275</v>
      </c>
      <c r="AT22" s="64" t="b">
        <v>0</v>
      </c>
      <c r="AU22" s="64">
        <v>0</v>
      </c>
      <c r="AV22" s="70" t="s">
        <v>275</v>
      </c>
      <c r="AW22" s="64" t="s">
        <v>340</v>
      </c>
      <c r="AX22" s="64" t="b">
        <v>0</v>
      </c>
      <c r="AY22" s="70" t="s">
        <v>1020</v>
      </c>
      <c r="AZ22" s="64" t="s">
        <v>185</v>
      </c>
      <c r="BA22" s="64">
        <v>0</v>
      </c>
      <c r="BB22" s="64">
        <v>0</v>
      </c>
      <c r="BC22" s="64"/>
      <c r="BD22" s="64"/>
      <c r="BE22" s="64"/>
      <c r="BF22" s="64"/>
      <c r="BG22" s="64"/>
      <c r="BH22" s="64"/>
      <c r="BI22" s="64"/>
      <c r="BJ22" s="64"/>
      <c r="BK22" s="63" t="str">
        <f>REPLACE(INDEX(GroupVertices[Group],MATCH(Edges[[#This Row],[Vertex 1]],GroupVertices[Vertex],0)),1,1,"")</f>
        <v>4</v>
      </c>
      <c r="BL22" s="63" t="str">
        <f>REPLACE(INDEX(GroupVertices[Group],MATCH(Edges[[#This Row],[Vertex 2]],GroupVertices[Vertex],0)),1,1,"")</f>
        <v>3</v>
      </c>
      <c r="BM22" s="127">
        <v>43792</v>
      </c>
      <c r="BN22" s="70" t="s">
        <v>981</v>
      </c>
    </row>
    <row r="23" spans="1:66" ht="15">
      <c r="A23" s="62" t="s">
        <v>858</v>
      </c>
      <c r="B23" s="62" t="s">
        <v>873</v>
      </c>
      <c r="C23" s="81" t="s">
        <v>272</v>
      </c>
      <c r="D23" s="88">
        <v>5</v>
      </c>
      <c r="E23" s="89" t="s">
        <v>132</v>
      </c>
      <c r="F23" s="90">
        <v>16</v>
      </c>
      <c r="G23" s="81"/>
      <c r="H23" s="73"/>
      <c r="I23" s="91"/>
      <c r="J23" s="91"/>
      <c r="K23" s="34" t="s">
        <v>65</v>
      </c>
      <c r="L23" s="94">
        <v>23</v>
      </c>
      <c r="M23" s="94"/>
      <c r="N23" s="93"/>
      <c r="O23" s="64" t="s">
        <v>195</v>
      </c>
      <c r="P23" s="66">
        <v>43792.31491898148</v>
      </c>
      <c r="Q23" s="64" t="s">
        <v>940</v>
      </c>
      <c r="R23" s="64"/>
      <c r="S23" s="64"/>
      <c r="T23" s="64"/>
      <c r="U23" s="66">
        <v>43792.31491898148</v>
      </c>
      <c r="V23" s="67" t="s">
        <v>1001</v>
      </c>
      <c r="W23" s="64"/>
      <c r="X23" s="64"/>
      <c r="Y23" s="70" t="s">
        <v>1021</v>
      </c>
      <c r="Z23" s="70" t="s">
        <v>1020</v>
      </c>
      <c r="AA23" s="104">
        <v>1</v>
      </c>
      <c r="AB23" s="48"/>
      <c r="AC23" s="49"/>
      <c r="AD23" s="48"/>
      <c r="AE23" s="49"/>
      <c r="AF23" s="48"/>
      <c r="AG23" s="49"/>
      <c r="AH23" s="48"/>
      <c r="AI23" s="49"/>
      <c r="AJ23" s="48"/>
      <c r="AK23" s="109"/>
      <c r="AL23" s="67" t="s">
        <v>974</v>
      </c>
      <c r="AM23" s="64" t="b">
        <v>0</v>
      </c>
      <c r="AN23" s="64">
        <v>1</v>
      </c>
      <c r="AO23" s="70" t="s">
        <v>1039</v>
      </c>
      <c r="AP23" s="64" t="b">
        <v>0</v>
      </c>
      <c r="AQ23" s="64" t="s">
        <v>342</v>
      </c>
      <c r="AR23" s="64"/>
      <c r="AS23" s="70" t="s">
        <v>275</v>
      </c>
      <c r="AT23" s="64" t="b">
        <v>0</v>
      </c>
      <c r="AU23" s="64">
        <v>0</v>
      </c>
      <c r="AV23" s="70" t="s">
        <v>275</v>
      </c>
      <c r="AW23" s="64" t="s">
        <v>340</v>
      </c>
      <c r="AX23" s="64" t="b">
        <v>0</v>
      </c>
      <c r="AY23" s="70" t="s">
        <v>1020</v>
      </c>
      <c r="AZ23" s="64" t="s">
        <v>185</v>
      </c>
      <c r="BA23" s="64">
        <v>0</v>
      </c>
      <c r="BB23" s="64">
        <v>0</v>
      </c>
      <c r="BC23" s="64"/>
      <c r="BD23" s="64"/>
      <c r="BE23" s="64"/>
      <c r="BF23" s="64"/>
      <c r="BG23" s="64"/>
      <c r="BH23" s="64"/>
      <c r="BI23" s="64"/>
      <c r="BJ23" s="64"/>
      <c r="BK23" s="63" t="str">
        <f>REPLACE(INDEX(GroupVertices[Group],MATCH(Edges[[#This Row],[Vertex 1]],GroupVertices[Vertex],0)),1,1,"")</f>
        <v>4</v>
      </c>
      <c r="BL23" s="63" t="str">
        <f>REPLACE(INDEX(GroupVertices[Group],MATCH(Edges[[#This Row],[Vertex 2]],GroupVertices[Vertex],0)),1,1,"")</f>
        <v>4</v>
      </c>
      <c r="BM23" s="127">
        <v>43792</v>
      </c>
      <c r="BN23" s="70" t="s">
        <v>981</v>
      </c>
    </row>
    <row r="24" spans="1:66" ht="15">
      <c r="A24" s="62" t="s">
        <v>858</v>
      </c>
      <c r="B24" s="62" t="s">
        <v>874</v>
      </c>
      <c r="C24" s="81" t="s">
        <v>272</v>
      </c>
      <c r="D24" s="88">
        <v>5</v>
      </c>
      <c r="E24" s="89" t="s">
        <v>132</v>
      </c>
      <c r="F24" s="90">
        <v>16</v>
      </c>
      <c r="G24" s="81"/>
      <c r="H24" s="73"/>
      <c r="I24" s="91"/>
      <c r="J24" s="91"/>
      <c r="K24" s="34" t="s">
        <v>65</v>
      </c>
      <c r="L24" s="94">
        <v>24</v>
      </c>
      <c r="M24" s="94"/>
      <c r="N24" s="93"/>
      <c r="O24" s="64" t="s">
        <v>195</v>
      </c>
      <c r="P24" s="66">
        <v>43792.31491898148</v>
      </c>
      <c r="Q24" s="64" t="s">
        <v>940</v>
      </c>
      <c r="R24" s="64"/>
      <c r="S24" s="64"/>
      <c r="T24" s="64"/>
      <c r="U24" s="66">
        <v>43792.31491898148</v>
      </c>
      <c r="V24" s="67" t="s">
        <v>1001</v>
      </c>
      <c r="W24" s="64"/>
      <c r="X24" s="64"/>
      <c r="Y24" s="70" t="s">
        <v>1021</v>
      </c>
      <c r="Z24" s="70" t="s">
        <v>1020</v>
      </c>
      <c r="AA24" s="104">
        <v>1</v>
      </c>
      <c r="AB24" s="48"/>
      <c r="AC24" s="49"/>
      <c r="AD24" s="48"/>
      <c r="AE24" s="49"/>
      <c r="AF24" s="48"/>
      <c r="AG24" s="49"/>
      <c r="AH24" s="48"/>
      <c r="AI24" s="49"/>
      <c r="AJ24" s="48"/>
      <c r="AK24" s="109"/>
      <c r="AL24" s="67" t="s">
        <v>974</v>
      </c>
      <c r="AM24" s="64" t="b">
        <v>0</v>
      </c>
      <c r="AN24" s="64">
        <v>1</v>
      </c>
      <c r="AO24" s="70" t="s">
        <v>1039</v>
      </c>
      <c r="AP24" s="64" t="b">
        <v>0</v>
      </c>
      <c r="AQ24" s="64" t="s">
        <v>342</v>
      </c>
      <c r="AR24" s="64"/>
      <c r="AS24" s="70" t="s">
        <v>275</v>
      </c>
      <c r="AT24" s="64" t="b">
        <v>0</v>
      </c>
      <c r="AU24" s="64">
        <v>0</v>
      </c>
      <c r="AV24" s="70" t="s">
        <v>275</v>
      </c>
      <c r="AW24" s="64" t="s">
        <v>340</v>
      </c>
      <c r="AX24" s="64" t="b">
        <v>0</v>
      </c>
      <c r="AY24" s="70" t="s">
        <v>1020</v>
      </c>
      <c r="AZ24" s="64" t="s">
        <v>185</v>
      </c>
      <c r="BA24" s="64">
        <v>0</v>
      </c>
      <c r="BB24" s="64">
        <v>0</v>
      </c>
      <c r="BC24" s="64"/>
      <c r="BD24" s="64"/>
      <c r="BE24" s="64"/>
      <c r="BF24" s="64"/>
      <c r="BG24" s="64"/>
      <c r="BH24" s="64"/>
      <c r="BI24" s="64"/>
      <c r="BJ24" s="64"/>
      <c r="BK24" s="63" t="str">
        <f>REPLACE(INDEX(GroupVertices[Group],MATCH(Edges[[#This Row],[Vertex 1]],GroupVertices[Vertex],0)),1,1,"")</f>
        <v>4</v>
      </c>
      <c r="BL24" s="63" t="str">
        <f>REPLACE(INDEX(GroupVertices[Group],MATCH(Edges[[#This Row],[Vertex 2]],GroupVertices[Vertex],0)),1,1,"")</f>
        <v>4</v>
      </c>
      <c r="BM24" s="127">
        <v>43792</v>
      </c>
      <c r="BN24" s="70" t="s">
        <v>981</v>
      </c>
    </row>
    <row r="25" spans="1:66" ht="15">
      <c r="A25" s="62" t="s">
        <v>858</v>
      </c>
      <c r="B25" s="62" t="s">
        <v>875</v>
      </c>
      <c r="C25" s="81" t="s">
        <v>272</v>
      </c>
      <c r="D25" s="88">
        <v>5</v>
      </c>
      <c r="E25" s="89" t="s">
        <v>132</v>
      </c>
      <c r="F25" s="90">
        <v>16</v>
      </c>
      <c r="G25" s="81"/>
      <c r="H25" s="73"/>
      <c r="I25" s="91"/>
      <c r="J25" s="91"/>
      <c r="K25" s="34" t="s">
        <v>65</v>
      </c>
      <c r="L25" s="94">
        <v>25</v>
      </c>
      <c r="M25" s="94"/>
      <c r="N25" s="93"/>
      <c r="O25" s="64" t="s">
        <v>195</v>
      </c>
      <c r="P25" s="66">
        <v>43792.31491898148</v>
      </c>
      <c r="Q25" s="64" t="s">
        <v>940</v>
      </c>
      <c r="R25" s="64"/>
      <c r="S25" s="64"/>
      <c r="T25" s="64"/>
      <c r="U25" s="66">
        <v>43792.31491898148</v>
      </c>
      <c r="V25" s="67" t="s">
        <v>1001</v>
      </c>
      <c r="W25" s="64"/>
      <c r="X25" s="64"/>
      <c r="Y25" s="70" t="s">
        <v>1021</v>
      </c>
      <c r="Z25" s="70" t="s">
        <v>1020</v>
      </c>
      <c r="AA25" s="104">
        <v>1</v>
      </c>
      <c r="AB25" s="48">
        <v>0</v>
      </c>
      <c r="AC25" s="49">
        <v>0</v>
      </c>
      <c r="AD25" s="48">
        <v>0</v>
      </c>
      <c r="AE25" s="49">
        <v>0</v>
      </c>
      <c r="AF25" s="48">
        <v>0</v>
      </c>
      <c r="AG25" s="49">
        <v>0</v>
      </c>
      <c r="AH25" s="48">
        <v>13</v>
      </c>
      <c r="AI25" s="49">
        <v>100</v>
      </c>
      <c r="AJ25" s="48">
        <v>13</v>
      </c>
      <c r="AK25" s="109"/>
      <c r="AL25" s="67" t="s">
        <v>974</v>
      </c>
      <c r="AM25" s="64" t="b">
        <v>0</v>
      </c>
      <c r="AN25" s="64">
        <v>1</v>
      </c>
      <c r="AO25" s="70" t="s">
        <v>1039</v>
      </c>
      <c r="AP25" s="64" t="b">
        <v>0</v>
      </c>
      <c r="AQ25" s="64" t="s">
        <v>342</v>
      </c>
      <c r="AR25" s="64"/>
      <c r="AS25" s="70" t="s">
        <v>275</v>
      </c>
      <c r="AT25" s="64" t="b">
        <v>0</v>
      </c>
      <c r="AU25" s="64">
        <v>0</v>
      </c>
      <c r="AV25" s="70" t="s">
        <v>275</v>
      </c>
      <c r="AW25" s="64" t="s">
        <v>340</v>
      </c>
      <c r="AX25" s="64" t="b">
        <v>0</v>
      </c>
      <c r="AY25" s="70" t="s">
        <v>1020</v>
      </c>
      <c r="AZ25" s="64" t="s">
        <v>185</v>
      </c>
      <c r="BA25" s="64">
        <v>0</v>
      </c>
      <c r="BB25" s="64">
        <v>0</v>
      </c>
      <c r="BC25" s="64"/>
      <c r="BD25" s="64"/>
      <c r="BE25" s="64"/>
      <c r="BF25" s="64"/>
      <c r="BG25" s="64"/>
      <c r="BH25" s="64"/>
      <c r="BI25" s="64"/>
      <c r="BJ25" s="64"/>
      <c r="BK25" s="63" t="str">
        <f>REPLACE(INDEX(GroupVertices[Group],MATCH(Edges[[#This Row],[Vertex 1]],GroupVertices[Vertex],0)),1,1,"")</f>
        <v>4</v>
      </c>
      <c r="BL25" s="63" t="str">
        <f>REPLACE(INDEX(GroupVertices[Group],MATCH(Edges[[#This Row],[Vertex 2]],GroupVertices[Vertex],0)),1,1,"")</f>
        <v>4</v>
      </c>
      <c r="BM25" s="127">
        <v>43792</v>
      </c>
      <c r="BN25" s="70" t="s">
        <v>981</v>
      </c>
    </row>
    <row r="26" spans="1:66" ht="15">
      <c r="A26" s="62" t="s">
        <v>858</v>
      </c>
      <c r="B26" s="62" t="s">
        <v>857</v>
      </c>
      <c r="C26" s="81" t="s">
        <v>272</v>
      </c>
      <c r="D26" s="88">
        <v>5</v>
      </c>
      <c r="E26" s="89" t="s">
        <v>132</v>
      </c>
      <c r="F26" s="90">
        <v>16</v>
      </c>
      <c r="G26" s="81"/>
      <c r="H26" s="73"/>
      <c r="I26" s="91"/>
      <c r="J26" s="91"/>
      <c r="K26" s="34" t="s">
        <v>66</v>
      </c>
      <c r="L26" s="94">
        <v>26</v>
      </c>
      <c r="M26" s="94"/>
      <c r="N26" s="93"/>
      <c r="O26" s="64" t="s">
        <v>766</v>
      </c>
      <c r="P26" s="66">
        <v>43792.31491898148</v>
      </c>
      <c r="Q26" s="64" t="s">
        <v>940</v>
      </c>
      <c r="R26" s="64"/>
      <c r="S26" s="64"/>
      <c r="T26" s="64"/>
      <c r="U26" s="66">
        <v>43792.31491898148</v>
      </c>
      <c r="V26" s="67" t="s">
        <v>1001</v>
      </c>
      <c r="W26" s="64"/>
      <c r="X26" s="64"/>
      <c r="Y26" s="70" t="s">
        <v>1021</v>
      </c>
      <c r="Z26" s="70" t="s">
        <v>1020</v>
      </c>
      <c r="AA26" s="104">
        <v>1</v>
      </c>
      <c r="AB26" s="48"/>
      <c r="AC26" s="49"/>
      <c r="AD26" s="48"/>
      <c r="AE26" s="49"/>
      <c r="AF26" s="48"/>
      <c r="AG26" s="49"/>
      <c r="AH26" s="48"/>
      <c r="AI26" s="49"/>
      <c r="AJ26" s="48"/>
      <c r="AK26" s="109"/>
      <c r="AL26" s="67" t="s">
        <v>974</v>
      </c>
      <c r="AM26" s="64" t="b">
        <v>0</v>
      </c>
      <c r="AN26" s="64">
        <v>1</v>
      </c>
      <c r="AO26" s="70" t="s">
        <v>1039</v>
      </c>
      <c r="AP26" s="64" t="b">
        <v>0</v>
      </c>
      <c r="AQ26" s="64" t="s">
        <v>342</v>
      </c>
      <c r="AR26" s="64"/>
      <c r="AS26" s="70" t="s">
        <v>275</v>
      </c>
      <c r="AT26" s="64" t="b">
        <v>0</v>
      </c>
      <c r="AU26" s="64">
        <v>0</v>
      </c>
      <c r="AV26" s="70" t="s">
        <v>275</v>
      </c>
      <c r="AW26" s="64" t="s">
        <v>340</v>
      </c>
      <c r="AX26" s="64" t="b">
        <v>0</v>
      </c>
      <c r="AY26" s="70" t="s">
        <v>1020</v>
      </c>
      <c r="AZ26" s="64" t="s">
        <v>185</v>
      </c>
      <c r="BA26" s="64">
        <v>0</v>
      </c>
      <c r="BB26" s="64">
        <v>0</v>
      </c>
      <c r="BC26" s="64"/>
      <c r="BD26" s="64"/>
      <c r="BE26" s="64"/>
      <c r="BF26" s="64"/>
      <c r="BG26" s="64"/>
      <c r="BH26" s="64"/>
      <c r="BI26" s="64"/>
      <c r="BJ26" s="64"/>
      <c r="BK26" s="63" t="str">
        <f>REPLACE(INDEX(GroupVertices[Group],MATCH(Edges[[#This Row],[Vertex 1]],GroupVertices[Vertex],0)),1,1,"")</f>
        <v>4</v>
      </c>
      <c r="BL26" s="63" t="str">
        <f>REPLACE(INDEX(GroupVertices[Group],MATCH(Edges[[#This Row],[Vertex 2]],GroupVertices[Vertex],0)),1,1,"")</f>
        <v>4</v>
      </c>
      <c r="BM26" s="127">
        <v>43792</v>
      </c>
      <c r="BN26" s="70" t="s">
        <v>981</v>
      </c>
    </row>
    <row r="27" spans="1:66" ht="15">
      <c r="A27" s="62" t="s">
        <v>859</v>
      </c>
      <c r="B27" s="62" t="s">
        <v>858</v>
      </c>
      <c r="C27" s="81" t="s">
        <v>272</v>
      </c>
      <c r="D27" s="88">
        <v>5</v>
      </c>
      <c r="E27" s="89" t="s">
        <v>132</v>
      </c>
      <c r="F27" s="90">
        <v>16</v>
      </c>
      <c r="G27" s="81"/>
      <c r="H27" s="73"/>
      <c r="I27" s="91"/>
      <c r="J27" s="91"/>
      <c r="K27" s="34" t="s">
        <v>66</v>
      </c>
      <c r="L27" s="94">
        <v>27</v>
      </c>
      <c r="M27" s="94"/>
      <c r="N27" s="93"/>
      <c r="O27" s="64" t="s">
        <v>195</v>
      </c>
      <c r="P27" s="66">
        <v>43792.50885416667</v>
      </c>
      <c r="Q27" s="64" t="s">
        <v>941</v>
      </c>
      <c r="R27" s="64"/>
      <c r="S27" s="64"/>
      <c r="T27" s="64"/>
      <c r="U27" s="66">
        <v>43792.50885416667</v>
      </c>
      <c r="V27" s="67" t="s">
        <v>1002</v>
      </c>
      <c r="W27" s="64"/>
      <c r="X27" s="64"/>
      <c r="Y27" s="70" t="s">
        <v>1022</v>
      </c>
      <c r="Z27" s="70" t="s">
        <v>1020</v>
      </c>
      <c r="AA27" s="104">
        <v>1</v>
      </c>
      <c r="AB27" s="48"/>
      <c r="AC27" s="49"/>
      <c r="AD27" s="48"/>
      <c r="AE27" s="49"/>
      <c r="AF27" s="48"/>
      <c r="AG27" s="49"/>
      <c r="AH27" s="48"/>
      <c r="AI27" s="49"/>
      <c r="AJ27" s="48"/>
      <c r="AK27" s="109"/>
      <c r="AL27" s="67" t="s">
        <v>975</v>
      </c>
      <c r="AM27" s="64" t="b">
        <v>0</v>
      </c>
      <c r="AN27" s="64">
        <v>1</v>
      </c>
      <c r="AO27" s="70" t="s">
        <v>1039</v>
      </c>
      <c r="AP27" s="64" t="b">
        <v>0</v>
      </c>
      <c r="AQ27" s="64" t="s">
        <v>689</v>
      </c>
      <c r="AR27" s="64"/>
      <c r="AS27" s="70" t="s">
        <v>275</v>
      </c>
      <c r="AT27" s="64" t="b">
        <v>0</v>
      </c>
      <c r="AU27" s="64">
        <v>0</v>
      </c>
      <c r="AV27" s="70" t="s">
        <v>275</v>
      </c>
      <c r="AW27" s="64" t="s">
        <v>691</v>
      </c>
      <c r="AX27" s="64" t="b">
        <v>0</v>
      </c>
      <c r="AY27" s="70" t="s">
        <v>1020</v>
      </c>
      <c r="AZ27" s="64" t="s">
        <v>185</v>
      </c>
      <c r="BA27" s="64">
        <v>0</v>
      </c>
      <c r="BB27" s="64">
        <v>0</v>
      </c>
      <c r="BC27" s="64"/>
      <c r="BD27" s="64"/>
      <c r="BE27" s="64"/>
      <c r="BF27" s="64"/>
      <c r="BG27" s="64"/>
      <c r="BH27" s="64"/>
      <c r="BI27" s="64"/>
      <c r="BJ27" s="64"/>
      <c r="BK27" s="63" t="str">
        <f>REPLACE(INDEX(GroupVertices[Group],MATCH(Edges[[#This Row],[Vertex 1]],GroupVertices[Vertex],0)),1,1,"")</f>
        <v>4</v>
      </c>
      <c r="BL27" s="63" t="str">
        <f>REPLACE(INDEX(GroupVertices[Group],MATCH(Edges[[#This Row],[Vertex 2]],GroupVertices[Vertex],0)),1,1,"")</f>
        <v>4</v>
      </c>
      <c r="BM27" s="127">
        <v>43792</v>
      </c>
      <c r="BN27" s="70" t="s">
        <v>982</v>
      </c>
    </row>
    <row r="28" spans="1:66" ht="15">
      <c r="A28" s="62" t="s">
        <v>857</v>
      </c>
      <c r="B28" s="62" t="s">
        <v>868</v>
      </c>
      <c r="C28" s="81" t="s">
        <v>272</v>
      </c>
      <c r="D28" s="88">
        <v>5</v>
      </c>
      <c r="E28" s="89" t="s">
        <v>132</v>
      </c>
      <c r="F28" s="90">
        <v>16</v>
      </c>
      <c r="G28" s="81"/>
      <c r="H28" s="73"/>
      <c r="I28" s="91"/>
      <c r="J28" s="91"/>
      <c r="K28" s="34" t="s">
        <v>65</v>
      </c>
      <c r="L28" s="94">
        <v>28</v>
      </c>
      <c r="M28" s="94"/>
      <c r="N28" s="93"/>
      <c r="O28" s="64" t="s">
        <v>195</v>
      </c>
      <c r="P28" s="66">
        <v>43792.28461805556</v>
      </c>
      <c r="Q28" s="64" t="s">
        <v>939</v>
      </c>
      <c r="R28" s="64"/>
      <c r="S28" s="64"/>
      <c r="T28" s="64" t="s">
        <v>963</v>
      </c>
      <c r="U28" s="66">
        <v>43792.28461805556</v>
      </c>
      <c r="V28" s="67" t="s">
        <v>1000</v>
      </c>
      <c r="W28" s="64"/>
      <c r="X28" s="64"/>
      <c r="Y28" s="70" t="s">
        <v>1020</v>
      </c>
      <c r="Z28" s="64"/>
      <c r="AA28" s="104">
        <v>1</v>
      </c>
      <c r="AB28" s="48"/>
      <c r="AC28" s="49"/>
      <c r="AD28" s="48"/>
      <c r="AE28" s="49"/>
      <c r="AF28" s="48"/>
      <c r="AG28" s="49"/>
      <c r="AH28" s="48"/>
      <c r="AI28" s="49"/>
      <c r="AJ28" s="48"/>
      <c r="AK28" s="109"/>
      <c r="AL28" s="67" t="s">
        <v>973</v>
      </c>
      <c r="AM28" s="64" t="b">
        <v>0</v>
      </c>
      <c r="AN28" s="64">
        <v>4</v>
      </c>
      <c r="AO28" s="70" t="s">
        <v>275</v>
      </c>
      <c r="AP28" s="64" t="b">
        <v>0</v>
      </c>
      <c r="AQ28" s="64" t="s">
        <v>767</v>
      </c>
      <c r="AR28" s="64"/>
      <c r="AS28" s="70" t="s">
        <v>275</v>
      </c>
      <c r="AT28" s="64" t="b">
        <v>0</v>
      </c>
      <c r="AU28" s="64">
        <v>0</v>
      </c>
      <c r="AV28" s="70" t="s">
        <v>275</v>
      </c>
      <c r="AW28" s="64" t="s">
        <v>340</v>
      </c>
      <c r="AX28" s="64" t="b">
        <v>0</v>
      </c>
      <c r="AY28" s="70" t="s">
        <v>1020</v>
      </c>
      <c r="AZ28" s="64" t="s">
        <v>185</v>
      </c>
      <c r="BA28" s="64">
        <v>0</v>
      </c>
      <c r="BB28" s="64">
        <v>0</v>
      </c>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27">
        <v>43792</v>
      </c>
      <c r="BN28" s="70" t="s">
        <v>980</v>
      </c>
    </row>
    <row r="29" spans="1:66" ht="15">
      <c r="A29" s="62" t="s">
        <v>859</v>
      </c>
      <c r="B29" s="62" t="s">
        <v>868</v>
      </c>
      <c r="C29" s="81" t="s">
        <v>272</v>
      </c>
      <c r="D29" s="88">
        <v>5</v>
      </c>
      <c r="E29" s="89" t="s">
        <v>132</v>
      </c>
      <c r="F29" s="90">
        <v>16</v>
      </c>
      <c r="G29" s="81"/>
      <c r="H29" s="73"/>
      <c r="I29" s="91"/>
      <c r="J29" s="91"/>
      <c r="K29" s="34" t="s">
        <v>65</v>
      </c>
      <c r="L29" s="94">
        <v>29</v>
      </c>
      <c r="M29" s="94"/>
      <c r="N29" s="93"/>
      <c r="O29" s="64" t="s">
        <v>195</v>
      </c>
      <c r="P29" s="66">
        <v>43792.50885416667</v>
      </c>
      <c r="Q29" s="64" t="s">
        <v>941</v>
      </c>
      <c r="R29" s="64"/>
      <c r="S29" s="64"/>
      <c r="T29" s="64"/>
      <c r="U29" s="66">
        <v>43792.50885416667</v>
      </c>
      <c r="V29" s="67" t="s">
        <v>1002</v>
      </c>
      <c r="W29" s="64"/>
      <c r="X29" s="64"/>
      <c r="Y29" s="70" t="s">
        <v>1022</v>
      </c>
      <c r="Z29" s="70" t="s">
        <v>1020</v>
      </c>
      <c r="AA29" s="104">
        <v>1</v>
      </c>
      <c r="AB29" s="48"/>
      <c r="AC29" s="49"/>
      <c r="AD29" s="48"/>
      <c r="AE29" s="49"/>
      <c r="AF29" s="48"/>
      <c r="AG29" s="49"/>
      <c r="AH29" s="48"/>
      <c r="AI29" s="49"/>
      <c r="AJ29" s="48"/>
      <c r="AK29" s="109"/>
      <c r="AL29" s="67" t="s">
        <v>975</v>
      </c>
      <c r="AM29" s="64" t="b">
        <v>0</v>
      </c>
      <c r="AN29" s="64">
        <v>1</v>
      </c>
      <c r="AO29" s="70" t="s">
        <v>1039</v>
      </c>
      <c r="AP29" s="64" t="b">
        <v>0</v>
      </c>
      <c r="AQ29" s="64" t="s">
        <v>689</v>
      </c>
      <c r="AR29" s="64"/>
      <c r="AS29" s="70" t="s">
        <v>275</v>
      </c>
      <c r="AT29" s="64" t="b">
        <v>0</v>
      </c>
      <c r="AU29" s="64">
        <v>0</v>
      </c>
      <c r="AV29" s="70" t="s">
        <v>275</v>
      </c>
      <c r="AW29" s="64" t="s">
        <v>691</v>
      </c>
      <c r="AX29" s="64" t="b">
        <v>0</v>
      </c>
      <c r="AY29" s="70" t="s">
        <v>1020</v>
      </c>
      <c r="AZ29" s="64" t="s">
        <v>185</v>
      </c>
      <c r="BA29" s="64">
        <v>0</v>
      </c>
      <c r="BB29" s="64">
        <v>0</v>
      </c>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27">
        <v>43792</v>
      </c>
      <c r="BN29" s="70" t="s">
        <v>982</v>
      </c>
    </row>
    <row r="30" spans="1:66" ht="15">
      <c r="A30" s="62" t="s">
        <v>857</v>
      </c>
      <c r="B30" s="62" t="s">
        <v>869</v>
      </c>
      <c r="C30" s="81" t="s">
        <v>272</v>
      </c>
      <c r="D30" s="88">
        <v>5</v>
      </c>
      <c r="E30" s="89" t="s">
        <v>132</v>
      </c>
      <c r="F30" s="90">
        <v>16</v>
      </c>
      <c r="G30" s="81"/>
      <c r="H30" s="73"/>
      <c r="I30" s="91"/>
      <c r="J30" s="91"/>
      <c r="K30" s="34" t="s">
        <v>65</v>
      </c>
      <c r="L30" s="94">
        <v>30</v>
      </c>
      <c r="M30" s="94"/>
      <c r="N30" s="93"/>
      <c r="O30" s="64" t="s">
        <v>195</v>
      </c>
      <c r="P30" s="66">
        <v>43792.28461805556</v>
      </c>
      <c r="Q30" s="64" t="s">
        <v>939</v>
      </c>
      <c r="R30" s="64"/>
      <c r="S30" s="64"/>
      <c r="T30" s="64" t="s">
        <v>963</v>
      </c>
      <c r="U30" s="66">
        <v>43792.28461805556</v>
      </c>
      <c r="V30" s="67" t="s">
        <v>1000</v>
      </c>
      <c r="W30" s="64"/>
      <c r="X30" s="64"/>
      <c r="Y30" s="70" t="s">
        <v>1020</v>
      </c>
      <c r="Z30" s="64"/>
      <c r="AA30" s="104">
        <v>1</v>
      </c>
      <c r="AB30" s="48"/>
      <c r="AC30" s="49"/>
      <c r="AD30" s="48"/>
      <c r="AE30" s="49"/>
      <c r="AF30" s="48"/>
      <c r="AG30" s="49"/>
      <c r="AH30" s="48"/>
      <c r="AI30" s="49"/>
      <c r="AJ30" s="48"/>
      <c r="AK30" s="109"/>
      <c r="AL30" s="67" t="s">
        <v>973</v>
      </c>
      <c r="AM30" s="64" t="b">
        <v>0</v>
      </c>
      <c r="AN30" s="64">
        <v>4</v>
      </c>
      <c r="AO30" s="70" t="s">
        <v>275</v>
      </c>
      <c r="AP30" s="64" t="b">
        <v>0</v>
      </c>
      <c r="AQ30" s="64" t="s">
        <v>767</v>
      </c>
      <c r="AR30" s="64"/>
      <c r="AS30" s="70" t="s">
        <v>275</v>
      </c>
      <c r="AT30" s="64" t="b">
        <v>0</v>
      </c>
      <c r="AU30" s="64">
        <v>0</v>
      </c>
      <c r="AV30" s="70" t="s">
        <v>275</v>
      </c>
      <c r="AW30" s="64" t="s">
        <v>340</v>
      </c>
      <c r="AX30" s="64" t="b">
        <v>0</v>
      </c>
      <c r="AY30" s="70" t="s">
        <v>1020</v>
      </c>
      <c r="AZ30" s="64" t="s">
        <v>185</v>
      </c>
      <c r="BA30" s="64">
        <v>0</v>
      </c>
      <c r="BB30" s="64">
        <v>0</v>
      </c>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27">
        <v>43792</v>
      </c>
      <c r="BN30" s="70" t="s">
        <v>980</v>
      </c>
    </row>
    <row r="31" spans="1:66" ht="15">
      <c r="A31" s="62" t="s">
        <v>859</v>
      </c>
      <c r="B31" s="62" t="s">
        <v>869</v>
      </c>
      <c r="C31" s="81" t="s">
        <v>272</v>
      </c>
      <c r="D31" s="88">
        <v>5</v>
      </c>
      <c r="E31" s="89" t="s">
        <v>132</v>
      </c>
      <c r="F31" s="90">
        <v>16</v>
      </c>
      <c r="G31" s="81"/>
      <c r="H31" s="73"/>
      <c r="I31" s="91"/>
      <c r="J31" s="91"/>
      <c r="K31" s="34" t="s">
        <v>65</v>
      </c>
      <c r="L31" s="94">
        <v>31</v>
      </c>
      <c r="M31" s="94"/>
      <c r="N31" s="93"/>
      <c r="O31" s="64" t="s">
        <v>195</v>
      </c>
      <c r="P31" s="66">
        <v>43792.50885416667</v>
      </c>
      <c r="Q31" s="64" t="s">
        <v>941</v>
      </c>
      <c r="R31" s="64"/>
      <c r="S31" s="64"/>
      <c r="T31" s="64"/>
      <c r="U31" s="66">
        <v>43792.50885416667</v>
      </c>
      <c r="V31" s="67" t="s">
        <v>1002</v>
      </c>
      <c r="W31" s="64"/>
      <c r="X31" s="64"/>
      <c r="Y31" s="70" t="s">
        <v>1022</v>
      </c>
      <c r="Z31" s="70" t="s">
        <v>1020</v>
      </c>
      <c r="AA31" s="104">
        <v>1</v>
      </c>
      <c r="AB31" s="48"/>
      <c r="AC31" s="49"/>
      <c r="AD31" s="48"/>
      <c r="AE31" s="49"/>
      <c r="AF31" s="48"/>
      <c r="AG31" s="49"/>
      <c r="AH31" s="48"/>
      <c r="AI31" s="49"/>
      <c r="AJ31" s="48"/>
      <c r="AK31" s="109"/>
      <c r="AL31" s="67" t="s">
        <v>975</v>
      </c>
      <c r="AM31" s="64" t="b">
        <v>0</v>
      </c>
      <c r="AN31" s="64">
        <v>1</v>
      </c>
      <c r="AO31" s="70" t="s">
        <v>1039</v>
      </c>
      <c r="AP31" s="64" t="b">
        <v>0</v>
      </c>
      <c r="AQ31" s="64" t="s">
        <v>689</v>
      </c>
      <c r="AR31" s="64"/>
      <c r="AS31" s="70" t="s">
        <v>275</v>
      </c>
      <c r="AT31" s="64" t="b">
        <v>0</v>
      </c>
      <c r="AU31" s="64">
        <v>0</v>
      </c>
      <c r="AV31" s="70" t="s">
        <v>275</v>
      </c>
      <c r="AW31" s="64" t="s">
        <v>691</v>
      </c>
      <c r="AX31" s="64" t="b">
        <v>0</v>
      </c>
      <c r="AY31" s="70" t="s">
        <v>1020</v>
      </c>
      <c r="AZ31" s="64" t="s">
        <v>185</v>
      </c>
      <c r="BA31" s="64">
        <v>0</v>
      </c>
      <c r="BB31" s="64">
        <v>0</v>
      </c>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27">
        <v>43792</v>
      </c>
      <c r="BN31" s="70" t="s">
        <v>982</v>
      </c>
    </row>
    <row r="32" spans="1:66" ht="15">
      <c r="A32" s="62" t="s">
        <v>857</v>
      </c>
      <c r="B32" s="62" t="s">
        <v>870</v>
      </c>
      <c r="C32" s="81" t="s">
        <v>272</v>
      </c>
      <c r="D32" s="88">
        <v>5</v>
      </c>
      <c r="E32" s="89" t="s">
        <v>132</v>
      </c>
      <c r="F32" s="90">
        <v>16</v>
      </c>
      <c r="G32" s="81"/>
      <c r="H32" s="73"/>
      <c r="I32" s="91"/>
      <c r="J32" s="91"/>
      <c r="K32" s="34" t="s">
        <v>65</v>
      </c>
      <c r="L32" s="94">
        <v>32</v>
      </c>
      <c r="M32" s="94"/>
      <c r="N32" s="93"/>
      <c r="O32" s="64" t="s">
        <v>195</v>
      </c>
      <c r="P32" s="66">
        <v>43792.28461805556</v>
      </c>
      <c r="Q32" s="64" t="s">
        <v>939</v>
      </c>
      <c r="R32" s="64"/>
      <c r="S32" s="64"/>
      <c r="T32" s="64" t="s">
        <v>963</v>
      </c>
      <c r="U32" s="66">
        <v>43792.28461805556</v>
      </c>
      <c r="V32" s="67" t="s">
        <v>1000</v>
      </c>
      <c r="W32" s="64"/>
      <c r="X32" s="64"/>
      <c r="Y32" s="70" t="s">
        <v>1020</v>
      </c>
      <c r="Z32" s="64"/>
      <c r="AA32" s="104">
        <v>1</v>
      </c>
      <c r="AB32" s="48"/>
      <c r="AC32" s="49"/>
      <c r="AD32" s="48"/>
      <c r="AE32" s="49"/>
      <c r="AF32" s="48"/>
      <c r="AG32" s="49"/>
      <c r="AH32" s="48"/>
      <c r="AI32" s="49"/>
      <c r="AJ32" s="48"/>
      <c r="AK32" s="109"/>
      <c r="AL32" s="67" t="s">
        <v>973</v>
      </c>
      <c r="AM32" s="64" t="b">
        <v>0</v>
      </c>
      <c r="AN32" s="64">
        <v>4</v>
      </c>
      <c r="AO32" s="70" t="s">
        <v>275</v>
      </c>
      <c r="AP32" s="64" t="b">
        <v>0</v>
      </c>
      <c r="AQ32" s="64" t="s">
        <v>767</v>
      </c>
      <c r="AR32" s="64"/>
      <c r="AS32" s="70" t="s">
        <v>275</v>
      </c>
      <c r="AT32" s="64" t="b">
        <v>0</v>
      </c>
      <c r="AU32" s="64">
        <v>0</v>
      </c>
      <c r="AV32" s="70" t="s">
        <v>275</v>
      </c>
      <c r="AW32" s="64" t="s">
        <v>340</v>
      </c>
      <c r="AX32" s="64" t="b">
        <v>0</v>
      </c>
      <c r="AY32" s="70" t="s">
        <v>1020</v>
      </c>
      <c r="AZ32" s="64" t="s">
        <v>185</v>
      </c>
      <c r="BA32" s="64">
        <v>0</v>
      </c>
      <c r="BB32" s="64">
        <v>0</v>
      </c>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27">
        <v>43792</v>
      </c>
      <c r="BN32" s="70" t="s">
        <v>980</v>
      </c>
    </row>
    <row r="33" spans="1:66" ht="15">
      <c r="A33" s="62" t="s">
        <v>859</v>
      </c>
      <c r="B33" s="62" t="s">
        <v>870</v>
      </c>
      <c r="C33" s="81" t="s">
        <v>272</v>
      </c>
      <c r="D33" s="88">
        <v>5</v>
      </c>
      <c r="E33" s="89" t="s">
        <v>132</v>
      </c>
      <c r="F33" s="90">
        <v>16</v>
      </c>
      <c r="G33" s="81"/>
      <c r="H33" s="73"/>
      <c r="I33" s="91"/>
      <c r="J33" s="91"/>
      <c r="K33" s="34" t="s">
        <v>65</v>
      </c>
      <c r="L33" s="94">
        <v>33</v>
      </c>
      <c r="M33" s="94"/>
      <c r="N33" s="93"/>
      <c r="O33" s="64" t="s">
        <v>195</v>
      </c>
      <c r="P33" s="66">
        <v>43792.50885416667</v>
      </c>
      <c r="Q33" s="64" t="s">
        <v>941</v>
      </c>
      <c r="R33" s="64"/>
      <c r="S33" s="64"/>
      <c r="T33" s="64"/>
      <c r="U33" s="66">
        <v>43792.50885416667</v>
      </c>
      <c r="V33" s="67" t="s">
        <v>1002</v>
      </c>
      <c r="W33" s="64"/>
      <c r="X33" s="64"/>
      <c r="Y33" s="70" t="s">
        <v>1022</v>
      </c>
      <c r="Z33" s="70" t="s">
        <v>1020</v>
      </c>
      <c r="AA33" s="104">
        <v>1</v>
      </c>
      <c r="AB33" s="48"/>
      <c r="AC33" s="49"/>
      <c r="AD33" s="48"/>
      <c r="AE33" s="49"/>
      <c r="AF33" s="48"/>
      <c r="AG33" s="49"/>
      <c r="AH33" s="48"/>
      <c r="AI33" s="49"/>
      <c r="AJ33" s="48"/>
      <c r="AK33" s="109"/>
      <c r="AL33" s="67" t="s">
        <v>975</v>
      </c>
      <c r="AM33" s="64" t="b">
        <v>0</v>
      </c>
      <c r="AN33" s="64">
        <v>1</v>
      </c>
      <c r="AO33" s="70" t="s">
        <v>1039</v>
      </c>
      <c r="AP33" s="64" t="b">
        <v>0</v>
      </c>
      <c r="AQ33" s="64" t="s">
        <v>689</v>
      </c>
      <c r="AR33" s="64"/>
      <c r="AS33" s="70" t="s">
        <v>275</v>
      </c>
      <c r="AT33" s="64" t="b">
        <v>0</v>
      </c>
      <c r="AU33" s="64">
        <v>0</v>
      </c>
      <c r="AV33" s="70" t="s">
        <v>275</v>
      </c>
      <c r="AW33" s="64" t="s">
        <v>691</v>
      </c>
      <c r="AX33" s="64" t="b">
        <v>0</v>
      </c>
      <c r="AY33" s="70" t="s">
        <v>1020</v>
      </c>
      <c r="AZ33" s="64" t="s">
        <v>185</v>
      </c>
      <c r="BA33" s="64">
        <v>0</v>
      </c>
      <c r="BB33" s="64">
        <v>0</v>
      </c>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27">
        <v>43792</v>
      </c>
      <c r="BN33" s="70" t="s">
        <v>982</v>
      </c>
    </row>
    <row r="34" spans="1:66" ht="15">
      <c r="A34" s="62" t="s">
        <v>857</v>
      </c>
      <c r="B34" s="62" t="s">
        <v>871</v>
      </c>
      <c r="C34" s="81" t="s">
        <v>272</v>
      </c>
      <c r="D34" s="88">
        <v>5</v>
      </c>
      <c r="E34" s="89" t="s">
        <v>132</v>
      </c>
      <c r="F34" s="90">
        <v>16</v>
      </c>
      <c r="G34" s="81"/>
      <c r="H34" s="73"/>
      <c r="I34" s="91"/>
      <c r="J34" s="91"/>
      <c r="K34" s="34" t="s">
        <v>65</v>
      </c>
      <c r="L34" s="94">
        <v>34</v>
      </c>
      <c r="M34" s="94"/>
      <c r="N34" s="93"/>
      <c r="O34" s="64" t="s">
        <v>195</v>
      </c>
      <c r="P34" s="66">
        <v>43792.28461805556</v>
      </c>
      <c r="Q34" s="64" t="s">
        <v>939</v>
      </c>
      <c r="R34" s="64"/>
      <c r="S34" s="64"/>
      <c r="T34" s="64" t="s">
        <v>963</v>
      </c>
      <c r="U34" s="66">
        <v>43792.28461805556</v>
      </c>
      <c r="V34" s="67" t="s">
        <v>1000</v>
      </c>
      <c r="W34" s="64"/>
      <c r="X34" s="64"/>
      <c r="Y34" s="70" t="s">
        <v>1020</v>
      </c>
      <c r="Z34" s="64"/>
      <c r="AA34" s="104">
        <v>1</v>
      </c>
      <c r="AB34" s="48"/>
      <c r="AC34" s="49"/>
      <c r="AD34" s="48"/>
      <c r="AE34" s="49"/>
      <c r="AF34" s="48"/>
      <c r="AG34" s="49"/>
      <c r="AH34" s="48"/>
      <c r="AI34" s="49"/>
      <c r="AJ34" s="48"/>
      <c r="AK34" s="109"/>
      <c r="AL34" s="67" t="s">
        <v>973</v>
      </c>
      <c r="AM34" s="64" t="b">
        <v>0</v>
      </c>
      <c r="AN34" s="64">
        <v>4</v>
      </c>
      <c r="AO34" s="70" t="s">
        <v>275</v>
      </c>
      <c r="AP34" s="64" t="b">
        <v>0</v>
      </c>
      <c r="AQ34" s="64" t="s">
        <v>767</v>
      </c>
      <c r="AR34" s="64"/>
      <c r="AS34" s="70" t="s">
        <v>275</v>
      </c>
      <c r="AT34" s="64" t="b">
        <v>0</v>
      </c>
      <c r="AU34" s="64">
        <v>0</v>
      </c>
      <c r="AV34" s="70" t="s">
        <v>275</v>
      </c>
      <c r="AW34" s="64" t="s">
        <v>340</v>
      </c>
      <c r="AX34" s="64" t="b">
        <v>0</v>
      </c>
      <c r="AY34" s="70" t="s">
        <v>1020</v>
      </c>
      <c r="AZ34" s="64" t="s">
        <v>185</v>
      </c>
      <c r="BA34" s="64">
        <v>0</v>
      </c>
      <c r="BB34" s="64">
        <v>0</v>
      </c>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27">
        <v>43792</v>
      </c>
      <c r="BN34" s="70" t="s">
        <v>980</v>
      </c>
    </row>
    <row r="35" spans="1:66" ht="15">
      <c r="A35" s="62" t="s">
        <v>859</v>
      </c>
      <c r="B35" s="62" t="s">
        <v>871</v>
      </c>
      <c r="C35" s="81" t="s">
        <v>272</v>
      </c>
      <c r="D35" s="88">
        <v>5</v>
      </c>
      <c r="E35" s="89" t="s">
        <v>132</v>
      </c>
      <c r="F35" s="90">
        <v>16</v>
      </c>
      <c r="G35" s="81"/>
      <c r="H35" s="73"/>
      <c r="I35" s="91"/>
      <c r="J35" s="91"/>
      <c r="K35" s="34" t="s">
        <v>65</v>
      </c>
      <c r="L35" s="94">
        <v>35</v>
      </c>
      <c r="M35" s="94"/>
      <c r="N35" s="93"/>
      <c r="O35" s="64" t="s">
        <v>195</v>
      </c>
      <c r="P35" s="66">
        <v>43792.50885416667</v>
      </c>
      <c r="Q35" s="64" t="s">
        <v>941</v>
      </c>
      <c r="R35" s="64"/>
      <c r="S35" s="64"/>
      <c r="T35" s="64"/>
      <c r="U35" s="66">
        <v>43792.50885416667</v>
      </c>
      <c r="V35" s="67" t="s">
        <v>1002</v>
      </c>
      <c r="W35" s="64"/>
      <c r="X35" s="64"/>
      <c r="Y35" s="70" t="s">
        <v>1022</v>
      </c>
      <c r="Z35" s="70" t="s">
        <v>1020</v>
      </c>
      <c r="AA35" s="104">
        <v>1</v>
      </c>
      <c r="AB35" s="48"/>
      <c r="AC35" s="49"/>
      <c r="AD35" s="48"/>
      <c r="AE35" s="49"/>
      <c r="AF35" s="48"/>
      <c r="AG35" s="49"/>
      <c r="AH35" s="48"/>
      <c r="AI35" s="49"/>
      <c r="AJ35" s="48"/>
      <c r="AK35" s="109"/>
      <c r="AL35" s="67" t="s">
        <v>975</v>
      </c>
      <c r="AM35" s="64" t="b">
        <v>0</v>
      </c>
      <c r="AN35" s="64">
        <v>1</v>
      </c>
      <c r="AO35" s="70" t="s">
        <v>1039</v>
      </c>
      <c r="AP35" s="64" t="b">
        <v>0</v>
      </c>
      <c r="AQ35" s="64" t="s">
        <v>689</v>
      </c>
      <c r="AR35" s="64"/>
      <c r="AS35" s="70" t="s">
        <v>275</v>
      </c>
      <c r="AT35" s="64" t="b">
        <v>0</v>
      </c>
      <c r="AU35" s="64">
        <v>0</v>
      </c>
      <c r="AV35" s="70" t="s">
        <v>275</v>
      </c>
      <c r="AW35" s="64" t="s">
        <v>691</v>
      </c>
      <c r="AX35" s="64" t="b">
        <v>0</v>
      </c>
      <c r="AY35" s="70" t="s">
        <v>1020</v>
      </c>
      <c r="AZ35" s="64" t="s">
        <v>185</v>
      </c>
      <c r="BA35" s="64">
        <v>0</v>
      </c>
      <c r="BB35" s="64">
        <v>0</v>
      </c>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27">
        <v>43792</v>
      </c>
      <c r="BN35" s="70" t="s">
        <v>982</v>
      </c>
    </row>
    <row r="36" spans="1:66" ht="15">
      <c r="A36" s="62" t="s">
        <v>857</v>
      </c>
      <c r="B36" s="62" t="s">
        <v>872</v>
      </c>
      <c r="C36" s="81" t="s">
        <v>272</v>
      </c>
      <c r="D36" s="88">
        <v>5</v>
      </c>
      <c r="E36" s="89" t="s">
        <v>132</v>
      </c>
      <c r="F36" s="90">
        <v>16</v>
      </c>
      <c r="G36" s="81"/>
      <c r="H36" s="73"/>
      <c r="I36" s="91"/>
      <c r="J36" s="91"/>
      <c r="K36" s="34" t="s">
        <v>65</v>
      </c>
      <c r="L36" s="94">
        <v>36</v>
      </c>
      <c r="M36" s="94"/>
      <c r="N36" s="93"/>
      <c r="O36" s="64" t="s">
        <v>195</v>
      </c>
      <c r="P36" s="66">
        <v>43792.28461805556</v>
      </c>
      <c r="Q36" s="64" t="s">
        <v>939</v>
      </c>
      <c r="R36" s="64"/>
      <c r="S36" s="64"/>
      <c r="T36" s="64" t="s">
        <v>963</v>
      </c>
      <c r="U36" s="66">
        <v>43792.28461805556</v>
      </c>
      <c r="V36" s="67" t="s">
        <v>1000</v>
      </c>
      <c r="W36" s="64"/>
      <c r="X36" s="64"/>
      <c r="Y36" s="70" t="s">
        <v>1020</v>
      </c>
      <c r="Z36" s="64"/>
      <c r="AA36" s="104">
        <v>1</v>
      </c>
      <c r="AB36" s="48"/>
      <c r="AC36" s="49"/>
      <c r="AD36" s="48"/>
      <c r="AE36" s="49"/>
      <c r="AF36" s="48"/>
      <c r="AG36" s="49"/>
      <c r="AH36" s="48"/>
      <c r="AI36" s="49"/>
      <c r="AJ36" s="48"/>
      <c r="AK36" s="109"/>
      <c r="AL36" s="67" t="s">
        <v>973</v>
      </c>
      <c r="AM36" s="64" t="b">
        <v>0</v>
      </c>
      <c r="AN36" s="64">
        <v>4</v>
      </c>
      <c r="AO36" s="70" t="s">
        <v>275</v>
      </c>
      <c r="AP36" s="64" t="b">
        <v>0</v>
      </c>
      <c r="AQ36" s="64" t="s">
        <v>767</v>
      </c>
      <c r="AR36" s="64"/>
      <c r="AS36" s="70" t="s">
        <v>275</v>
      </c>
      <c r="AT36" s="64" t="b">
        <v>0</v>
      </c>
      <c r="AU36" s="64">
        <v>0</v>
      </c>
      <c r="AV36" s="70" t="s">
        <v>275</v>
      </c>
      <c r="AW36" s="64" t="s">
        <v>340</v>
      </c>
      <c r="AX36" s="64" t="b">
        <v>0</v>
      </c>
      <c r="AY36" s="70" t="s">
        <v>1020</v>
      </c>
      <c r="AZ36" s="64" t="s">
        <v>185</v>
      </c>
      <c r="BA36" s="64">
        <v>0</v>
      </c>
      <c r="BB36" s="64">
        <v>0</v>
      </c>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27">
        <v>43792</v>
      </c>
      <c r="BN36" s="70" t="s">
        <v>980</v>
      </c>
    </row>
    <row r="37" spans="1:66" ht="15">
      <c r="A37" s="62" t="s">
        <v>859</v>
      </c>
      <c r="B37" s="62" t="s">
        <v>872</v>
      </c>
      <c r="C37" s="81" t="s">
        <v>272</v>
      </c>
      <c r="D37" s="88">
        <v>5</v>
      </c>
      <c r="E37" s="89" t="s">
        <v>132</v>
      </c>
      <c r="F37" s="90">
        <v>16</v>
      </c>
      <c r="G37" s="81"/>
      <c r="H37" s="73"/>
      <c r="I37" s="91"/>
      <c r="J37" s="91"/>
      <c r="K37" s="34" t="s">
        <v>65</v>
      </c>
      <c r="L37" s="94">
        <v>37</v>
      </c>
      <c r="M37" s="94"/>
      <c r="N37" s="93"/>
      <c r="O37" s="64" t="s">
        <v>195</v>
      </c>
      <c r="P37" s="66">
        <v>43792.50885416667</v>
      </c>
      <c r="Q37" s="64" t="s">
        <v>941</v>
      </c>
      <c r="R37" s="64"/>
      <c r="S37" s="64"/>
      <c r="T37" s="64"/>
      <c r="U37" s="66">
        <v>43792.50885416667</v>
      </c>
      <c r="V37" s="67" t="s">
        <v>1002</v>
      </c>
      <c r="W37" s="64"/>
      <c r="X37" s="64"/>
      <c r="Y37" s="70" t="s">
        <v>1022</v>
      </c>
      <c r="Z37" s="70" t="s">
        <v>1020</v>
      </c>
      <c r="AA37" s="104">
        <v>1</v>
      </c>
      <c r="AB37" s="48"/>
      <c r="AC37" s="49"/>
      <c r="AD37" s="48"/>
      <c r="AE37" s="49"/>
      <c r="AF37" s="48"/>
      <c r="AG37" s="49"/>
      <c r="AH37" s="48"/>
      <c r="AI37" s="49"/>
      <c r="AJ37" s="48"/>
      <c r="AK37" s="109"/>
      <c r="AL37" s="67" t="s">
        <v>975</v>
      </c>
      <c r="AM37" s="64" t="b">
        <v>0</v>
      </c>
      <c r="AN37" s="64">
        <v>1</v>
      </c>
      <c r="AO37" s="70" t="s">
        <v>1039</v>
      </c>
      <c r="AP37" s="64" t="b">
        <v>0</v>
      </c>
      <c r="AQ37" s="64" t="s">
        <v>689</v>
      </c>
      <c r="AR37" s="64"/>
      <c r="AS37" s="70" t="s">
        <v>275</v>
      </c>
      <c r="AT37" s="64" t="b">
        <v>0</v>
      </c>
      <c r="AU37" s="64">
        <v>0</v>
      </c>
      <c r="AV37" s="70" t="s">
        <v>275</v>
      </c>
      <c r="AW37" s="64" t="s">
        <v>691</v>
      </c>
      <c r="AX37" s="64" t="b">
        <v>0</v>
      </c>
      <c r="AY37" s="70" t="s">
        <v>1020</v>
      </c>
      <c r="AZ37" s="64" t="s">
        <v>185</v>
      </c>
      <c r="BA37" s="64">
        <v>0</v>
      </c>
      <c r="BB37" s="64">
        <v>0</v>
      </c>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27">
        <v>43792</v>
      </c>
      <c r="BN37" s="70" t="s">
        <v>982</v>
      </c>
    </row>
    <row r="38" spans="1:66" ht="15">
      <c r="A38" s="62" t="s">
        <v>857</v>
      </c>
      <c r="B38" s="62" t="s">
        <v>873</v>
      </c>
      <c r="C38" s="81" t="s">
        <v>272</v>
      </c>
      <c r="D38" s="88">
        <v>5</v>
      </c>
      <c r="E38" s="89" t="s">
        <v>132</v>
      </c>
      <c r="F38" s="90">
        <v>16</v>
      </c>
      <c r="G38" s="81"/>
      <c r="H38" s="73"/>
      <c r="I38" s="91"/>
      <c r="J38" s="91"/>
      <c r="K38" s="34" t="s">
        <v>65</v>
      </c>
      <c r="L38" s="94">
        <v>38</v>
      </c>
      <c r="M38" s="94"/>
      <c r="N38" s="93"/>
      <c r="O38" s="64" t="s">
        <v>195</v>
      </c>
      <c r="P38" s="66">
        <v>43792.28461805556</v>
      </c>
      <c r="Q38" s="64" t="s">
        <v>939</v>
      </c>
      <c r="R38" s="64"/>
      <c r="S38" s="64"/>
      <c r="T38" s="64" t="s">
        <v>963</v>
      </c>
      <c r="U38" s="66">
        <v>43792.28461805556</v>
      </c>
      <c r="V38" s="67" t="s">
        <v>1000</v>
      </c>
      <c r="W38" s="64"/>
      <c r="X38" s="64"/>
      <c r="Y38" s="70" t="s">
        <v>1020</v>
      </c>
      <c r="Z38" s="64"/>
      <c r="AA38" s="104">
        <v>1</v>
      </c>
      <c r="AB38" s="48"/>
      <c r="AC38" s="49"/>
      <c r="AD38" s="48"/>
      <c r="AE38" s="49"/>
      <c r="AF38" s="48"/>
      <c r="AG38" s="49"/>
      <c r="AH38" s="48"/>
      <c r="AI38" s="49"/>
      <c r="AJ38" s="48"/>
      <c r="AK38" s="109"/>
      <c r="AL38" s="67" t="s">
        <v>973</v>
      </c>
      <c r="AM38" s="64" t="b">
        <v>0</v>
      </c>
      <c r="AN38" s="64">
        <v>4</v>
      </c>
      <c r="AO38" s="70" t="s">
        <v>275</v>
      </c>
      <c r="AP38" s="64" t="b">
        <v>0</v>
      </c>
      <c r="AQ38" s="64" t="s">
        <v>767</v>
      </c>
      <c r="AR38" s="64"/>
      <c r="AS38" s="70" t="s">
        <v>275</v>
      </c>
      <c r="AT38" s="64" t="b">
        <v>0</v>
      </c>
      <c r="AU38" s="64">
        <v>0</v>
      </c>
      <c r="AV38" s="70" t="s">
        <v>275</v>
      </c>
      <c r="AW38" s="64" t="s">
        <v>340</v>
      </c>
      <c r="AX38" s="64" t="b">
        <v>0</v>
      </c>
      <c r="AY38" s="70" t="s">
        <v>1020</v>
      </c>
      <c r="AZ38" s="64" t="s">
        <v>185</v>
      </c>
      <c r="BA38" s="64">
        <v>0</v>
      </c>
      <c r="BB38" s="64">
        <v>0</v>
      </c>
      <c r="BC38" s="64"/>
      <c r="BD38" s="64"/>
      <c r="BE38" s="64"/>
      <c r="BF38" s="64"/>
      <c r="BG38" s="64"/>
      <c r="BH38" s="64"/>
      <c r="BI38" s="64"/>
      <c r="BJ38" s="64"/>
      <c r="BK38" s="63" t="str">
        <f>REPLACE(INDEX(GroupVertices[Group],MATCH(Edges[[#This Row],[Vertex 1]],GroupVertices[Vertex],0)),1,1,"")</f>
        <v>4</v>
      </c>
      <c r="BL38" s="63" t="str">
        <f>REPLACE(INDEX(GroupVertices[Group],MATCH(Edges[[#This Row],[Vertex 2]],GroupVertices[Vertex],0)),1,1,"")</f>
        <v>4</v>
      </c>
      <c r="BM38" s="127">
        <v>43792</v>
      </c>
      <c r="BN38" s="70" t="s">
        <v>980</v>
      </c>
    </row>
    <row r="39" spans="1:66" ht="15">
      <c r="A39" s="62" t="s">
        <v>859</v>
      </c>
      <c r="B39" s="62" t="s">
        <v>873</v>
      </c>
      <c r="C39" s="81" t="s">
        <v>272</v>
      </c>
      <c r="D39" s="88">
        <v>5</v>
      </c>
      <c r="E39" s="89" t="s">
        <v>132</v>
      </c>
      <c r="F39" s="90">
        <v>16</v>
      </c>
      <c r="G39" s="81"/>
      <c r="H39" s="73"/>
      <c r="I39" s="91"/>
      <c r="J39" s="91"/>
      <c r="K39" s="34" t="s">
        <v>65</v>
      </c>
      <c r="L39" s="94">
        <v>39</v>
      </c>
      <c r="M39" s="94"/>
      <c r="N39" s="93"/>
      <c r="O39" s="64" t="s">
        <v>195</v>
      </c>
      <c r="P39" s="66">
        <v>43792.50885416667</v>
      </c>
      <c r="Q39" s="64" t="s">
        <v>941</v>
      </c>
      <c r="R39" s="64"/>
      <c r="S39" s="64"/>
      <c r="T39" s="64"/>
      <c r="U39" s="66">
        <v>43792.50885416667</v>
      </c>
      <c r="V39" s="67" t="s">
        <v>1002</v>
      </c>
      <c r="W39" s="64"/>
      <c r="X39" s="64"/>
      <c r="Y39" s="70" t="s">
        <v>1022</v>
      </c>
      <c r="Z39" s="70" t="s">
        <v>1020</v>
      </c>
      <c r="AA39" s="104">
        <v>1</v>
      </c>
      <c r="AB39" s="48"/>
      <c r="AC39" s="49"/>
      <c r="AD39" s="48"/>
      <c r="AE39" s="49"/>
      <c r="AF39" s="48"/>
      <c r="AG39" s="49"/>
      <c r="AH39" s="48"/>
      <c r="AI39" s="49"/>
      <c r="AJ39" s="48"/>
      <c r="AK39" s="109"/>
      <c r="AL39" s="67" t="s">
        <v>975</v>
      </c>
      <c r="AM39" s="64" t="b">
        <v>0</v>
      </c>
      <c r="AN39" s="64">
        <v>1</v>
      </c>
      <c r="AO39" s="70" t="s">
        <v>1039</v>
      </c>
      <c r="AP39" s="64" t="b">
        <v>0</v>
      </c>
      <c r="AQ39" s="64" t="s">
        <v>689</v>
      </c>
      <c r="AR39" s="64"/>
      <c r="AS39" s="70" t="s">
        <v>275</v>
      </c>
      <c r="AT39" s="64" t="b">
        <v>0</v>
      </c>
      <c r="AU39" s="64">
        <v>0</v>
      </c>
      <c r="AV39" s="70" t="s">
        <v>275</v>
      </c>
      <c r="AW39" s="64" t="s">
        <v>691</v>
      </c>
      <c r="AX39" s="64" t="b">
        <v>0</v>
      </c>
      <c r="AY39" s="70" t="s">
        <v>1020</v>
      </c>
      <c r="AZ39" s="64" t="s">
        <v>185</v>
      </c>
      <c r="BA39" s="64">
        <v>0</v>
      </c>
      <c r="BB39" s="64">
        <v>0</v>
      </c>
      <c r="BC39" s="64"/>
      <c r="BD39" s="64"/>
      <c r="BE39" s="64"/>
      <c r="BF39" s="64"/>
      <c r="BG39" s="64"/>
      <c r="BH39" s="64"/>
      <c r="BI39" s="64"/>
      <c r="BJ39" s="64"/>
      <c r="BK39" s="63" t="str">
        <f>REPLACE(INDEX(GroupVertices[Group],MATCH(Edges[[#This Row],[Vertex 1]],GroupVertices[Vertex],0)),1,1,"")</f>
        <v>4</v>
      </c>
      <c r="BL39" s="63" t="str">
        <f>REPLACE(INDEX(GroupVertices[Group],MATCH(Edges[[#This Row],[Vertex 2]],GroupVertices[Vertex],0)),1,1,"")</f>
        <v>4</v>
      </c>
      <c r="BM39" s="127">
        <v>43792</v>
      </c>
      <c r="BN39" s="70" t="s">
        <v>982</v>
      </c>
    </row>
    <row r="40" spans="1:66" ht="15">
      <c r="A40" s="62" t="s">
        <v>857</v>
      </c>
      <c r="B40" s="62" t="s">
        <v>874</v>
      </c>
      <c r="C40" s="81" t="s">
        <v>272</v>
      </c>
      <c r="D40" s="88">
        <v>5</v>
      </c>
      <c r="E40" s="89" t="s">
        <v>132</v>
      </c>
      <c r="F40" s="90">
        <v>16</v>
      </c>
      <c r="G40" s="81"/>
      <c r="H40" s="73"/>
      <c r="I40" s="91"/>
      <c r="J40" s="91"/>
      <c r="K40" s="34" t="s">
        <v>65</v>
      </c>
      <c r="L40" s="94">
        <v>40</v>
      </c>
      <c r="M40" s="94"/>
      <c r="N40" s="93"/>
      <c r="O40" s="64" t="s">
        <v>195</v>
      </c>
      <c r="P40" s="66">
        <v>43792.28461805556</v>
      </c>
      <c r="Q40" s="64" t="s">
        <v>939</v>
      </c>
      <c r="R40" s="64"/>
      <c r="S40" s="64"/>
      <c r="T40" s="64" t="s">
        <v>963</v>
      </c>
      <c r="U40" s="66">
        <v>43792.28461805556</v>
      </c>
      <c r="V40" s="67" t="s">
        <v>1000</v>
      </c>
      <c r="W40" s="64"/>
      <c r="X40" s="64"/>
      <c r="Y40" s="70" t="s">
        <v>1020</v>
      </c>
      <c r="Z40" s="64"/>
      <c r="AA40" s="104">
        <v>1</v>
      </c>
      <c r="AB40" s="48"/>
      <c r="AC40" s="49"/>
      <c r="AD40" s="48"/>
      <c r="AE40" s="49"/>
      <c r="AF40" s="48"/>
      <c r="AG40" s="49"/>
      <c r="AH40" s="48"/>
      <c r="AI40" s="49"/>
      <c r="AJ40" s="48"/>
      <c r="AK40" s="109"/>
      <c r="AL40" s="67" t="s">
        <v>973</v>
      </c>
      <c r="AM40" s="64" t="b">
        <v>0</v>
      </c>
      <c r="AN40" s="64">
        <v>4</v>
      </c>
      <c r="AO40" s="70" t="s">
        <v>275</v>
      </c>
      <c r="AP40" s="64" t="b">
        <v>0</v>
      </c>
      <c r="AQ40" s="64" t="s">
        <v>767</v>
      </c>
      <c r="AR40" s="64"/>
      <c r="AS40" s="70" t="s">
        <v>275</v>
      </c>
      <c r="AT40" s="64" t="b">
        <v>0</v>
      </c>
      <c r="AU40" s="64">
        <v>0</v>
      </c>
      <c r="AV40" s="70" t="s">
        <v>275</v>
      </c>
      <c r="AW40" s="64" t="s">
        <v>340</v>
      </c>
      <c r="AX40" s="64" t="b">
        <v>0</v>
      </c>
      <c r="AY40" s="70" t="s">
        <v>1020</v>
      </c>
      <c r="AZ40" s="64" t="s">
        <v>185</v>
      </c>
      <c r="BA40" s="64">
        <v>0</v>
      </c>
      <c r="BB40" s="64">
        <v>0</v>
      </c>
      <c r="BC40" s="64"/>
      <c r="BD40" s="64"/>
      <c r="BE40" s="64"/>
      <c r="BF40" s="64"/>
      <c r="BG40" s="64"/>
      <c r="BH40" s="64"/>
      <c r="BI40" s="64"/>
      <c r="BJ40" s="64"/>
      <c r="BK40" s="63" t="str">
        <f>REPLACE(INDEX(GroupVertices[Group],MATCH(Edges[[#This Row],[Vertex 1]],GroupVertices[Vertex],0)),1,1,"")</f>
        <v>4</v>
      </c>
      <c r="BL40" s="63" t="str">
        <f>REPLACE(INDEX(GroupVertices[Group],MATCH(Edges[[#This Row],[Vertex 2]],GroupVertices[Vertex],0)),1,1,"")</f>
        <v>4</v>
      </c>
      <c r="BM40" s="127">
        <v>43792</v>
      </c>
      <c r="BN40" s="70" t="s">
        <v>980</v>
      </c>
    </row>
    <row r="41" spans="1:66" ht="15">
      <c r="A41" s="62" t="s">
        <v>859</v>
      </c>
      <c r="B41" s="62" t="s">
        <v>874</v>
      </c>
      <c r="C41" s="81" t="s">
        <v>272</v>
      </c>
      <c r="D41" s="88">
        <v>5</v>
      </c>
      <c r="E41" s="89" t="s">
        <v>132</v>
      </c>
      <c r="F41" s="90">
        <v>16</v>
      </c>
      <c r="G41" s="81"/>
      <c r="H41" s="73"/>
      <c r="I41" s="91"/>
      <c r="J41" s="91"/>
      <c r="K41" s="34" t="s">
        <v>65</v>
      </c>
      <c r="L41" s="94">
        <v>41</v>
      </c>
      <c r="M41" s="94"/>
      <c r="N41" s="93"/>
      <c r="O41" s="64" t="s">
        <v>195</v>
      </c>
      <c r="P41" s="66">
        <v>43792.50885416667</v>
      </c>
      <c r="Q41" s="64" t="s">
        <v>941</v>
      </c>
      <c r="R41" s="64"/>
      <c r="S41" s="64"/>
      <c r="T41" s="64"/>
      <c r="U41" s="66">
        <v>43792.50885416667</v>
      </c>
      <c r="V41" s="67" t="s">
        <v>1002</v>
      </c>
      <c r="W41" s="64"/>
      <c r="X41" s="64"/>
      <c r="Y41" s="70" t="s">
        <v>1022</v>
      </c>
      <c r="Z41" s="70" t="s">
        <v>1020</v>
      </c>
      <c r="AA41" s="104">
        <v>1</v>
      </c>
      <c r="AB41" s="48"/>
      <c r="AC41" s="49"/>
      <c r="AD41" s="48"/>
      <c r="AE41" s="49"/>
      <c r="AF41" s="48"/>
      <c r="AG41" s="49"/>
      <c r="AH41" s="48"/>
      <c r="AI41" s="49"/>
      <c r="AJ41" s="48"/>
      <c r="AK41" s="109"/>
      <c r="AL41" s="67" t="s">
        <v>975</v>
      </c>
      <c r="AM41" s="64" t="b">
        <v>0</v>
      </c>
      <c r="AN41" s="64">
        <v>1</v>
      </c>
      <c r="AO41" s="70" t="s">
        <v>1039</v>
      </c>
      <c r="AP41" s="64" t="b">
        <v>0</v>
      </c>
      <c r="AQ41" s="64" t="s">
        <v>689</v>
      </c>
      <c r="AR41" s="64"/>
      <c r="AS41" s="70" t="s">
        <v>275</v>
      </c>
      <c r="AT41" s="64" t="b">
        <v>0</v>
      </c>
      <c r="AU41" s="64">
        <v>0</v>
      </c>
      <c r="AV41" s="70" t="s">
        <v>275</v>
      </c>
      <c r="AW41" s="64" t="s">
        <v>691</v>
      </c>
      <c r="AX41" s="64" t="b">
        <v>0</v>
      </c>
      <c r="AY41" s="70" t="s">
        <v>1020</v>
      </c>
      <c r="AZ41" s="64" t="s">
        <v>185</v>
      </c>
      <c r="BA41" s="64">
        <v>0</v>
      </c>
      <c r="BB41" s="64">
        <v>0</v>
      </c>
      <c r="BC41" s="64"/>
      <c r="BD41" s="64"/>
      <c r="BE41" s="64"/>
      <c r="BF41" s="64"/>
      <c r="BG41" s="64"/>
      <c r="BH41" s="64"/>
      <c r="BI41" s="64"/>
      <c r="BJ41" s="64"/>
      <c r="BK41" s="63" t="str">
        <f>REPLACE(INDEX(GroupVertices[Group],MATCH(Edges[[#This Row],[Vertex 1]],GroupVertices[Vertex],0)),1,1,"")</f>
        <v>4</v>
      </c>
      <c r="BL41" s="63" t="str">
        <f>REPLACE(INDEX(GroupVertices[Group],MATCH(Edges[[#This Row],[Vertex 2]],GroupVertices[Vertex],0)),1,1,"")</f>
        <v>4</v>
      </c>
      <c r="BM41" s="127">
        <v>43792</v>
      </c>
      <c r="BN41" s="70" t="s">
        <v>982</v>
      </c>
    </row>
    <row r="42" spans="1:66" ht="15">
      <c r="A42" s="62" t="s">
        <v>857</v>
      </c>
      <c r="B42" s="62" t="s">
        <v>875</v>
      </c>
      <c r="C42" s="81" t="s">
        <v>272</v>
      </c>
      <c r="D42" s="88">
        <v>5</v>
      </c>
      <c r="E42" s="89" t="s">
        <v>132</v>
      </c>
      <c r="F42" s="90">
        <v>16</v>
      </c>
      <c r="G42" s="81"/>
      <c r="H42" s="73"/>
      <c r="I42" s="91"/>
      <c r="J42" s="91"/>
      <c r="K42" s="34" t="s">
        <v>65</v>
      </c>
      <c r="L42" s="94">
        <v>42</v>
      </c>
      <c r="M42" s="94"/>
      <c r="N42" s="93"/>
      <c r="O42" s="64" t="s">
        <v>195</v>
      </c>
      <c r="P42" s="66">
        <v>43792.28461805556</v>
      </c>
      <c r="Q42" s="64" t="s">
        <v>939</v>
      </c>
      <c r="R42" s="64"/>
      <c r="S42" s="64"/>
      <c r="T42" s="64" t="s">
        <v>963</v>
      </c>
      <c r="U42" s="66">
        <v>43792.28461805556</v>
      </c>
      <c r="V42" s="67" t="s">
        <v>1000</v>
      </c>
      <c r="W42" s="64"/>
      <c r="X42" s="64"/>
      <c r="Y42" s="70" t="s">
        <v>1020</v>
      </c>
      <c r="Z42" s="64"/>
      <c r="AA42" s="104">
        <v>1</v>
      </c>
      <c r="AB42" s="48">
        <v>0</v>
      </c>
      <c r="AC42" s="49">
        <v>0</v>
      </c>
      <c r="AD42" s="48">
        <v>0</v>
      </c>
      <c r="AE42" s="49">
        <v>0</v>
      </c>
      <c r="AF42" s="48">
        <v>0</v>
      </c>
      <c r="AG42" s="49">
        <v>0</v>
      </c>
      <c r="AH42" s="48">
        <v>13</v>
      </c>
      <c r="AI42" s="49">
        <v>100</v>
      </c>
      <c r="AJ42" s="48">
        <v>13</v>
      </c>
      <c r="AK42" s="109"/>
      <c r="AL42" s="67" t="s">
        <v>973</v>
      </c>
      <c r="AM42" s="64" t="b">
        <v>0</v>
      </c>
      <c r="AN42" s="64">
        <v>4</v>
      </c>
      <c r="AO42" s="70" t="s">
        <v>275</v>
      </c>
      <c r="AP42" s="64" t="b">
        <v>0</v>
      </c>
      <c r="AQ42" s="64" t="s">
        <v>767</v>
      </c>
      <c r="AR42" s="64"/>
      <c r="AS42" s="70" t="s">
        <v>275</v>
      </c>
      <c r="AT42" s="64" t="b">
        <v>0</v>
      </c>
      <c r="AU42" s="64">
        <v>0</v>
      </c>
      <c r="AV42" s="70" t="s">
        <v>275</v>
      </c>
      <c r="AW42" s="64" t="s">
        <v>340</v>
      </c>
      <c r="AX42" s="64" t="b">
        <v>0</v>
      </c>
      <c r="AY42" s="70" t="s">
        <v>1020</v>
      </c>
      <c r="AZ42" s="64" t="s">
        <v>185</v>
      </c>
      <c r="BA42" s="64">
        <v>0</v>
      </c>
      <c r="BB42" s="64">
        <v>0</v>
      </c>
      <c r="BC42" s="64"/>
      <c r="BD42" s="64"/>
      <c r="BE42" s="64"/>
      <c r="BF42" s="64"/>
      <c r="BG42" s="64"/>
      <c r="BH42" s="64"/>
      <c r="BI42" s="64"/>
      <c r="BJ42" s="64"/>
      <c r="BK42" s="63" t="str">
        <f>REPLACE(INDEX(GroupVertices[Group],MATCH(Edges[[#This Row],[Vertex 1]],GroupVertices[Vertex],0)),1,1,"")</f>
        <v>4</v>
      </c>
      <c r="BL42" s="63" t="str">
        <f>REPLACE(INDEX(GroupVertices[Group],MATCH(Edges[[#This Row],[Vertex 2]],GroupVertices[Vertex],0)),1,1,"")</f>
        <v>4</v>
      </c>
      <c r="BM42" s="127">
        <v>43792</v>
      </c>
      <c r="BN42" s="70" t="s">
        <v>980</v>
      </c>
    </row>
    <row r="43" spans="1:66" ht="15">
      <c r="A43" s="62" t="s">
        <v>859</v>
      </c>
      <c r="B43" s="62" t="s">
        <v>875</v>
      </c>
      <c r="C43" s="81" t="s">
        <v>272</v>
      </c>
      <c r="D43" s="88">
        <v>5</v>
      </c>
      <c r="E43" s="89" t="s">
        <v>132</v>
      </c>
      <c r="F43" s="90">
        <v>16</v>
      </c>
      <c r="G43" s="81"/>
      <c r="H43" s="73"/>
      <c r="I43" s="91"/>
      <c r="J43" s="91"/>
      <c r="K43" s="34" t="s">
        <v>65</v>
      </c>
      <c r="L43" s="94">
        <v>43</v>
      </c>
      <c r="M43" s="94"/>
      <c r="N43" s="93"/>
      <c r="O43" s="64" t="s">
        <v>195</v>
      </c>
      <c r="P43" s="66">
        <v>43792.50885416667</v>
      </c>
      <c r="Q43" s="64" t="s">
        <v>941</v>
      </c>
      <c r="R43" s="64"/>
      <c r="S43" s="64"/>
      <c r="T43" s="64"/>
      <c r="U43" s="66">
        <v>43792.50885416667</v>
      </c>
      <c r="V43" s="67" t="s">
        <v>1002</v>
      </c>
      <c r="W43" s="64"/>
      <c r="X43" s="64"/>
      <c r="Y43" s="70" t="s">
        <v>1022</v>
      </c>
      <c r="Z43" s="70" t="s">
        <v>1020</v>
      </c>
      <c r="AA43" s="104">
        <v>1</v>
      </c>
      <c r="AB43" s="48">
        <v>0</v>
      </c>
      <c r="AC43" s="49">
        <v>0</v>
      </c>
      <c r="AD43" s="48">
        <v>0</v>
      </c>
      <c r="AE43" s="49">
        <v>0</v>
      </c>
      <c r="AF43" s="48">
        <v>0</v>
      </c>
      <c r="AG43" s="49">
        <v>0</v>
      </c>
      <c r="AH43" s="48">
        <v>15</v>
      </c>
      <c r="AI43" s="49">
        <v>100</v>
      </c>
      <c r="AJ43" s="48">
        <v>15</v>
      </c>
      <c r="AK43" s="109"/>
      <c r="AL43" s="67" t="s">
        <v>975</v>
      </c>
      <c r="AM43" s="64" t="b">
        <v>0</v>
      </c>
      <c r="AN43" s="64">
        <v>1</v>
      </c>
      <c r="AO43" s="70" t="s">
        <v>1039</v>
      </c>
      <c r="AP43" s="64" t="b">
        <v>0</v>
      </c>
      <c r="AQ43" s="64" t="s">
        <v>689</v>
      </c>
      <c r="AR43" s="64"/>
      <c r="AS43" s="70" t="s">
        <v>275</v>
      </c>
      <c r="AT43" s="64" t="b">
        <v>0</v>
      </c>
      <c r="AU43" s="64">
        <v>0</v>
      </c>
      <c r="AV43" s="70" t="s">
        <v>275</v>
      </c>
      <c r="AW43" s="64" t="s">
        <v>691</v>
      </c>
      <c r="AX43" s="64" t="b">
        <v>0</v>
      </c>
      <c r="AY43" s="70" t="s">
        <v>1020</v>
      </c>
      <c r="AZ43" s="64" t="s">
        <v>185</v>
      </c>
      <c r="BA43" s="64">
        <v>0</v>
      </c>
      <c r="BB43" s="64">
        <v>0</v>
      </c>
      <c r="BC43" s="64"/>
      <c r="BD43" s="64"/>
      <c r="BE43" s="64"/>
      <c r="BF43" s="64"/>
      <c r="BG43" s="64"/>
      <c r="BH43" s="64"/>
      <c r="BI43" s="64"/>
      <c r="BJ43" s="64"/>
      <c r="BK43" s="63" t="str">
        <f>REPLACE(INDEX(GroupVertices[Group],MATCH(Edges[[#This Row],[Vertex 1]],GroupVertices[Vertex],0)),1,1,"")</f>
        <v>4</v>
      </c>
      <c r="BL43" s="63" t="str">
        <f>REPLACE(INDEX(GroupVertices[Group],MATCH(Edges[[#This Row],[Vertex 2]],GroupVertices[Vertex],0)),1,1,"")</f>
        <v>4</v>
      </c>
      <c r="BM43" s="127">
        <v>43792</v>
      </c>
      <c r="BN43" s="70" t="s">
        <v>982</v>
      </c>
    </row>
    <row r="44" spans="1:66" ht="15">
      <c r="A44" s="62" t="s">
        <v>857</v>
      </c>
      <c r="B44" s="62" t="s">
        <v>859</v>
      </c>
      <c r="C44" s="81" t="s">
        <v>272</v>
      </c>
      <c r="D44" s="88">
        <v>5</v>
      </c>
      <c r="E44" s="89" t="s">
        <v>132</v>
      </c>
      <c r="F44" s="90">
        <v>16</v>
      </c>
      <c r="G44" s="81"/>
      <c r="H44" s="73"/>
      <c r="I44" s="91"/>
      <c r="J44" s="91"/>
      <c r="K44" s="34" t="s">
        <v>66</v>
      </c>
      <c r="L44" s="94">
        <v>44</v>
      </c>
      <c r="M44" s="94"/>
      <c r="N44" s="93"/>
      <c r="O44" s="64" t="s">
        <v>195</v>
      </c>
      <c r="P44" s="66">
        <v>43792.28461805556</v>
      </c>
      <c r="Q44" s="64" t="s">
        <v>939</v>
      </c>
      <c r="R44" s="64"/>
      <c r="S44" s="64"/>
      <c r="T44" s="64" t="s">
        <v>963</v>
      </c>
      <c r="U44" s="66">
        <v>43792.28461805556</v>
      </c>
      <c r="V44" s="67" t="s">
        <v>1000</v>
      </c>
      <c r="W44" s="64"/>
      <c r="X44" s="64"/>
      <c r="Y44" s="70" t="s">
        <v>1020</v>
      </c>
      <c r="Z44" s="64"/>
      <c r="AA44" s="104">
        <v>1</v>
      </c>
      <c r="AB44" s="48"/>
      <c r="AC44" s="49"/>
      <c r="AD44" s="48"/>
      <c r="AE44" s="49"/>
      <c r="AF44" s="48"/>
      <c r="AG44" s="49"/>
      <c r="AH44" s="48"/>
      <c r="AI44" s="49"/>
      <c r="AJ44" s="48"/>
      <c r="AK44" s="109"/>
      <c r="AL44" s="67" t="s">
        <v>973</v>
      </c>
      <c r="AM44" s="64" t="b">
        <v>0</v>
      </c>
      <c r="AN44" s="64">
        <v>4</v>
      </c>
      <c r="AO44" s="70" t="s">
        <v>275</v>
      </c>
      <c r="AP44" s="64" t="b">
        <v>0</v>
      </c>
      <c r="AQ44" s="64" t="s">
        <v>767</v>
      </c>
      <c r="AR44" s="64"/>
      <c r="AS44" s="70" t="s">
        <v>275</v>
      </c>
      <c r="AT44" s="64" t="b">
        <v>0</v>
      </c>
      <c r="AU44" s="64">
        <v>0</v>
      </c>
      <c r="AV44" s="70" t="s">
        <v>275</v>
      </c>
      <c r="AW44" s="64" t="s">
        <v>340</v>
      </c>
      <c r="AX44" s="64" t="b">
        <v>0</v>
      </c>
      <c r="AY44" s="70" t="s">
        <v>1020</v>
      </c>
      <c r="AZ44" s="64" t="s">
        <v>185</v>
      </c>
      <c r="BA44" s="64">
        <v>0</v>
      </c>
      <c r="BB44" s="64">
        <v>0</v>
      </c>
      <c r="BC44" s="64"/>
      <c r="BD44" s="64"/>
      <c r="BE44" s="64"/>
      <c r="BF44" s="64"/>
      <c r="BG44" s="64"/>
      <c r="BH44" s="64"/>
      <c r="BI44" s="64"/>
      <c r="BJ44" s="64"/>
      <c r="BK44" s="63" t="str">
        <f>REPLACE(INDEX(GroupVertices[Group],MATCH(Edges[[#This Row],[Vertex 1]],GroupVertices[Vertex],0)),1,1,"")</f>
        <v>4</v>
      </c>
      <c r="BL44" s="63" t="str">
        <f>REPLACE(INDEX(GroupVertices[Group],MATCH(Edges[[#This Row],[Vertex 2]],GroupVertices[Vertex],0)),1,1,"")</f>
        <v>4</v>
      </c>
      <c r="BM44" s="127">
        <v>43792</v>
      </c>
      <c r="BN44" s="70" t="s">
        <v>980</v>
      </c>
    </row>
    <row r="45" spans="1:66" ht="15">
      <c r="A45" s="62" t="s">
        <v>857</v>
      </c>
      <c r="B45" s="62" t="s">
        <v>739</v>
      </c>
      <c r="C45" s="81" t="s">
        <v>272</v>
      </c>
      <c r="D45" s="88">
        <v>5</v>
      </c>
      <c r="E45" s="89" t="s">
        <v>132</v>
      </c>
      <c r="F45" s="90">
        <v>16</v>
      </c>
      <c r="G45" s="81"/>
      <c r="H45" s="73"/>
      <c r="I45" s="91"/>
      <c r="J45" s="91"/>
      <c r="K45" s="34" t="s">
        <v>65</v>
      </c>
      <c r="L45" s="94">
        <v>45</v>
      </c>
      <c r="M45" s="94"/>
      <c r="N45" s="93"/>
      <c r="O45" s="64" t="s">
        <v>195</v>
      </c>
      <c r="P45" s="66">
        <v>43792.28461805556</v>
      </c>
      <c r="Q45" s="64" t="s">
        <v>939</v>
      </c>
      <c r="R45" s="64"/>
      <c r="S45" s="64"/>
      <c r="T45" s="64" t="s">
        <v>963</v>
      </c>
      <c r="U45" s="66">
        <v>43792.28461805556</v>
      </c>
      <c r="V45" s="67" t="s">
        <v>1000</v>
      </c>
      <c r="W45" s="64"/>
      <c r="X45" s="64"/>
      <c r="Y45" s="70" t="s">
        <v>1020</v>
      </c>
      <c r="Z45" s="64"/>
      <c r="AA45" s="104">
        <v>1</v>
      </c>
      <c r="AB45" s="48"/>
      <c r="AC45" s="49"/>
      <c r="AD45" s="48"/>
      <c r="AE45" s="49"/>
      <c r="AF45" s="48"/>
      <c r="AG45" s="49"/>
      <c r="AH45" s="48"/>
      <c r="AI45" s="49"/>
      <c r="AJ45" s="48"/>
      <c r="AK45" s="109"/>
      <c r="AL45" s="67" t="s">
        <v>973</v>
      </c>
      <c r="AM45" s="64" t="b">
        <v>0</v>
      </c>
      <c r="AN45" s="64">
        <v>4</v>
      </c>
      <c r="AO45" s="70" t="s">
        <v>275</v>
      </c>
      <c r="AP45" s="64" t="b">
        <v>0</v>
      </c>
      <c r="AQ45" s="64" t="s">
        <v>767</v>
      </c>
      <c r="AR45" s="64"/>
      <c r="AS45" s="70" t="s">
        <v>275</v>
      </c>
      <c r="AT45" s="64" t="b">
        <v>0</v>
      </c>
      <c r="AU45" s="64">
        <v>0</v>
      </c>
      <c r="AV45" s="70" t="s">
        <v>275</v>
      </c>
      <c r="AW45" s="64" t="s">
        <v>340</v>
      </c>
      <c r="AX45" s="64" t="b">
        <v>0</v>
      </c>
      <c r="AY45" s="70" t="s">
        <v>1020</v>
      </c>
      <c r="AZ45" s="64" t="s">
        <v>185</v>
      </c>
      <c r="BA45" s="64">
        <v>0</v>
      </c>
      <c r="BB45" s="64">
        <v>0</v>
      </c>
      <c r="BC45" s="64"/>
      <c r="BD45" s="64"/>
      <c r="BE45" s="64"/>
      <c r="BF45" s="64"/>
      <c r="BG45" s="64"/>
      <c r="BH45" s="64"/>
      <c r="BI45" s="64"/>
      <c r="BJ45" s="64"/>
      <c r="BK45" s="63" t="str">
        <f>REPLACE(INDEX(GroupVertices[Group],MATCH(Edges[[#This Row],[Vertex 1]],GroupVertices[Vertex],0)),1,1,"")</f>
        <v>4</v>
      </c>
      <c r="BL45" s="63" t="str">
        <f>REPLACE(INDEX(GroupVertices[Group],MATCH(Edges[[#This Row],[Vertex 2]],GroupVertices[Vertex],0)),1,1,"")</f>
        <v>3</v>
      </c>
      <c r="BM45" s="127">
        <v>43792</v>
      </c>
      <c r="BN45" s="70" t="s">
        <v>980</v>
      </c>
    </row>
    <row r="46" spans="1:66" ht="15">
      <c r="A46" s="62" t="s">
        <v>859</v>
      </c>
      <c r="B46" s="62" t="s">
        <v>857</v>
      </c>
      <c r="C46" s="81" t="s">
        <v>272</v>
      </c>
      <c r="D46" s="88">
        <v>5</v>
      </c>
      <c r="E46" s="89" t="s">
        <v>132</v>
      </c>
      <c r="F46" s="90">
        <v>16</v>
      </c>
      <c r="G46" s="81"/>
      <c r="H46" s="73"/>
      <c r="I46" s="91"/>
      <c r="J46" s="91"/>
      <c r="K46" s="34" t="s">
        <v>66</v>
      </c>
      <c r="L46" s="94">
        <v>46</v>
      </c>
      <c r="M46" s="94"/>
      <c r="N46" s="93"/>
      <c r="O46" s="64" t="s">
        <v>766</v>
      </c>
      <c r="P46" s="66">
        <v>43792.50885416667</v>
      </c>
      <c r="Q46" s="64" t="s">
        <v>941</v>
      </c>
      <c r="R46" s="64"/>
      <c r="S46" s="64"/>
      <c r="T46" s="64"/>
      <c r="U46" s="66">
        <v>43792.50885416667</v>
      </c>
      <c r="V46" s="67" t="s">
        <v>1002</v>
      </c>
      <c r="W46" s="64"/>
      <c r="X46" s="64"/>
      <c r="Y46" s="70" t="s">
        <v>1022</v>
      </c>
      <c r="Z46" s="70" t="s">
        <v>1020</v>
      </c>
      <c r="AA46" s="104">
        <v>1</v>
      </c>
      <c r="AB46" s="48"/>
      <c r="AC46" s="49"/>
      <c r="AD46" s="48"/>
      <c r="AE46" s="49"/>
      <c r="AF46" s="48"/>
      <c r="AG46" s="49"/>
      <c r="AH46" s="48"/>
      <c r="AI46" s="49"/>
      <c r="AJ46" s="48"/>
      <c r="AK46" s="109"/>
      <c r="AL46" s="67" t="s">
        <v>975</v>
      </c>
      <c r="AM46" s="64" t="b">
        <v>0</v>
      </c>
      <c r="AN46" s="64">
        <v>1</v>
      </c>
      <c r="AO46" s="70" t="s">
        <v>1039</v>
      </c>
      <c r="AP46" s="64" t="b">
        <v>0</v>
      </c>
      <c r="AQ46" s="64" t="s">
        <v>689</v>
      </c>
      <c r="AR46" s="64"/>
      <c r="AS46" s="70" t="s">
        <v>275</v>
      </c>
      <c r="AT46" s="64" t="b">
        <v>0</v>
      </c>
      <c r="AU46" s="64">
        <v>0</v>
      </c>
      <c r="AV46" s="70" t="s">
        <v>275</v>
      </c>
      <c r="AW46" s="64" t="s">
        <v>691</v>
      </c>
      <c r="AX46" s="64" t="b">
        <v>0</v>
      </c>
      <c r="AY46" s="70" t="s">
        <v>1020</v>
      </c>
      <c r="AZ46" s="64" t="s">
        <v>185</v>
      </c>
      <c r="BA46" s="64">
        <v>0</v>
      </c>
      <c r="BB46" s="64">
        <v>0</v>
      </c>
      <c r="BC46" s="64"/>
      <c r="BD46" s="64"/>
      <c r="BE46" s="64"/>
      <c r="BF46" s="64"/>
      <c r="BG46" s="64"/>
      <c r="BH46" s="64"/>
      <c r="BI46" s="64"/>
      <c r="BJ46" s="64"/>
      <c r="BK46" s="63" t="str">
        <f>REPLACE(INDEX(GroupVertices[Group],MATCH(Edges[[#This Row],[Vertex 1]],GroupVertices[Vertex],0)),1,1,"")</f>
        <v>4</v>
      </c>
      <c r="BL46" s="63" t="str">
        <f>REPLACE(INDEX(GroupVertices[Group],MATCH(Edges[[#This Row],[Vertex 2]],GroupVertices[Vertex],0)),1,1,"")</f>
        <v>4</v>
      </c>
      <c r="BM46" s="127">
        <v>43792</v>
      </c>
      <c r="BN46" s="70" t="s">
        <v>982</v>
      </c>
    </row>
    <row r="47" spans="1:66" ht="15">
      <c r="A47" s="62" t="s">
        <v>859</v>
      </c>
      <c r="B47" s="62" t="s">
        <v>739</v>
      </c>
      <c r="C47" s="81" t="s">
        <v>272</v>
      </c>
      <c r="D47" s="88">
        <v>5</v>
      </c>
      <c r="E47" s="89" t="s">
        <v>132</v>
      </c>
      <c r="F47" s="90">
        <v>16</v>
      </c>
      <c r="G47" s="81"/>
      <c r="H47" s="73"/>
      <c r="I47" s="91"/>
      <c r="J47" s="91"/>
      <c r="K47" s="34" t="s">
        <v>65</v>
      </c>
      <c r="L47" s="94">
        <v>47</v>
      </c>
      <c r="M47" s="94"/>
      <c r="N47" s="93"/>
      <c r="O47" s="64" t="s">
        <v>195</v>
      </c>
      <c r="P47" s="66">
        <v>43792.50885416667</v>
      </c>
      <c r="Q47" s="64" t="s">
        <v>941</v>
      </c>
      <c r="R47" s="64"/>
      <c r="S47" s="64"/>
      <c r="T47" s="64"/>
      <c r="U47" s="66">
        <v>43792.50885416667</v>
      </c>
      <c r="V47" s="67" t="s">
        <v>1002</v>
      </c>
      <c r="W47" s="64"/>
      <c r="X47" s="64"/>
      <c r="Y47" s="70" t="s">
        <v>1022</v>
      </c>
      <c r="Z47" s="70" t="s">
        <v>1020</v>
      </c>
      <c r="AA47" s="104">
        <v>1</v>
      </c>
      <c r="AB47" s="48"/>
      <c r="AC47" s="49"/>
      <c r="AD47" s="48"/>
      <c r="AE47" s="49"/>
      <c r="AF47" s="48"/>
      <c r="AG47" s="49"/>
      <c r="AH47" s="48"/>
      <c r="AI47" s="49"/>
      <c r="AJ47" s="48"/>
      <c r="AK47" s="109"/>
      <c r="AL47" s="67" t="s">
        <v>975</v>
      </c>
      <c r="AM47" s="64" t="b">
        <v>0</v>
      </c>
      <c r="AN47" s="64">
        <v>1</v>
      </c>
      <c r="AO47" s="70" t="s">
        <v>1039</v>
      </c>
      <c r="AP47" s="64" t="b">
        <v>0</v>
      </c>
      <c r="AQ47" s="64" t="s">
        <v>689</v>
      </c>
      <c r="AR47" s="64"/>
      <c r="AS47" s="70" t="s">
        <v>275</v>
      </c>
      <c r="AT47" s="64" t="b">
        <v>0</v>
      </c>
      <c r="AU47" s="64">
        <v>0</v>
      </c>
      <c r="AV47" s="70" t="s">
        <v>275</v>
      </c>
      <c r="AW47" s="64" t="s">
        <v>691</v>
      </c>
      <c r="AX47" s="64" t="b">
        <v>0</v>
      </c>
      <c r="AY47" s="70" t="s">
        <v>1020</v>
      </c>
      <c r="AZ47" s="64" t="s">
        <v>185</v>
      </c>
      <c r="BA47" s="64">
        <v>0</v>
      </c>
      <c r="BB47" s="64">
        <v>0</v>
      </c>
      <c r="BC47" s="64"/>
      <c r="BD47" s="64"/>
      <c r="BE47" s="64"/>
      <c r="BF47" s="64"/>
      <c r="BG47" s="64"/>
      <c r="BH47" s="64"/>
      <c r="BI47" s="64"/>
      <c r="BJ47" s="64"/>
      <c r="BK47" s="63" t="str">
        <f>REPLACE(INDEX(GroupVertices[Group],MATCH(Edges[[#This Row],[Vertex 1]],GroupVertices[Vertex],0)),1,1,"")</f>
        <v>4</v>
      </c>
      <c r="BL47" s="63" t="str">
        <f>REPLACE(INDEX(GroupVertices[Group],MATCH(Edges[[#This Row],[Vertex 2]],GroupVertices[Vertex],0)),1,1,"")</f>
        <v>3</v>
      </c>
      <c r="BM47" s="127">
        <v>43792</v>
      </c>
      <c r="BN47" s="70" t="s">
        <v>982</v>
      </c>
    </row>
    <row r="48" spans="1:66" ht="15">
      <c r="A48" s="62" t="s">
        <v>860</v>
      </c>
      <c r="B48" s="62" t="s">
        <v>876</v>
      </c>
      <c r="C48" s="81" t="s">
        <v>272</v>
      </c>
      <c r="D48" s="88">
        <v>5</v>
      </c>
      <c r="E48" s="89" t="s">
        <v>132</v>
      </c>
      <c r="F48" s="90">
        <v>16</v>
      </c>
      <c r="G48" s="81"/>
      <c r="H48" s="73"/>
      <c r="I48" s="91"/>
      <c r="J48" s="91"/>
      <c r="K48" s="34" t="s">
        <v>65</v>
      </c>
      <c r="L48" s="94">
        <v>48</v>
      </c>
      <c r="M48" s="94"/>
      <c r="N48" s="93"/>
      <c r="O48" s="64" t="s">
        <v>195</v>
      </c>
      <c r="P48" s="66">
        <v>43793.90969907407</v>
      </c>
      <c r="Q48" s="64" t="s">
        <v>942</v>
      </c>
      <c r="R48" s="67" t="s">
        <v>954</v>
      </c>
      <c r="S48" s="64" t="s">
        <v>688</v>
      </c>
      <c r="T48" s="64"/>
      <c r="U48" s="66">
        <v>43793.90969907407</v>
      </c>
      <c r="V48" s="67" t="s">
        <v>1003</v>
      </c>
      <c r="W48" s="64"/>
      <c r="X48" s="64"/>
      <c r="Y48" s="70" t="s">
        <v>1023</v>
      </c>
      <c r="Z48" s="64"/>
      <c r="AA48" s="104">
        <v>1</v>
      </c>
      <c r="AB48" s="48"/>
      <c r="AC48" s="49"/>
      <c r="AD48" s="48"/>
      <c r="AE48" s="49"/>
      <c r="AF48" s="48"/>
      <c r="AG48" s="49"/>
      <c r="AH48" s="48"/>
      <c r="AI48" s="49"/>
      <c r="AJ48" s="48"/>
      <c r="AK48" s="109"/>
      <c r="AL48" s="67" t="s">
        <v>976</v>
      </c>
      <c r="AM48" s="64" t="b">
        <v>0</v>
      </c>
      <c r="AN48" s="64">
        <v>1</v>
      </c>
      <c r="AO48" s="70" t="s">
        <v>798</v>
      </c>
      <c r="AP48" s="64" t="b">
        <v>1</v>
      </c>
      <c r="AQ48" s="64" t="s">
        <v>767</v>
      </c>
      <c r="AR48" s="64"/>
      <c r="AS48" s="70" t="s">
        <v>1041</v>
      </c>
      <c r="AT48" s="64" t="b">
        <v>0</v>
      </c>
      <c r="AU48" s="64">
        <v>0</v>
      </c>
      <c r="AV48" s="70" t="s">
        <v>275</v>
      </c>
      <c r="AW48" s="64" t="s">
        <v>690</v>
      </c>
      <c r="AX48" s="64" t="b">
        <v>0</v>
      </c>
      <c r="AY48" s="70" t="s">
        <v>1023</v>
      </c>
      <c r="AZ48" s="64" t="s">
        <v>185</v>
      </c>
      <c r="BA48" s="64">
        <v>0</v>
      </c>
      <c r="BB48" s="64">
        <v>0</v>
      </c>
      <c r="BC48" s="64" t="s">
        <v>1044</v>
      </c>
      <c r="BD48" s="64" t="s">
        <v>769</v>
      </c>
      <c r="BE48" s="64" t="s">
        <v>1045</v>
      </c>
      <c r="BF48" s="64" t="s">
        <v>1046</v>
      </c>
      <c r="BG48" s="64" t="s">
        <v>1047</v>
      </c>
      <c r="BH48" s="64" t="s">
        <v>1048</v>
      </c>
      <c r="BI48" s="64" t="s">
        <v>768</v>
      </c>
      <c r="BJ48" s="67" t="s">
        <v>1049</v>
      </c>
      <c r="BK48" s="63" t="str">
        <f>REPLACE(INDEX(GroupVertices[Group],MATCH(Edges[[#This Row],[Vertex 1]],GroupVertices[Vertex],0)),1,1,"")</f>
        <v>3</v>
      </c>
      <c r="BL48" s="63" t="str">
        <f>REPLACE(INDEX(GroupVertices[Group],MATCH(Edges[[#This Row],[Vertex 2]],GroupVertices[Vertex],0)),1,1,"")</f>
        <v>3</v>
      </c>
      <c r="BM48" s="127">
        <v>43793</v>
      </c>
      <c r="BN48" s="70" t="s">
        <v>983</v>
      </c>
    </row>
    <row r="49" spans="1:66" ht="15">
      <c r="A49" s="62" t="s">
        <v>860</v>
      </c>
      <c r="B49" s="62" t="s">
        <v>877</v>
      </c>
      <c r="C49" s="81" t="s">
        <v>272</v>
      </c>
      <c r="D49" s="88">
        <v>5</v>
      </c>
      <c r="E49" s="89" t="s">
        <v>132</v>
      </c>
      <c r="F49" s="90">
        <v>16</v>
      </c>
      <c r="G49" s="81"/>
      <c r="H49" s="73"/>
      <c r="I49" s="91"/>
      <c r="J49" s="91"/>
      <c r="K49" s="34" t="s">
        <v>65</v>
      </c>
      <c r="L49" s="94">
        <v>49</v>
      </c>
      <c r="M49" s="94"/>
      <c r="N49" s="93"/>
      <c r="O49" s="64" t="s">
        <v>195</v>
      </c>
      <c r="P49" s="66">
        <v>43793.90969907407</v>
      </c>
      <c r="Q49" s="64" t="s">
        <v>942</v>
      </c>
      <c r="R49" s="67" t="s">
        <v>954</v>
      </c>
      <c r="S49" s="64" t="s">
        <v>688</v>
      </c>
      <c r="T49" s="64"/>
      <c r="U49" s="66">
        <v>43793.90969907407</v>
      </c>
      <c r="V49" s="67" t="s">
        <v>1003</v>
      </c>
      <c r="W49" s="64"/>
      <c r="X49" s="64"/>
      <c r="Y49" s="70" t="s">
        <v>1023</v>
      </c>
      <c r="Z49" s="64"/>
      <c r="AA49" s="104">
        <v>1</v>
      </c>
      <c r="AB49" s="48">
        <v>0</v>
      </c>
      <c r="AC49" s="49">
        <v>0</v>
      </c>
      <c r="AD49" s="48">
        <v>0</v>
      </c>
      <c r="AE49" s="49">
        <v>0</v>
      </c>
      <c r="AF49" s="48">
        <v>0</v>
      </c>
      <c r="AG49" s="49">
        <v>0</v>
      </c>
      <c r="AH49" s="48">
        <v>4</v>
      </c>
      <c r="AI49" s="49">
        <v>100</v>
      </c>
      <c r="AJ49" s="48">
        <v>4</v>
      </c>
      <c r="AK49" s="109"/>
      <c r="AL49" s="67" t="s">
        <v>976</v>
      </c>
      <c r="AM49" s="64" t="b">
        <v>0</v>
      </c>
      <c r="AN49" s="64">
        <v>1</v>
      </c>
      <c r="AO49" s="70" t="s">
        <v>798</v>
      </c>
      <c r="AP49" s="64" t="b">
        <v>1</v>
      </c>
      <c r="AQ49" s="64" t="s">
        <v>767</v>
      </c>
      <c r="AR49" s="64"/>
      <c r="AS49" s="70" t="s">
        <v>1041</v>
      </c>
      <c r="AT49" s="64" t="b">
        <v>0</v>
      </c>
      <c r="AU49" s="64">
        <v>0</v>
      </c>
      <c r="AV49" s="70" t="s">
        <v>275</v>
      </c>
      <c r="AW49" s="64" t="s">
        <v>690</v>
      </c>
      <c r="AX49" s="64" t="b">
        <v>0</v>
      </c>
      <c r="AY49" s="70" t="s">
        <v>1023</v>
      </c>
      <c r="AZ49" s="64" t="s">
        <v>185</v>
      </c>
      <c r="BA49" s="64">
        <v>0</v>
      </c>
      <c r="BB49" s="64">
        <v>0</v>
      </c>
      <c r="BC49" s="64" t="s">
        <v>1044</v>
      </c>
      <c r="BD49" s="64" t="s">
        <v>769</v>
      </c>
      <c r="BE49" s="64" t="s">
        <v>1045</v>
      </c>
      <c r="BF49" s="64" t="s">
        <v>1046</v>
      </c>
      <c r="BG49" s="64" t="s">
        <v>1047</v>
      </c>
      <c r="BH49" s="64" t="s">
        <v>1048</v>
      </c>
      <c r="BI49" s="64" t="s">
        <v>768</v>
      </c>
      <c r="BJ49" s="67" t="s">
        <v>1049</v>
      </c>
      <c r="BK49" s="63" t="str">
        <f>REPLACE(INDEX(GroupVertices[Group],MATCH(Edges[[#This Row],[Vertex 1]],GroupVertices[Vertex],0)),1,1,"")</f>
        <v>3</v>
      </c>
      <c r="BL49" s="63" t="str">
        <f>REPLACE(INDEX(GroupVertices[Group],MATCH(Edges[[#This Row],[Vertex 2]],GroupVertices[Vertex],0)),1,1,"")</f>
        <v>3</v>
      </c>
      <c r="BM49" s="127">
        <v>43793</v>
      </c>
      <c r="BN49" s="70" t="s">
        <v>983</v>
      </c>
    </row>
    <row r="50" spans="1:66" ht="15">
      <c r="A50" s="62" t="s">
        <v>861</v>
      </c>
      <c r="B50" s="62" t="s">
        <v>368</v>
      </c>
      <c r="C50" s="81" t="s">
        <v>272</v>
      </c>
      <c r="D50" s="88">
        <v>5</v>
      </c>
      <c r="E50" s="89" t="s">
        <v>132</v>
      </c>
      <c r="F50" s="90">
        <v>16</v>
      </c>
      <c r="G50" s="81"/>
      <c r="H50" s="73"/>
      <c r="I50" s="91"/>
      <c r="J50" s="91"/>
      <c r="K50" s="34" t="s">
        <v>65</v>
      </c>
      <c r="L50" s="94">
        <v>50</v>
      </c>
      <c r="M50" s="94"/>
      <c r="N50" s="93"/>
      <c r="O50" s="64" t="s">
        <v>337</v>
      </c>
      <c r="P50" s="66">
        <v>43796.59606481482</v>
      </c>
      <c r="Q50" s="64" t="s">
        <v>943</v>
      </c>
      <c r="R50" s="64"/>
      <c r="S50" s="64"/>
      <c r="T50" s="64" t="s">
        <v>964</v>
      </c>
      <c r="U50" s="66">
        <v>43796.59606481482</v>
      </c>
      <c r="V50" s="67" t="s">
        <v>1004</v>
      </c>
      <c r="W50" s="64"/>
      <c r="X50" s="64"/>
      <c r="Y50" s="70" t="s">
        <v>1024</v>
      </c>
      <c r="Z50" s="64"/>
      <c r="AA50" s="104">
        <v>1</v>
      </c>
      <c r="AB50" s="48"/>
      <c r="AC50" s="49"/>
      <c r="AD50" s="48"/>
      <c r="AE50" s="49"/>
      <c r="AF50" s="48"/>
      <c r="AG50" s="49"/>
      <c r="AH50" s="48"/>
      <c r="AI50" s="49"/>
      <c r="AJ50" s="48"/>
      <c r="AK50" s="109"/>
      <c r="AL50" s="67" t="s">
        <v>977</v>
      </c>
      <c r="AM50" s="64" t="b">
        <v>0</v>
      </c>
      <c r="AN50" s="64">
        <v>0</v>
      </c>
      <c r="AO50" s="70" t="s">
        <v>275</v>
      </c>
      <c r="AP50" s="64" t="b">
        <v>0</v>
      </c>
      <c r="AQ50" s="64" t="s">
        <v>689</v>
      </c>
      <c r="AR50" s="64"/>
      <c r="AS50" s="70" t="s">
        <v>275</v>
      </c>
      <c r="AT50" s="64" t="b">
        <v>0</v>
      </c>
      <c r="AU50" s="64">
        <v>2</v>
      </c>
      <c r="AV50" s="70" t="s">
        <v>1029</v>
      </c>
      <c r="AW50" s="64" t="s">
        <v>691</v>
      </c>
      <c r="AX50" s="64" t="b">
        <v>0</v>
      </c>
      <c r="AY50" s="70" t="s">
        <v>1029</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1</v>
      </c>
      <c r="BM50" s="127">
        <v>43796</v>
      </c>
      <c r="BN50" s="70" t="s">
        <v>984</v>
      </c>
    </row>
    <row r="51" spans="1:66" ht="15">
      <c r="A51" s="62" t="s">
        <v>861</v>
      </c>
      <c r="B51" s="62" t="s">
        <v>739</v>
      </c>
      <c r="C51" s="81" t="s">
        <v>272</v>
      </c>
      <c r="D51" s="88">
        <v>5</v>
      </c>
      <c r="E51" s="89" t="s">
        <v>132</v>
      </c>
      <c r="F51" s="90">
        <v>16</v>
      </c>
      <c r="G51" s="81"/>
      <c r="H51" s="73"/>
      <c r="I51" s="91"/>
      <c r="J51" s="91"/>
      <c r="K51" s="34" t="s">
        <v>65</v>
      </c>
      <c r="L51" s="94">
        <v>51</v>
      </c>
      <c r="M51" s="94"/>
      <c r="N51" s="93"/>
      <c r="O51" s="64" t="s">
        <v>195</v>
      </c>
      <c r="P51" s="66">
        <v>43796.59606481482</v>
      </c>
      <c r="Q51" s="64" t="s">
        <v>943</v>
      </c>
      <c r="R51" s="64"/>
      <c r="S51" s="64"/>
      <c r="T51" s="64" t="s">
        <v>964</v>
      </c>
      <c r="U51" s="66">
        <v>43796.59606481482</v>
      </c>
      <c r="V51" s="67" t="s">
        <v>1004</v>
      </c>
      <c r="W51" s="64"/>
      <c r="X51" s="64"/>
      <c r="Y51" s="70" t="s">
        <v>1024</v>
      </c>
      <c r="Z51" s="64"/>
      <c r="AA51" s="104">
        <v>1</v>
      </c>
      <c r="AB51" s="48"/>
      <c r="AC51" s="49"/>
      <c r="AD51" s="48"/>
      <c r="AE51" s="49"/>
      <c r="AF51" s="48"/>
      <c r="AG51" s="49"/>
      <c r="AH51" s="48"/>
      <c r="AI51" s="49"/>
      <c r="AJ51" s="48"/>
      <c r="AK51" s="109"/>
      <c r="AL51" s="67" t="s">
        <v>977</v>
      </c>
      <c r="AM51" s="64" t="b">
        <v>0</v>
      </c>
      <c r="AN51" s="64">
        <v>0</v>
      </c>
      <c r="AO51" s="70" t="s">
        <v>275</v>
      </c>
      <c r="AP51" s="64" t="b">
        <v>0</v>
      </c>
      <c r="AQ51" s="64" t="s">
        <v>689</v>
      </c>
      <c r="AR51" s="64"/>
      <c r="AS51" s="70" t="s">
        <v>275</v>
      </c>
      <c r="AT51" s="64" t="b">
        <v>0</v>
      </c>
      <c r="AU51" s="64">
        <v>2</v>
      </c>
      <c r="AV51" s="70" t="s">
        <v>1029</v>
      </c>
      <c r="AW51" s="64" t="s">
        <v>691</v>
      </c>
      <c r="AX51" s="64" t="b">
        <v>0</v>
      </c>
      <c r="AY51" s="70" t="s">
        <v>1029</v>
      </c>
      <c r="AZ51" s="64" t="s">
        <v>185</v>
      </c>
      <c r="BA51" s="64">
        <v>0</v>
      </c>
      <c r="BB51" s="64">
        <v>0</v>
      </c>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27">
        <v>43796</v>
      </c>
      <c r="BN51" s="70" t="s">
        <v>984</v>
      </c>
    </row>
    <row r="52" spans="1:66" ht="15">
      <c r="A52" s="62" t="s">
        <v>861</v>
      </c>
      <c r="B52" s="62" t="s">
        <v>878</v>
      </c>
      <c r="C52" s="81" t="s">
        <v>272</v>
      </c>
      <c r="D52" s="88">
        <v>5</v>
      </c>
      <c r="E52" s="89" t="s">
        <v>132</v>
      </c>
      <c r="F52" s="90">
        <v>16</v>
      </c>
      <c r="G52" s="81"/>
      <c r="H52" s="73"/>
      <c r="I52" s="91"/>
      <c r="J52" s="91"/>
      <c r="K52" s="34" t="s">
        <v>65</v>
      </c>
      <c r="L52" s="94">
        <v>52</v>
      </c>
      <c r="M52" s="94"/>
      <c r="N52" s="93"/>
      <c r="O52" s="64" t="s">
        <v>195</v>
      </c>
      <c r="P52" s="66">
        <v>43796.59606481482</v>
      </c>
      <c r="Q52" s="64" t="s">
        <v>943</v>
      </c>
      <c r="R52" s="64"/>
      <c r="S52" s="64"/>
      <c r="T52" s="64" t="s">
        <v>964</v>
      </c>
      <c r="U52" s="66">
        <v>43796.59606481482</v>
      </c>
      <c r="V52" s="67" t="s">
        <v>1004</v>
      </c>
      <c r="W52" s="64"/>
      <c r="X52" s="64"/>
      <c r="Y52" s="70" t="s">
        <v>1024</v>
      </c>
      <c r="Z52" s="64"/>
      <c r="AA52" s="104">
        <v>1</v>
      </c>
      <c r="AB52" s="48"/>
      <c r="AC52" s="49"/>
      <c r="AD52" s="48"/>
      <c r="AE52" s="49"/>
      <c r="AF52" s="48"/>
      <c r="AG52" s="49"/>
      <c r="AH52" s="48"/>
      <c r="AI52" s="49"/>
      <c r="AJ52" s="48"/>
      <c r="AK52" s="109"/>
      <c r="AL52" s="67" t="s">
        <v>977</v>
      </c>
      <c r="AM52" s="64" t="b">
        <v>0</v>
      </c>
      <c r="AN52" s="64">
        <v>0</v>
      </c>
      <c r="AO52" s="70" t="s">
        <v>275</v>
      </c>
      <c r="AP52" s="64" t="b">
        <v>0</v>
      </c>
      <c r="AQ52" s="64" t="s">
        <v>689</v>
      </c>
      <c r="AR52" s="64"/>
      <c r="AS52" s="70" t="s">
        <v>275</v>
      </c>
      <c r="AT52" s="64" t="b">
        <v>0</v>
      </c>
      <c r="AU52" s="64">
        <v>2</v>
      </c>
      <c r="AV52" s="70" t="s">
        <v>1029</v>
      </c>
      <c r="AW52" s="64" t="s">
        <v>691</v>
      </c>
      <c r="AX52" s="64" t="b">
        <v>0</v>
      </c>
      <c r="AY52" s="70" t="s">
        <v>1029</v>
      </c>
      <c r="AZ52" s="64" t="s">
        <v>185</v>
      </c>
      <c r="BA52" s="64">
        <v>0</v>
      </c>
      <c r="BB52" s="64">
        <v>0</v>
      </c>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27">
        <v>43796</v>
      </c>
      <c r="BN52" s="70" t="s">
        <v>984</v>
      </c>
    </row>
    <row r="53" spans="1:66" ht="15">
      <c r="A53" s="62" t="s">
        <v>861</v>
      </c>
      <c r="B53" s="62" t="s">
        <v>879</v>
      </c>
      <c r="C53" s="81" t="s">
        <v>272</v>
      </c>
      <c r="D53" s="88">
        <v>5</v>
      </c>
      <c r="E53" s="89" t="s">
        <v>132</v>
      </c>
      <c r="F53" s="90">
        <v>16</v>
      </c>
      <c r="G53" s="81"/>
      <c r="H53" s="73"/>
      <c r="I53" s="91"/>
      <c r="J53" s="91"/>
      <c r="K53" s="34" t="s">
        <v>65</v>
      </c>
      <c r="L53" s="94">
        <v>53</v>
      </c>
      <c r="M53" s="94"/>
      <c r="N53" s="93"/>
      <c r="O53" s="64" t="s">
        <v>195</v>
      </c>
      <c r="P53" s="66">
        <v>43796.59606481482</v>
      </c>
      <c r="Q53" s="64" t="s">
        <v>943</v>
      </c>
      <c r="R53" s="64"/>
      <c r="S53" s="64"/>
      <c r="T53" s="64" t="s">
        <v>964</v>
      </c>
      <c r="U53" s="66">
        <v>43796.59606481482</v>
      </c>
      <c r="V53" s="67" t="s">
        <v>1004</v>
      </c>
      <c r="W53" s="64"/>
      <c r="X53" s="64"/>
      <c r="Y53" s="70" t="s">
        <v>1024</v>
      </c>
      <c r="Z53" s="64"/>
      <c r="AA53" s="104">
        <v>1</v>
      </c>
      <c r="AB53" s="48"/>
      <c r="AC53" s="49"/>
      <c r="AD53" s="48"/>
      <c r="AE53" s="49"/>
      <c r="AF53" s="48"/>
      <c r="AG53" s="49"/>
      <c r="AH53" s="48"/>
      <c r="AI53" s="49"/>
      <c r="AJ53" s="48"/>
      <c r="AK53" s="109"/>
      <c r="AL53" s="67" t="s">
        <v>977</v>
      </c>
      <c r="AM53" s="64" t="b">
        <v>0</v>
      </c>
      <c r="AN53" s="64">
        <v>0</v>
      </c>
      <c r="AO53" s="70" t="s">
        <v>275</v>
      </c>
      <c r="AP53" s="64" t="b">
        <v>0</v>
      </c>
      <c r="AQ53" s="64" t="s">
        <v>689</v>
      </c>
      <c r="AR53" s="64"/>
      <c r="AS53" s="70" t="s">
        <v>275</v>
      </c>
      <c r="AT53" s="64" t="b">
        <v>0</v>
      </c>
      <c r="AU53" s="64">
        <v>2</v>
      </c>
      <c r="AV53" s="70" t="s">
        <v>1029</v>
      </c>
      <c r="AW53" s="64" t="s">
        <v>691</v>
      </c>
      <c r="AX53" s="64" t="b">
        <v>0</v>
      </c>
      <c r="AY53" s="70" t="s">
        <v>1029</v>
      </c>
      <c r="AZ53" s="64" t="s">
        <v>185</v>
      </c>
      <c r="BA53" s="64">
        <v>0</v>
      </c>
      <c r="BB53" s="64">
        <v>0</v>
      </c>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27">
        <v>43796</v>
      </c>
      <c r="BN53" s="70" t="s">
        <v>984</v>
      </c>
    </row>
    <row r="54" spans="1:66" ht="15">
      <c r="A54" s="62" t="s">
        <v>861</v>
      </c>
      <c r="B54" s="62" t="s">
        <v>880</v>
      </c>
      <c r="C54" s="81" t="s">
        <v>272</v>
      </c>
      <c r="D54" s="88">
        <v>5</v>
      </c>
      <c r="E54" s="89" t="s">
        <v>132</v>
      </c>
      <c r="F54" s="90">
        <v>16</v>
      </c>
      <c r="G54" s="81"/>
      <c r="H54" s="73"/>
      <c r="I54" s="91"/>
      <c r="J54" s="91"/>
      <c r="K54" s="34" t="s">
        <v>65</v>
      </c>
      <c r="L54" s="94">
        <v>54</v>
      </c>
      <c r="M54" s="94"/>
      <c r="N54" s="93"/>
      <c r="O54" s="64" t="s">
        <v>195</v>
      </c>
      <c r="P54" s="66">
        <v>43796.59606481482</v>
      </c>
      <c r="Q54" s="64" t="s">
        <v>943</v>
      </c>
      <c r="R54" s="64"/>
      <c r="S54" s="64"/>
      <c r="T54" s="64" t="s">
        <v>964</v>
      </c>
      <c r="U54" s="66">
        <v>43796.59606481482</v>
      </c>
      <c r="V54" s="67" t="s">
        <v>1004</v>
      </c>
      <c r="W54" s="64"/>
      <c r="X54" s="64"/>
      <c r="Y54" s="70" t="s">
        <v>1024</v>
      </c>
      <c r="Z54" s="64"/>
      <c r="AA54" s="104">
        <v>1</v>
      </c>
      <c r="AB54" s="48"/>
      <c r="AC54" s="49"/>
      <c r="AD54" s="48"/>
      <c r="AE54" s="49"/>
      <c r="AF54" s="48"/>
      <c r="AG54" s="49"/>
      <c r="AH54" s="48"/>
      <c r="AI54" s="49"/>
      <c r="AJ54" s="48"/>
      <c r="AK54" s="109"/>
      <c r="AL54" s="67" t="s">
        <v>977</v>
      </c>
      <c r="AM54" s="64" t="b">
        <v>0</v>
      </c>
      <c r="AN54" s="64">
        <v>0</v>
      </c>
      <c r="AO54" s="70" t="s">
        <v>275</v>
      </c>
      <c r="AP54" s="64" t="b">
        <v>0</v>
      </c>
      <c r="AQ54" s="64" t="s">
        <v>689</v>
      </c>
      <c r="AR54" s="64"/>
      <c r="AS54" s="70" t="s">
        <v>275</v>
      </c>
      <c r="AT54" s="64" t="b">
        <v>0</v>
      </c>
      <c r="AU54" s="64">
        <v>2</v>
      </c>
      <c r="AV54" s="70" t="s">
        <v>1029</v>
      </c>
      <c r="AW54" s="64" t="s">
        <v>691</v>
      </c>
      <c r="AX54" s="64" t="b">
        <v>0</v>
      </c>
      <c r="AY54" s="70" t="s">
        <v>1029</v>
      </c>
      <c r="AZ54" s="64" t="s">
        <v>185</v>
      </c>
      <c r="BA54" s="64">
        <v>0</v>
      </c>
      <c r="BB54" s="64">
        <v>0</v>
      </c>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27">
        <v>43796</v>
      </c>
      <c r="BN54" s="70" t="s">
        <v>984</v>
      </c>
    </row>
    <row r="55" spans="1:66" ht="15">
      <c r="A55" s="62" t="s">
        <v>861</v>
      </c>
      <c r="B55" s="62" t="s">
        <v>862</v>
      </c>
      <c r="C55" s="81" t="s">
        <v>272</v>
      </c>
      <c r="D55" s="88">
        <v>5</v>
      </c>
      <c r="E55" s="89" t="s">
        <v>132</v>
      </c>
      <c r="F55" s="90">
        <v>16</v>
      </c>
      <c r="G55" s="81"/>
      <c r="H55" s="73"/>
      <c r="I55" s="91"/>
      <c r="J55" s="91"/>
      <c r="K55" s="34" t="s">
        <v>65</v>
      </c>
      <c r="L55" s="94">
        <v>55</v>
      </c>
      <c r="M55" s="94"/>
      <c r="N55" s="93"/>
      <c r="O55" s="64" t="s">
        <v>195</v>
      </c>
      <c r="P55" s="66">
        <v>43796.59606481482</v>
      </c>
      <c r="Q55" s="64" t="s">
        <v>943</v>
      </c>
      <c r="R55" s="64"/>
      <c r="S55" s="64"/>
      <c r="T55" s="64" t="s">
        <v>964</v>
      </c>
      <c r="U55" s="66">
        <v>43796.59606481482</v>
      </c>
      <c r="V55" s="67" t="s">
        <v>1004</v>
      </c>
      <c r="W55" s="64"/>
      <c r="X55" s="64"/>
      <c r="Y55" s="70" t="s">
        <v>1024</v>
      </c>
      <c r="Z55" s="64"/>
      <c r="AA55" s="104">
        <v>1</v>
      </c>
      <c r="AB55" s="48">
        <v>0</v>
      </c>
      <c r="AC55" s="49">
        <v>0</v>
      </c>
      <c r="AD55" s="48">
        <v>0</v>
      </c>
      <c r="AE55" s="49">
        <v>0</v>
      </c>
      <c r="AF55" s="48">
        <v>0</v>
      </c>
      <c r="AG55" s="49">
        <v>0</v>
      </c>
      <c r="AH55" s="48">
        <v>16</v>
      </c>
      <c r="AI55" s="49">
        <v>100</v>
      </c>
      <c r="AJ55" s="48">
        <v>16</v>
      </c>
      <c r="AK55" s="109"/>
      <c r="AL55" s="67" t="s">
        <v>977</v>
      </c>
      <c r="AM55" s="64" t="b">
        <v>0</v>
      </c>
      <c r="AN55" s="64">
        <v>0</v>
      </c>
      <c r="AO55" s="70" t="s">
        <v>275</v>
      </c>
      <c r="AP55" s="64" t="b">
        <v>0</v>
      </c>
      <c r="AQ55" s="64" t="s">
        <v>689</v>
      </c>
      <c r="AR55" s="64"/>
      <c r="AS55" s="70" t="s">
        <v>275</v>
      </c>
      <c r="AT55" s="64" t="b">
        <v>0</v>
      </c>
      <c r="AU55" s="64">
        <v>2</v>
      </c>
      <c r="AV55" s="70" t="s">
        <v>1029</v>
      </c>
      <c r="AW55" s="64" t="s">
        <v>691</v>
      </c>
      <c r="AX55" s="64" t="b">
        <v>0</v>
      </c>
      <c r="AY55" s="70" t="s">
        <v>1029</v>
      </c>
      <c r="AZ55" s="64" t="s">
        <v>185</v>
      </c>
      <c r="BA55" s="64">
        <v>0</v>
      </c>
      <c r="BB55" s="64">
        <v>0</v>
      </c>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27">
        <v>43796</v>
      </c>
      <c r="BN55" s="70" t="s">
        <v>984</v>
      </c>
    </row>
    <row r="56" spans="1:66" ht="15">
      <c r="A56" s="62" t="s">
        <v>790</v>
      </c>
      <c r="B56" s="62" t="s">
        <v>881</v>
      </c>
      <c r="C56" s="81" t="s">
        <v>272</v>
      </c>
      <c r="D56" s="88">
        <v>5</v>
      </c>
      <c r="E56" s="89" t="s">
        <v>132</v>
      </c>
      <c r="F56" s="90">
        <v>16</v>
      </c>
      <c r="G56" s="81"/>
      <c r="H56" s="73"/>
      <c r="I56" s="91"/>
      <c r="J56" s="91"/>
      <c r="K56" s="34" t="s">
        <v>65</v>
      </c>
      <c r="L56" s="94">
        <v>56</v>
      </c>
      <c r="M56" s="94"/>
      <c r="N56" s="93"/>
      <c r="O56" s="64" t="s">
        <v>195</v>
      </c>
      <c r="P56" s="66">
        <v>43793.89981481482</v>
      </c>
      <c r="Q56" s="64" t="s">
        <v>944</v>
      </c>
      <c r="R56" s="67" t="s">
        <v>955</v>
      </c>
      <c r="S56" s="64" t="s">
        <v>688</v>
      </c>
      <c r="T56" s="64" t="s">
        <v>965</v>
      </c>
      <c r="U56" s="66">
        <v>43793.89981481482</v>
      </c>
      <c r="V56" s="67" t="s">
        <v>1005</v>
      </c>
      <c r="W56" s="64"/>
      <c r="X56" s="64"/>
      <c r="Y56" s="70" t="s">
        <v>1025</v>
      </c>
      <c r="Z56" s="64"/>
      <c r="AA56" s="104">
        <v>1</v>
      </c>
      <c r="AB56" s="48"/>
      <c r="AC56" s="49"/>
      <c r="AD56" s="48"/>
      <c r="AE56" s="49"/>
      <c r="AF56" s="48"/>
      <c r="AG56" s="49"/>
      <c r="AH56" s="48"/>
      <c r="AI56" s="49"/>
      <c r="AJ56" s="48"/>
      <c r="AK56" s="109"/>
      <c r="AL56" s="67" t="s">
        <v>797</v>
      </c>
      <c r="AM56" s="64" t="b">
        <v>0</v>
      </c>
      <c r="AN56" s="64">
        <v>1</v>
      </c>
      <c r="AO56" s="70" t="s">
        <v>275</v>
      </c>
      <c r="AP56" s="64" t="b">
        <v>1</v>
      </c>
      <c r="AQ56" s="64" t="s">
        <v>689</v>
      </c>
      <c r="AR56" s="64"/>
      <c r="AS56" s="70" t="s">
        <v>1042</v>
      </c>
      <c r="AT56" s="64" t="b">
        <v>0</v>
      </c>
      <c r="AU56" s="64">
        <v>0</v>
      </c>
      <c r="AV56" s="70" t="s">
        <v>275</v>
      </c>
      <c r="AW56" s="64" t="s">
        <v>691</v>
      </c>
      <c r="AX56" s="64" t="b">
        <v>0</v>
      </c>
      <c r="AY56" s="70" t="s">
        <v>1025</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27">
        <v>43793</v>
      </c>
      <c r="BN56" s="70" t="s">
        <v>985</v>
      </c>
    </row>
    <row r="57" spans="1:66" ht="15">
      <c r="A57" s="62" t="s">
        <v>790</v>
      </c>
      <c r="B57" s="62" t="s">
        <v>882</v>
      </c>
      <c r="C57" s="81" t="s">
        <v>272</v>
      </c>
      <c r="D57" s="88">
        <v>5</v>
      </c>
      <c r="E57" s="89" t="s">
        <v>132</v>
      </c>
      <c r="F57" s="90">
        <v>16</v>
      </c>
      <c r="G57" s="81"/>
      <c r="H57" s="73"/>
      <c r="I57" s="91"/>
      <c r="J57" s="91"/>
      <c r="K57" s="34" t="s">
        <v>65</v>
      </c>
      <c r="L57" s="94">
        <v>57</v>
      </c>
      <c r="M57" s="94"/>
      <c r="N57" s="93"/>
      <c r="O57" s="64" t="s">
        <v>195</v>
      </c>
      <c r="P57" s="66">
        <v>43793.89981481482</v>
      </c>
      <c r="Q57" s="64" t="s">
        <v>944</v>
      </c>
      <c r="R57" s="67" t="s">
        <v>955</v>
      </c>
      <c r="S57" s="64" t="s">
        <v>688</v>
      </c>
      <c r="T57" s="64" t="s">
        <v>965</v>
      </c>
      <c r="U57" s="66">
        <v>43793.89981481482</v>
      </c>
      <c r="V57" s="67" t="s">
        <v>1005</v>
      </c>
      <c r="W57" s="64"/>
      <c r="X57" s="64"/>
      <c r="Y57" s="70" t="s">
        <v>1025</v>
      </c>
      <c r="Z57" s="64"/>
      <c r="AA57" s="104">
        <v>1</v>
      </c>
      <c r="AB57" s="48"/>
      <c r="AC57" s="49"/>
      <c r="AD57" s="48"/>
      <c r="AE57" s="49"/>
      <c r="AF57" s="48"/>
      <c r="AG57" s="49"/>
      <c r="AH57" s="48"/>
      <c r="AI57" s="49"/>
      <c r="AJ57" s="48"/>
      <c r="AK57" s="109"/>
      <c r="AL57" s="67" t="s">
        <v>797</v>
      </c>
      <c r="AM57" s="64" t="b">
        <v>0</v>
      </c>
      <c r="AN57" s="64">
        <v>1</v>
      </c>
      <c r="AO57" s="70" t="s">
        <v>275</v>
      </c>
      <c r="AP57" s="64" t="b">
        <v>1</v>
      </c>
      <c r="AQ57" s="64" t="s">
        <v>689</v>
      </c>
      <c r="AR57" s="64"/>
      <c r="AS57" s="70" t="s">
        <v>1042</v>
      </c>
      <c r="AT57" s="64" t="b">
        <v>0</v>
      </c>
      <c r="AU57" s="64">
        <v>0</v>
      </c>
      <c r="AV57" s="70" t="s">
        <v>275</v>
      </c>
      <c r="AW57" s="64" t="s">
        <v>691</v>
      </c>
      <c r="AX57" s="64" t="b">
        <v>0</v>
      </c>
      <c r="AY57" s="70" t="s">
        <v>1025</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27">
        <v>43793</v>
      </c>
      <c r="BN57" s="70" t="s">
        <v>985</v>
      </c>
    </row>
    <row r="58" spans="1:66" ht="15">
      <c r="A58" s="62" t="s">
        <v>790</v>
      </c>
      <c r="B58" s="62" t="s">
        <v>883</v>
      </c>
      <c r="C58" s="81" t="s">
        <v>272</v>
      </c>
      <c r="D58" s="88">
        <v>5</v>
      </c>
      <c r="E58" s="89" t="s">
        <v>132</v>
      </c>
      <c r="F58" s="90">
        <v>16</v>
      </c>
      <c r="G58" s="81"/>
      <c r="H58" s="73"/>
      <c r="I58" s="91"/>
      <c r="J58" s="91"/>
      <c r="K58" s="34" t="s">
        <v>65</v>
      </c>
      <c r="L58" s="94">
        <v>58</v>
      </c>
      <c r="M58" s="94"/>
      <c r="N58" s="93"/>
      <c r="O58" s="64" t="s">
        <v>195</v>
      </c>
      <c r="P58" s="66">
        <v>43793.89981481482</v>
      </c>
      <c r="Q58" s="64" t="s">
        <v>944</v>
      </c>
      <c r="R58" s="67" t="s">
        <v>955</v>
      </c>
      <c r="S58" s="64" t="s">
        <v>688</v>
      </c>
      <c r="T58" s="64" t="s">
        <v>965</v>
      </c>
      <c r="U58" s="66">
        <v>43793.89981481482</v>
      </c>
      <c r="V58" s="67" t="s">
        <v>1005</v>
      </c>
      <c r="W58" s="64"/>
      <c r="X58" s="64"/>
      <c r="Y58" s="70" t="s">
        <v>1025</v>
      </c>
      <c r="Z58" s="64"/>
      <c r="AA58" s="104">
        <v>1</v>
      </c>
      <c r="AB58" s="48"/>
      <c r="AC58" s="49"/>
      <c r="AD58" s="48"/>
      <c r="AE58" s="49"/>
      <c r="AF58" s="48"/>
      <c r="AG58" s="49"/>
      <c r="AH58" s="48"/>
      <c r="AI58" s="49"/>
      <c r="AJ58" s="48"/>
      <c r="AK58" s="109"/>
      <c r="AL58" s="67" t="s">
        <v>797</v>
      </c>
      <c r="AM58" s="64" t="b">
        <v>0</v>
      </c>
      <c r="AN58" s="64">
        <v>1</v>
      </c>
      <c r="AO58" s="70" t="s">
        <v>275</v>
      </c>
      <c r="AP58" s="64" t="b">
        <v>1</v>
      </c>
      <c r="AQ58" s="64" t="s">
        <v>689</v>
      </c>
      <c r="AR58" s="64"/>
      <c r="AS58" s="70" t="s">
        <v>1042</v>
      </c>
      <c r="AT58" s="64" t="b">
        <v>0</v>
      </c>
      <c r="AU58" s="64">
        <v>0</v>
      </c>
      <c r="AV58" s="70" t="s">
        <v>275</v>
      </c>
      <c r="AW58" s="64" t="s">
        <v>691</v>
      </c>
      <c r="AX58" s="64" t="b">
        <v>0</v>
      </c>
      <c r="AY58" s="70" t="s">
        <v>1025</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27">
        <v>43793</v>
      </c>
      <c r="BN58" s="70" t="s">
        <v>985</v>
      </c>
    </row>
    <row r="59" spans="1:66" ht="15">
      <c r="A59" s="62" t="s">
        <v>790</v>
      </c>
      <c r="B59" s="62" t="s">
        <v>884</v>
      </c>
      <c r="C59" s="81" t="s">
        <v>272</v>
      </c>
      <c r="D59" s="88">
        <v>5</v>
      </c>
      <c r="E59" s="89" t="s">
        <v>132</v>
      </c>
      <c r="F59" s="90">
        <v>16</v>
      </c>
      <c r="G59" s="81"/>
      <c r="H59" s="73"/>
      <c r="I59" s="91"/>
      <c r="J59" s="91"/>
      <c r="K59" s="34" t="s">
        <v>65</v>
      </c>
      <c r="L59" s="94">
        <v>59</v>
      </c>
      <c r="M59" s="94"/>
      <c r="N59" s="93"/>
      <c r="O59" s="64" t="s">
        <v>195</v>
      </c>
      <c r="P59" s="66">
        <v>43793.89981481482</v>
      </c>
      <c r="Q59" s="64" t="s">
        <v>944</v>
      </c>
      <c r="R59" s="67" t="s">
        <v>955</v>
      </c>
      <c r="S59" s="64" t="s">
        <v>688</v>
      </c>
      <c r="T59" s="64" t="s">
        <v>965</v>
      </c>
      <c r="U59" s="66">
        <v>43793.89981481482</v>
      </c>
      <c r="V59" s="67" t="s">
        <v>1005</v>
      </c>
      <c r="W59" s="64"/>
      <c r="X59" s="64"/>
      <c r="Y59" s="70" t="s">
        <v>1025</v>
      </c>
      <c r="Z59" s="64"/>
      <c r="AA59" s="104">
        <v>1</v>
      </c>
      <c r="AB59" s="48"/>
      <c r="AC59" s="49"/>
      <c r="AD59" s="48"/>
      <c r="AE59" s="49"/>
      <c r="AF59" s="48"/>
      <c r="AG59" s="49"/>
      <c r="AH59" s="48"/>
      <c r="AI59" s="49"/>
      <c r="AJ59" s="48"/>
      <c r="AK59" s="109"/>
      <c r="AL59" s="67" t="s">
        <v>797</v>
      </c>
      <c r="AM59" s="64" t="b">
        <v>0</v>
      </c>
      <c r="AN59" s="64">
        <v>1</v>
      </c>
      <c r="AO59" s="70" t="s">
        <v>275</v>
      </c>
      <c r="AP59" s="64" t="b">
        <v>1</v>
      </c>
      <c r="AQ59" s="64" t="s">
        <v>689</v>
      </c>
      <c r="AR59" s="64"/>
      <c r="AS59" s="70" t="s">
        <v>1042</v>
      </c>
      <c r="AT59" s="64" t="b">
        <v>0</v>
      </c>
      <c r="AU59" s="64">
        <v>0</v>
      </c>
      <c r="AV59" s="70" t="s">
        <v>275</v>
      </c>
      <c r="AW59" s="64" t="s">
        <v>691</v>
      </c>
      <c r="AX59" s="64" t="b">
        <v>0</v>
      </c>
      <c r="AY59" s="70" t="s">
        <v>1025</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2</v>
      </c>
      <c r="BM59" s="127">
        <v>43793</v>
      </c>
      <c r="BN59" s="70" t="s">
        <v>985</v>
      </c>
    </row>
    <row r="60" spans="1:66" ht="15">
      <c r="A60" s="62" t="s">
        <v>790</v>
      </c>
      <c r="B60" s="62" t="s">
        <v>885</v>
      </c>
      <c r="C60" s="81" t="s">
        <v>272</v>
      </c>
      <c r="D60" s="88">
        <v>5</v>
      </c>
      <c r="E60" s="89" t="s">
        <v>132</v>
      </c>
      <c r="F60" s="90">
        <v>16</v>
      </c>
      <c r="G60" s="81"/>
      <c r="H60" s="73"/>
      <c r="I60" s="91"/>
      <c r="J60" s="91"/>
      <c r="K60" s="34" t="s">
        <v>65</v>
      </c>
      <c r="L60" s="94">
        <v>60</v>
      </c>
      <c r="M60" s="94"/>
      <c r="N60" s="93"/>
      <c r="O60" s="64" t="s">
        <v>195</v>
      </c>
      <c r="P60" s="66">
        <v>43793.89981481482</v>
      </c>
      <c r="Q60" s="64" t="s">
        <v>944</v>
      </c>
      <c r="R60" s="67" t="s">
        <v>955</v>
      </c>
      <c r="S60" s="64" t="s">
        <v>688</v>
      </c>
      <c r="T60" s="64" t="s">
        <v>965</v>
      </c>
      <c r="U60" s="66">
        <v>43793.89981481482</v>
      </c>
      <c r="V60" s="67" t="s">
        <v>1005</v>
      </c>
      <c r="W60" s="64"/>
      <c r="X60" s="64"/>
      <c r="Y60" s="70" t="s">
        <v>1025</v>
      </c>
      <c r="Z60" s="64"/>
      <c r="AA60" s="104">
        <v>1</v>
      </c>
      <c r="AB60" s="48"/>
      <c r="AC60" s="49"/>
      <c r="AD60" s="48"/>
      <c r="AE60" s="49"/>
      <c r="AF60" s="48"/>
      <c r="AG60" s="49"/>
      <c r="AH60" s="48"/>
      <c r="AI60" s="49"/>
      <c r="AJ60" s="48"/>
      <c r="AK60" s="109"/>
      <c r="AL60" s="67" t="s">
        <v>797</v>
      </c>
      <c r="AM60" s="64" t="b">
        <v>0</v>
      </c>
      <c r="AN60" s="64">
        <v>1</v>
      </c>
      <c r="AO60" s="70" t="s">
        <v>275</v>
      </c>
      <c r="AP60" s="64" t="b">
        <v>1</v>
      </c>
      <c r="AQ60" s="64" t="s">
        <v>689</v>
      </c>
      <c r="AR60" s="64"/>
      <c r="AS60" s="70" t="s">
        <v>1042</v>
      </c>
      <c r="AT60" s="64" t="b">
        <v>0</v>
      </c>
      <c r="AU60" s="64">
        <v>0</v>
      </c>
      <c r="AV60" s="70" t="s">
        <v>275</v>
      </c>
      <c r="AW60" s="64" t="s">
        <v>691</v>
      </c>
      <c r="AX60" s="64" t="b">
        <v>0</v>
      </c>
      <c r="AY60" s="70" t="s">
        <v>1025</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27">
        <v>43793</v>
      </c>
      <c r="BN60" s="70" t="s">
        <v>985</v>
      </c>
    </row>
    <row r="61" spans="1:66" ht="15">
      <c r="A61" s="62" t="s">
        <v>790</v>
      </c>
      <c r="B61" s="62" t="s">
        <v>886</v>
      </c>
      <c r="C61" s="81" t="s">
        <v>272</v>
      </c>
      <c r="D61" s="88">
        <v>5</v>
      </c>
      <c r="E61" s="89" t="s">
        <v>132</v>
      </c>
      <c r="F61" s="90">
        <v>16</v>
      </c>
      <c r="G61" s="81"/>
      <c r="H61" s="73"/>
      <c r="I61" s="91"/>
      <c r="J61" s="91"/>
      <c r="K61" s="34" t="s">
        <v>65</v>
      </c>
      <c r="L61" s="94">
        <v>61</v>
      </c>
      <c r="M61" s="94"/>
      <c r="N61" s="93"/>
      <c r="O61" s="64" t="s">
        <v>195</v>
      </c>
      <c r="P61" s="66">
        <v>43793.89981481482</v>
      </c>
      <c r="Q61" s="64" t="s">
        <v>944</v>
      </c>
      <c r="R61" s="67" t="s">
        <v>955</v>
      </c>
      <c r="S61" s="64" t="s">
        <v>688</v>
      </c>
      <c r="T61" s="64" t="s">
        <v>965</v>
      </c>
      <c r="U61" s="66">
        <v>43793.89981481482</v>
      </c>
      <c r="V61" s="67" t="s">
        <v>1005</v>
      </c>
      <c r="W61" s="64"/>
      <c r="X61" s="64"/>
      <c r="Y61" s="70" t="s">
        <v>1025</v>
      </c>
      <c r="Z61" s="64"/>
      <c r="AA61" s="104">
        <v>1</v>
      </c>
      <c r="AB61" s="48"/>
      <c r="AC61" s="49"/>
      <c r="AD61" s="48"/>
      <c r="AE61" s="49"/>
      <c r="AF61" s="48"/>
      <c r="AG61" s="49"/>
      <c r="AH61" s="48"/>
      <c r="AI61" s="49"/>
      <c r="AJ61" s="48"/>
      <c r="AK61" s="109"/>
      <c r="AL61" s="67" t="s">
        <v>797</v>
      </c>
      <c r="AM61" s="64" t="b">
        <v>0</v>
      </c>
      <c r="AN61" s="64">
        <v>1</v>
      </c>
      <c r="AO61" s="70" t="s">
        <v>275</v>
      </c>
      <c r="AP61" s="64" t="b">
        <v>1</v>
      </c>
      <c r="AQ61" s="64" t="s">
        <v>689</v>
      </c>
      <c r="AR61" s="64"/>
      <c r="AS61" s="70" t="s">
        <v>1042</v>
      </c>
      <c r="AT61" s="64" t="b">
        <v>0</v>
      </c>
      <c r="AU61" s="64">
        <v>0</v>
      </c>
      <c r="AV61" s="70" t="s">
        <v>275</v>
      </c>
      <c r="AW61" s="64" t="s">
        <v>691</v>
      </c>
      <c r="AX61" s="64" t="b">
        <v>0</v>
      </c>
      <c r="AY61" s="70" t="s">
        <v>1025</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27">
        <v>43793</v>
      </c>
      <c r="BN61" s="70" t="s">
        <v>985</v>
      </c>
    </row>
    <row r="62" spans="1:66" ht="15">
      <c r="A62" s="62" t="s">
        <v>790</v>
      </c>
      <c r="B62" s="62" t="s">
        <v>887</v>
      </c>
      <c r="C62" s="81" t="s">
        <v>272</v>
      </c>
      <c r="D62" s="88">
        <v>5</v>
      </c>
      <c r="E62" s="89" t="s">
        <v>132</v>
      </c>
      <c r="F62" s="90">
        <v>16</v>
      </c>
      <c r="G62" s="81"/>
      <c r="H62" s="73"/>
      <c r="I62" s="91"/>
      <c r="J62" s="91"/>
      <c r="K62" s="34" t="s">
        <v>65</v>
      </c>
      <c r="L62" s="94">
        <v>62</v>
      </c>
      <c r="M62" s="94"/>
      <c r="N62" s="93"/>
      <c r="O62" s="64" t="s">
        <v>195</v>
      </c>
      <c r="P62" s="66">
        <v>43793.89981481482</v>
      </c>
      <c r="Q62" s="64" t="s">
        <v>944</v>
      </c>
      <c r="R62" s="67" t="s">
        <v>955</v>
      </c>
      <c r="S62" s="64" t="s">
        <v>688</v>
      </c>
      <c r="T62" s="64" t="s">
        <v>965</v>
      </c>
      <c r="U62" s="66">
        <v>43793.89981481482</v>
      </c>
      <c r="V62" s="67" t="s">
        <v>1005</v>
      </c>
      <c r="W62" s="64"/>
      <c r="X62" s="64"/>
      <c r="Y62" s="70" t="s">
        <v>1025</v>
      </c>
      <c r="Z62" s="64"/>
      <c r="AA62" s="104">
        <v>1</v>
      </c>
      <c r="AB62" s="48"/>
      <c r="AC62" s="49"/>
      <c r="AD62" s="48"/>
      <c r="AE62" s="49"/>
      <c r="AF62" s="48"/>
      <c r="AG62" s="49"/>
      <c r="AH62" s="48"/>
      <c r="AI62" s="49"/>
      <c r="AJ62" s="48"/>
      <c r="AK62" s="109"/>
      <c r="AL62" s="67" t="s">
        <v>797</v>
      </c>
      <c r="AM62" s="64" t="b">
        <v>0</v>
      </c>
      <c r="AN62" s="64">
        <v>1</v>
      </c>
      <c r="AO62" s="70" t="s">
        <v>275</v>
      </c>
      <c r="AP62" s="64" t="b">
        <v>1</v>
      </c>
      <c r="AQ62" s="64" t="s">
        <v>689</v>
      </c>
      <c r="AR62" s="64"/>
      <c r="AS62" s="70" t="s">
        <v>1042</v>
      </c>
      <c r="AT62" s="64" t="b">
        <v>0</v>
      </c>
      <c r="AU62" s="64">
        <v>0</v>
      </c>
      <c r="AV62" s="70" t="s">
        <v>275</v>
      </c>
      <c r="AW62" s="64" t="s">
        <v>691</v>
      </c>
      <c r="AX62" s="64" t="b">
        <v>0</v>
      </c>
      <c r="AY62" s="70" t="s">
        <v>1025</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27">
        <v>43793</v>
      </c>
      <c r="BN62" s="70" t="s">
        <v>985</v>
      </c>
    </row>
    <row r="63" spans="1:66" ht="15">
      <c r="A63" s="62" t="s">
        <v>790</v>
      </c>
      <c r="B63" s="62" t="s">
        <v>888</v>
      </c>
      <c r="C63" s="81" t="s">
        <v>272</v>
      </c>
      <c r="D63" s="88">
        <v>5</v>
      </c>
      <c r="E63" s="89" t="s">
        <v>132</v>
      </c>
      <c r="F63" s="90">
        <v>16</v>
      </c>
      <c r="G63" s="81"/>
      <c r="H63" s="73"/>
      <c r="I63" s="91"/>
      <c r="J63" s="91"/>
      <c r="K63" s="34" t="s">
        <v>65</v>
      </c>
      <c r="L63" s="94">
        <v>63</v>
      </c>
      <c r="M63" s="94"/>
      <c r="N63" s="93"/>
      <c r="O63" s="64" t="s">
        <v>195</v>
      </c>
      <c r="P63" s="66">
        <v>43793.89981481482</v>
      </c>
      <c r="Q63" s="64" t="s">
        <v>944</v>
      </c>
      <c r="R63" s="67" t="s">
        <v>955</v>
      </c>
      <c r="S63" s="64" t="s">
        <v>688</v>
      </c>
      <c r="T63" s="64" t="s">
        <v>965</v>
      </c>
      <c r="U63" s="66">
        <v>43793.89981481482</v>
      </c>
      <c r="V63" s="67" t="s">
        <v>1005</v>
      </c>
      <c r="W63" s="64"/>
      <c r="X63" s="64"/>
      <c r="Y63" s="70" t="s">
        <v>1025</v>
      </c>
      <c r="Z63" s="64"/>
      <c r="AA63" s="104">
        <v>1</v>
      </c>
      <c r="AB63" s="48"/>
      <c r="AC63" s="49"/>
      <c r="AD63" s="48"/>
      <c r="AE63" s="49"/>
      <c r="AF63" s="48"/>
      <c r="AG63" s="49"/>
      <c r="AH63" s="48"/>
      <c r="AI63" s="49"/>
      <c r="AJ63" s="48"/>
      <c r="AK63" s="109"/>
      <c r="AL63" s="67" t="s">
        <v>797</v>
      </c>
      <c r="AM63" s="64" t="b">
        <v>0</v>
      </c>
      <c r="AN63" s="64">
        <v>1</v>
      </c>
      <c r="AO63" s="70" t="s">
        <v>275</v>
      </c>
      <c r="AP63" s="64" t="b">
        <v>1</v>
      </c>
      <c r="AQ63" s="64" t="s">
        <v>689</v>
      </c>
      <c r="AR63" s="64"/>
      <c r="AS63" s="70" t="s">
        <v>1042</v>
      </c>
      <c r="AT63" s="64" t="b">
        <v>0</v>
      </c>
      <c r="AU63" s="64">
        <v>0</v>
      </c>
      <c r="AV63" s="70" t="s">
        <v>275</v>
      </c>
      <c r="AW63" s="64" t="s">
        <v>691</v>
      </c>
      <c r="AX63" s="64" t="b">
        <v>0</v>
      </c>
      <c r="AY63" s="70" t="s">
        <v>1025</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27">
        <v>43793</v>
      </c>
      <c r="BN63" s="70" t="s">
        <v>985</v>
      </c>
    </row>
    <row r="64" spans="1:66" ht="15">
      <c r="A64" s="62" t="s">
        <v>790</v>
      </c>
      <c r="B64" s="62" t="s">
        <v>889</v>
      </c>
      <c r="C64" s="81" t="s">
        <v>272</v>
      </c>
      <c r="D64" s="88">
        <v>5</v>
      </c>
      <c r="E64" s="89" t="s">
        <v>132</v>
      </c>
      <c r="F64" s="90">
        <v>16</v>
      </c>
      <c r="G64" s="81"/>
      <c r="H64" s="73"/>
      <c r="I64" s="91"/>
      <c r="J64" s="91"/>
      <c r="K64" s="34" t="s">
        <v>65</v>
      </c>
      <c r="L64" s="94">
        <v>64</v>
      </c>
      <c r="M64" s="94"/>
      <c r="N64" s="93"/>
      <c r="O64" s="64" t="s">
        <v>195</v>
      </c>
      <c r="P64" s="66">
        <v>43793.89981481482</v>
      </c>
      <c r="Q64" s="64" t="s">
        <v>944</v>
      </c>
      <c r="R64" s="67" t="s">
        <v>955</v>
      </c>
      <c r="S64" s="64" t="s">
        <v>688</v>
      </c>
      <c r="T64" s="64" t="s">
        <v>965</v>
      </c>
      <c r="U64" s="66">
        <v>43793.89981481482</v>
      </c>
      <c r="V64" s="67" t="s">
        <v>1005</v>
      </c>
      <c r="W64" s="64"/>
      <c r="X64" s="64"/>
      <c r="Y64" s="70" t="s">
        <v>1025</v>
      </c>
      <c r="Z64" s="64"/>
      <c r="AA64" s="104">
        <v>1</v>
      </c>
      <c r="AB64" s="48"/>
      <c r="AC64" s="49"/>
      <c r="AD64" s="48"/>
      <c r="AE64" s="49"/>
      <c r="AF64" s="48"/>
      <c r="AG64" s="49"/>
      <c r="AH64" s="48"/>
      <c r="AI64" s="49"/>
      <c r="AJ64" s="48"/>
      <c r="AK64" s="109"/>
      <c r="AL64" s="67" t="s">
        <v>797</v>
      </c>
      <c r="AM64" s="64" t="b">
        <v>0</v>
      </c>
      <c r="AN64" s="64">
        <v>1</v>
      </c>
      <c r="AO64" s="70" t="s">
        <v>275</v>
      </c>
      <c r="AP64" s="64" t="b">
        <v>1</v>
      </c>
      <c r="AQ64" s="64" t="s">
        <v>689</v>
      </c>
      <c r="AR64" s="64"/>
      <c r="AS64" s="70" t="s">
        <v>1042</v>
      </c>
      <c r="AT64" s="64" t="b">
        <v>0</v>
      </c>
      <c r="AU64" s="64">
        <v>0</v>
      </c>
      <c r="AV64" s="70" t="s">
        <v>275</v>
      </c>
      <c r="AW64" s="64" t="s">
        <v>691</v>
      </c>
      <c r="AX64" s="64" t="b">
        <v>0</v>
      </c>
      <c r="AY64" s="70" t="s">
        <v>1025</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27">
        <v>43793</v>
      </c>
      <c r="BN64" s="70" t="s">
        <v>985</v>
      </c>
    </row>
    <row r="65" spans="1:66" ht="15">
      <c r="A65" s="62" t="s">
        <v>790</v>
      </c>
      <c r="B65" s="62" t="s">
        <v>890</v>
      </c>
      <c r="C65" s="81" t="s">
        <v>272</v>
      </c>
      <c r="D65" s="88">
        <v>5</v>
      </c>
      <c r="E65" s="89" t="s">
        <v>132</v>
      </c>
      <c r="F65" s="90">
        <v>16</v>
      </c>
      <c r="G65" s="81"/>
      <c r="H65" s="73"/>
      <c r="I65" s="91"/>
      <c r="J65" s="91"/>
      <c r="K65" s="34" t="s">
        <v>65</v>
      </c>
      <c r="L65" s="94">
        <v>65</v>
      </c>
      <c r="M65" s="94"/>
      <c r="N65" s="93"/>
      <c r="O65" s="64" t="s">
        <v>195</v>
      </c>
      <c r="P65" s="66">
        <v>43796.85165509259</v>
      </c>
      <c r="Q65" s="64" t="s">
        <v>945</v>
      </c>
      <c r="R65" s="67" t="s">
        <v>956</v>
      </c>
      <c r="S65" s="64" t="s">
        <v>688</v>
      </c>
      <c r="T65" s="64" t="s">
        <v>966</v>
      </c>
      <c r="U65" s="66">
        <v>43796.85165509259</v>
      </c>
      <c r="V65" s="67" t="s">
        <v>1006</v>
      </c>
      <c r="W65" s="64"/>
      <c r="X65" s="64"/>
      <c r="Y65" s="70" t="s">
        <v>1026</v>
      </c>
      <c r="Z65" s="64"/>
      <c r="AA65" s="104">
        <v>1</v>
      </c>
      <c r="AB65" s="48"/>
      <c r="AC65" s="49"/>
      <c r="AD65" s="48"/>
      <c r="AE65" s="49"/>
      <c r="AF65" s="48"/>
      <c r="AG65" s="49"/>
      <c r="AH65" s="48"/>
      <c r="AI65" s="49"/>
      <c r="AJ65" s="48"/>
      <c r="AK65" s="109"/>
      <c r="AL65" s="67" t="s">
        <v>797</v>
      </c>
      <c r="AM65" s="64" t="b">
        <v>0</v>
      </c>
      <c r="AN65" s="64">
        <v>1</v>
      </c>
      <c r="AO65" s="70" t="s">
        <v>275</v>
      </c>
      <c r="AP65" s="64" t="b">
        <v>1</v>
      </c>
      <c r="AQ65" s="64" t="s">
        <v>767</v>
      </c>
      <c r="AR65" s="64"/>
      <c r="AS65" s="70" t="s">
        <v>1043</v>
      </c>
      <c r="AT65" s="64" t="b">
        <v>0</v>
      </c>
      <c r="AU65" s="64">
        <v>0</v>
      </c>
      <c r="AV65" s="70" t="s">
        <v>275</v>
      </c>
      <c r="AW65" s="64" t="s">
        <v>691</v>
      </c>
      <c r="AX65" s="64" t="b">
        <v>0</v>
      </c>
      <c r="AY65" s="70" t="s">
        <v>1026</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2</v>
      </c>
      <c r="BM65" s="127">
        <v>43796</v>
      </c>
      <c r="BN65" s="70" t="s">
        <v>986</v>
      </c>
    </row>
    <row r="66" spans="1:66" ht="15">
      <c r="A66" s="62" t="s">
        <v>790</v>
      </c>
      <c r="B66" s="62" t="s">
        <v>891</v>
      </c>
      <c r="C66" s="81" t="s">
        <v>788</v>
      </c>
      <c r="D66" s="88">
        <v>10</v>
      </c>
      <c r="E66" s="89" t="s">
        <v>136</v>
      </c>
      <c r="F66" s="90">
        <v>14.333333333333334</v>
      </c>
      <c r="G66" s="81"/>
      <c r="H66" s="73"/>
      <c r="I66" s="91"/>
      <c r="J66" s="91"/>
      <c r="K66" s="34" t="s">
        <v>65</v>
      </c>
      <c r="L66" s="94">
        <v>66</v>
      </c>
      <c r="M66" s="94"/>
      <c r="N66" s="93"/>
      <c r="O66" s="64" t="s">
        <v>195</v>
      </c>
      <c r="P66" s="66">
        <v>43793.89981481482</v>
      </c>
      <c r="Q66" s="64" t="s">
        <v>944</v>
      </c>
      <c r="R66" s="67" t="s">
        <v>955</v>
      </c>
      <c r="S66" s="64" t="s">
        <v>688</v>
      </c>
      <c r="T66" s="64" t="s">
        <v>965</v>
      </c>
      <c r="U66" s="66">
        <v>43793.89981481482</v>
      </c>
      <c r="V66" s="67" t="s">
        <v>1005</v>
      </c>
      <c r="W66" s="64"/>
      <c r="X66" s="64"/>
      <c r="Y66" s="70" t="s">
        <v>1025</v>
      </c>
      <c r="Z66" s="64"/>
      <c r="AA66" s="104">
        <v>2</v>
      </c>
      <c r="AB66" s="48">
        <v>0</v>
      </c>
      <c r="AC66" s="49">
        <v>0</v>
      </c>
      <c r="AD66" s="48">
        <v>0</v>
      </c>
      <c r="AE66" s="49">
        <v>0</v>
      </c>
      <c r="AF66" s="48">
        <v>0</v>
      </c>
      <c r="AG66" s="49">
        <v>0</v>
      </c>
      <c r="AH66" s="48">
        <v>21</v>
      </c>
      <c r="AI66" s="49">
        <v>100</v>
      </c>
      <c r="AJ66" s="48">
        <v>21</v>
      </c>
      <c r="AK66" s="109"/>
      <c r="AL66" s="67" t="s">
        <v>797</v>
      </c>
      <c r="AM66" s="64" t="b">
        <v>0</v>
      </c>
      <c r="AN66" s="64">
        <v>1</v>
      </c>
      <c r="AO66" s="70" t="s">
        <v>275</v>
      </c>
      <c r="AP66" s="64" t="b">
        <v>1</v>
      </c>
      <c r="AQ66" s="64" t="s">
        <v>689</v>
      </c>
      <c r="AR66" s="64"/>
      <c r="AS66" s="70" t="s">
        <v>1042</v>
      </c>
      <c r="AT66" s="64" t="b">
        <v>0</v>
      </c>
      <c r="AU66" s="64">
        <v>0</v>
      </c>
      <c r="AV66" s="70" t="s">
        <v>275</v>
      </c>
      <c r="AW66" s="64" t="s">
        <v>691</v>
      </c>
      <c r="AX66" s="64" t="b">
        <v>0</v>
      </c>
      <c r="AY66" s="70" t="s">
        <v>1025</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27">
        <v>43793</v>
      </c>
      <c r="BN66" s="70" t="s">
        <v>985</v>
      </c>
    </row>
    <row r="67" spans="1:66" ht="15">
      <c r="A67" s="62" t="s">
        <v>790</v>
      </c>
      <c r="B67" s="62" t="s">
        <v>891</v>
      </c>
      <c r="C67" s="81" t="s">
        <v>788</v>
      </c>
      <c r="D67" s="88">
        <v>10</v>
      </c>
      <c r="E67" s="89" t="s">
        <v>136</v>
      </c>
      <c r="F67" s="90">
        <v>14.333333333333334</v>
      </c>
      <c r="G67" s="81"/>
      <c r="H67" s="73"/>
      <c r="I67" s="91"/>
      <c r="J67" s="91"/>
      <c r="K67" s="34" t="s">
        <v>65</v>
      </c>
      <c r="L67" s="94">
        <v>67</v>
      </c>
      <c r="M67" s="94"/>
      <c r="N67" s="93"/>
      <c r="O67" s="64" t="s">
        <v>195</v>
      </c>
      <c r="P67" s="66">
        <v>43796.85165509259</v>
      </c>
      <c r="Q67" s="64" t="s">
        <v>945</v>
      </c>
      <c r="R67" s="67" t="s">
        <v>956</v>
      </c>
      <c r="S67" s="64" t="s">
        <v>688</v>
      </c>
      <c r="T67" s="64" t="s">
        <v>966</v>
      </c>
      <c r="U67" s="66">
        <v>43796.85165509259</v>
      </c>
      <c r="V67" s="67" t="s">
        <v>1006</v>
      </c>
      <c r="W67" s="64"/>
      <c r="X67" s="64"/>
      <c r="Y67" s="70" t="s">
        <v>1026</v>
      </c>
      <c r="Z67" s="64"/>
      <c r="AA67" s="104">
        <v>2</v>
      </c>
      <c r="AB67" s="48"/>
      <c r="AC67" s="49"/>
      <c r="AD67" s="48"/>
      <c r="AE67" s="49"/>
      <c r="AF67" s="48"/>
      <c r="AG67" s="49"/>
      <c r="AH67" s="48"/>
      <c r="AI67" s="49"/>
      <c r="AJ67" s="48"/>
      <c r="AK67" s="109"/>
      <c r="AL67" s="67" t="s">
        <v>797</v>
      </c>
      <c r="AM67" s="64" t="b">
        <v>0</v>
      </c>
      <c r="AN67" s="64">
        <v>1</v>
      </c>
      <c r="AO67" s="70" t="s">
        <v>275</v>
      </c>
      <c r="AP67" s="64" t="b">
        <v>1</v>
      </c>
      <c r="AQ67" s="64" t="s">
        <v>767</v>
      </c>
      <c r="AR67" s="64"/>
      <c r="AS67" s="70" t="s">
        <v>1043</v>
      </c>
      <c r="AT67" s="64" t="b">
        <v>0</v>
      </c>
      <c r="AU67" s="64">
        <v>0</v>
      </c>
      <c r="AV67" s="70" t="s">
        <v>275</v>
      </c>
      <c r="AW67" s="64" t="s">
        <v>691</v>
      </c>
      <c r="AX67" s="64" t="b">
        <v>0</v>
      </c>
      <c r="AY67" s="70" t="s">
        <v>1026</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27">
        <v>43796</v>
      </c>
      <c r="BN67" s="70" t="s">
        <v>986</v>
      </c>
    </row>
    <row r="68" spans="1:66" ht="15">
      <c r="A68" s="62" t="s">
        <v>790</v>
      </c>
      <c r="B68" s="62" t="s">
        <v>787</v>
      </c>
      <c r="C68" s="81" t="s">
        <v>272</v>
      </c>
      <c r="D68" s="88">
        <v>5</v>
      </c>
      <c r="E68" s="89" t="s">
        <v>132</v>
      </c>
      <c r="F68" s="90">
        <v>16</v>
      </c>
      <c r="G68" s="81"/>
      <c r="H68" s="73"/>
      <c r="I68" s="91"/>
      <c r="J68" s="91"/>
      <c r="K68" s="34" t="s">
        <v>65</v>
      </c>
      <c r="L68" s="94">
        <v>68</v>
      </c>
      <c r="M68" s="94"/>
      <c r="N68" s="93"/>
      <c r="O68" s="64" t="s">
        <v>195</v>
      </c>
      <c r="P68" s="66">
        <v>43796.85165509259</v>
      </c>
      <c r="Q68" s="64" t="s">
        <v>945</v>
      </c>
      <c r="R68" s="67" t="s">
        <v>956</v>
      </c>
      <c r="S68" s="64" t="s">
        <v>688</v>
      </c>
      <c r="T68" s="64" t="s">
        <v>966</v>
      </c>
      <c r="U68" s="66">
        <v>43796.85165509259</v>
      </c>
      <c r="V68" s="67" t="s">
        <v>1006</v>
      </c>
      <c r="W68" s="64"/>
      <c r="X68" s="64"/>
      <c r="Y68" s="70" t="s">
        <v>1026</v>
      </c>
      <c r="Z68" s="64"/>
      <c r="AA68" s="104">
        <v>1</v>
      </c>
      <c r="AB68" s="48"/>
      <c r="AC68" s="49"/>
      <c r="AD68" s="48"/>
      <c r="AE68" s="49"/>
      <c r="AF68" s="48"/>
      <c r="AG68" s="49"/>
      <c r="AH68" s="48"/>
      <c r="AI68" s="49"/>
      <c r="AJ68" s="48"/>
      <c r="AK68" s="109"/>
      <c r="AL68" s="67" t="s">
        <v>797</v>
      </c>
      <c r="AM68" s="64" t="b">
        <v>0</v>
      </c>
      <c r="AN68" s="64">
        <v>1</v>
      </c>
      <c r="AO68" s="70" t="s">
        <v>275</v>
      </c>
      <c r="AP68" s="64" t="b">
        <v>1</v>
      </c>
      <c r="AQ68" s="64" t="s">
        <v>767</v>
      </c>
      <c r="AR68" s="64"/>
      <c r="AS68" s="70" t="s">
        <v>1043</v>
      </c>
      <c r="AT68" s="64" t="b">
        <v>0</v>
      </c>
      <c r="AU68" s="64">
        <v>0</v>
      </c>
      <c r="AV68" s="70" t="s">
        <v>275</v>
      </c>
      <c r="AW68" s="64" t="s">
        <v>691</v>
      </c>
      <c r="AX68" s="64" t="b">
        <v>0</v>
      </c>
      <c r="AY68" s="70" t="s">
        <v>1026</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27">
        <v>43796</v>
      </c>
      <c r="BN68" s="70" t="s">
        <v>986</v>
      </c>
    </row>
    <row r="69" spans="1:66" ht="15">
      <c r="A69" s="62" t="s">
        <v>790</v>
      </c>
      <c r="B69" s="62" t="s">
        <v>892</v>
      </c>
      <c r="C69" s="81" t="s">
        <v>272</v>
      </c>
      <c r="D69" s="88">
        <v>5</v>
      </c>
      <c r="E69" s="89" t="s">
        <v>132</v>
      </c>
      <c r="F69" s="90">
        <v>16</v>
      </c>
      <c r="G69" s="81"/>
      <c r="H69" s="73"/>
      <c r="I69" s="91"/>
      <c r="J69" s="91"/>
      <c r="K69" s="34" t="s">
        <v>65</v>
      </c>
      <c r="L69" s="94">
        <v>69</v>
      </c>
      <c r="M69" s="94"/>
      <c r="N69" s="93"/>
      <c r="O69" s="64" t="s">
        <v>195</v>
      </c>
      <c r="P69" s="66">
        <v>43796.85165509259</v>
      </c>
      <c r="Q69" s="64" t="s">
        <v>945</v>
      </c>
      <c r="R69" s="67" t="s">
        <v>956</v>
      </c>
      <c r="S69" s="64" t="s">
        <v>688</v>
      </c>
      <c r="T69" s="64" t="s">
        <v>966</v>
      </c>
      <c r="U69" s="66">
        <v>43796.85165509259</v>
      </c>
      <c r="V69" s="67" t="s">
        <v>1006</v>
      </c>
      <c r="W69" s="64"/>
      <c r="X69" s="64"/>
      <c r="Y69" s="70" t="s">
        <v>1026</v>
      </c>
      <c r="Z69" s="64"/>
      <c r="AA69" s="104">
        <v>1</v>
      </c>
      <c r="AB69" s="48"/>
      <c r="AC69" s="49"/>
      <c r="AD69" s="48"/>
      <c r="AE69" s="49"/>
      <c r="AF69" s="48"/>
      <c r="AG69" s="49"/>
      <c r="AH69" s="48"/>
      <c r="AI69" s="49"/>
      <c r="AJ69" s="48"/>
      <c r="AK69" s="109"/>
      <c r="AL69" s="67" t="s">
        <v>797</v>
      </c>
      <c r="AM69" s="64" t="b">
        <v>0</v>
      </c>
      <c r="AN69" s="64">
        <v>1</v>
      </c>
      <c r="AO69" s="70" t="s">
        <v>275</v>
      </c>
      <c r="AP69" s="64" t="b">
        <v>1</v>
      </c>
      <c r="AQ69" s="64" t="s">
        <v>767</v>
      </c>
      <c r="AR69" s="64"/>
      <c r="AS69" s="70" t="s">
        <v>1043</v>
      </c>
      <c r="AT69" s="64" t="b">
        <v>0</v>
      </c>
      <c r="AU69" s="64">
        <v>0</v>
      </c>
      <c r="AV69" s="70" t="s">
        <v>275</v>
      </c>
      <c r="AW69" s="64" t="s">
        <v>691</v>
      </c>
      <c r="AX69" s="64" t="b">
        <v>0</v>
      </c>
      <c r="AY69" s="70" t="s">
        <v>1026</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27">
        <v>43796</v>
      </c>
      <c r="BN69" s="70" t="s">
        <v>986</v>
      </c>
    </row>
    <row r="70" spans="1:66" ht="15">
      <c r="A70" s="62" t="s">
        <v>790</v>
      </c>
      <c r="B70" s="62" t="s">
        <v>893</v>
      </c>
      <c r="C70" s="81" t="s">
        <v>272</v>
      </c>
      <c r="D70" s="88">
        <v>5</v>
      </c>
      <c r="E70" s="89" t="s">
        <v>132</v>
      </c>
      <c r="F70" s="90">
        <v>16</v>
      </c>
      <c r="G70" s="81"/>
      <c r="H70" s="73"/>
      <c r="I70" s="91"/>
      <c r="J70" s="91"/>
      <c r="K70" s="34" t="s">
        <v>65</v>
      </c>
      <c r="L70" s="94">
        <v>70</v>
      </c>
      <c r="M70" s="94"/>
      <c r="N70" s="93"/>
      <c r="O70" s="64" t="s">
        <v>195</v>
      </c>
      <c r="P70" s="66">
        <v>43796.85165509259</v>
      </c>
      <c r="Q70" s="64" t="s">
        <v>945</v>
      </c>
      <c r="R70" s="67" t="s">
        <v>956</v>
      </c>
      <c r="S70" s="64" t="s">
        <v>688</v>
      </c>
      <c r="T70" s="64" t="s">
        <v>966</v>
      </c>
      <c r="U70" s="66">
        <v>43796.85165509259</v>
      </c>
      <c r="V70" s="67" t="s">
        <v>1006</v>
      </c>
      <c r="W70" s="64"/>
      <c r="X70" s="64"/>
      <c r="Y70" s="70" t="s">
        <v>1026</v>
      </c>
      <c r="Z70" s="64"/>
      <c r="AA70" s="104">
        <v>1</v>
      </c>
      <c r="AB70" s="48"/>
      <c r="AC70" s="49"/>
      <c r="AD70" s="48"/>
      <c r="AE70" s="49"/>
      <c r="AF70" s="48"/>
      <c r="AG70" s="49"/>
      <c r="AH70" s="48"/>
      <c r="AI70" s="49"/>
      <c r="AJ70" s="48"/>
      <c r="AK70" s="109"/>
      <c r="AL70" s="67" t="s">
        <v>797</v>
      </c>
      <c r="AM70" s="64" t="b">
        <v>0</v>
      </c>
      <c r="AN70" s="64">
        <v>1</v>
      </c>
      <c r="AO70" s="70" t="s">
        <v>275</v>
      </c>
      <c r="AP70" s="64" t="b">
        <v>1</v>
      </c>
      <c r="AQ70" s="64" t="s">
        <v>767</v>
      </c>
      <c r="AR70" s="64"/>
      <c r="AS70" s="70" t="s">
        <v>1043</v>
      </c>
      <c r="AT70" s="64" t="b">
        <v>0</v>
      </c>
      <c r="AU70" s="64">
        <v>0</v>
      </c>
      <c r="AV70" s="70" t="s">
        <v>275</v>
      </c>
      <c r="AW70" s="64" t="s">
        <v>691</v>
      </c>
      <c r="AX70" s="64" t="b">
        <v>0</v>
      </c>
      <c r="AY70" s="70" t="s">
        <v>1026</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27">
        <v>43796</v>
      </c>
      <c r="BN70" s="70" t="s">
        <v>986</v>
      </c>
    </row>
    <row r="71" spans="1:66" ht="15">
      <c r="A71" s="62" t="s">
        <v>790</v>
      </c>
      <c r="B71" s="62" t="s">
        <v>894</v>
      </c>
      <c r="C71" s="81" t="s">
        <v>272</v>
      </c>
      <c r="D71" s="88">
        <v>5</v>
      </c>
      <c r="E71" s="89" t="s">
        <v>132</v>
      </c>
      <c r="F71" s="90">
        <v>16</v>
      </c>
      <c r="G71" s="81"/>
      <c r="H71" s="73"/>
      <c r="I71" s="91"/>
      <c r="J71" s="91"/>
      <c r="K71" s="34" t="s">
        <v>65</v>
      </c>
      <c r="L71" s="94">
        <v>71</v>
      </c>
      <c r="M71" s="94"/>
      <c r="N71" s="93"/>
      <c r="O71" s="64" t="s">
        <v>195</v>
      </c>
      <c r="P71" s="66">
        <v>43796.85165509259</v>
      </c>
      <c r="Q71" s="64" t="s">
        <v>945</v>
      </c>
      <c r="R71" s="67" t="s">
        <v>956</v>
      </c>
      <c r="S71" s="64" t="s">
        <v>688</v>
      </c>
      <c r="T71" s="64" t="s">
        <v>966</v>
      </c>
      <c r="U71" s="66">
        <v>43796.85165509259</v>
      </c>
      <c r="V71" s="67" t="s">
        <v>1006</v>
      </c>
      <c r="W71" s="64"/>
      <c r="X71" s="64"/>
      <c r="Y71" s="70" t="s">
        <v>1026</v>
      </c>
      <c r="Z71" s="64"/>
      <c r="AA71" s="104">
        <v>1</v>
      </c>
      <c r="AB71" s="48"/>
      <c r="AC71" s="49"/>
      <c r="AD71" s="48"/>
      <c r="AE71" s="49"/>
      <c r="AF71" s="48"/>
      <c r="AG71" s="49"/>
      <c r="AH71" s="48"/>
      <c r="AI71" s="49"/>
      <c r="AJ71" s="48"/>
      <c r="AK71" s="109"/>
      <c r="AL71" s="67" t="s">
        <v>797</v>
      </c>
      <c r="AM71" s="64" t="b">
        <v>0</v>
      </c>
      <c r="AN71" s="64">
        <v>1</v>
      </c>
      <c r="AO71" s="70" t="s">
        <v>275</v>
      </c>
      <c r="AP71" s="64" t="b">
        <v>1</v>
      </c>
      <c r="AQ71" s="64" t="s">
        <v>767</v>
      </c>
      <c r="AR71" s="64"/>
      <c r="AS71" s="70" t="s">
        <v>1043</v>
      </c>
      <c r="AT71" s="64" t="b">
        <v>0</v>
      </c>
      <c r="AU71" s="64">
        <v>0</v>
      </c>
      <c r="AV71" s="70" t="s">
        <v>275</v>
      </c>
      <c r="AW71" s="64" t="s">
        <v>691</v>
      </c>
      <c r="AX71" s="64" t="b">
        <v>0</v>
      </c>
      <c r="AY71" s="70" t="s">
        <v>1026</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27">
        <v>43796</v>
      </c>
      <c r="BN71" s="70" t="s">
        <v>986</v>
      </c>
    </row>
    <row r="72" spans="1:66" ht="15">
      <c r="A72" s="62" t="s">
        <v>790</v>
      </c>
      <c r="B72" s="62" t="s">
        <v>895</v>
      </c>
      <c r="C72" s="81" t="s">
        <v>272</v>
      </c>
      <c r="D72" s="88">
        <v>5</v>
      </c>
      <c r="E72" s="89" t="s">
        <v>132</v>
      </c>
      <c r="F72" s="90">
        <v>16</v>
      </c>
      <c r="G72" s="81"/>
      <c r="H72" s="73"/>
      <c r="I72" s="91"/>
      <c r="J72" s="91"/>
      <c r="K72" s="34" t="s">
        <v>65</v>
      </c>
      <c r="L72" s="94">
        <v>72</v>
      </c>
      <c r="M72" s="94"/>
      <c r="N72" s="93"/>
      <c r="O72" s="64" t="s">
        <v>195</v>
      </c>
      <c r="P72" s="66">
        <v>43796.85165509259</v>
      </c>
      <c r="Q72" s="64" t="s">
        <v>945</v>
      </c>
      <c r="R72" s="67" t="s">
        <v>956</v>
      </c>
      <c r="S72" s="64" t="s">
        <v>688</v>
      </c>
      <c r="T72" s="64" t="s">
        <v>966</v>
      </c>
      <c r="U72" s="66">
        <v>43796.85165509259</v>
      </c>
      <c r="V72" s="67" t="s">
        <v>1006</v>
      </c>
      <c r="W72" s="64"/>
      <c r="X72" s="64"/>
      <c r="Y72" s="70" t="s">
        <v>1026</v>
      </c>
      <c r="Z72" s="64"/>
      <c r="AA72" s="104">
        <v>1</v>
      </c>
      <c r="AB72" s="48">
        <v>0</v>
      </c>
      <c r="AC72" s="49">
        <v>0</v>
      </c>
      <c r="AD72" s="48">
        <v>0</v>
      </c>
      <c r="AE72" s="49">
        <v>0</v>
      </c>
      <c r="AF72" s="48">
        <v>0</v>
      </c>
      <c r="AG72" s="49">
        <v>0</v>
      </c>
      <c r="AH72" s="48">
        <v>13</v>
      </c>
      <c r="AI72" s="49">
        <v>100</v>
      </c>
      <c r="AJ72" s="48">
        <v>13</v>
      </c>
      <c r="AK72" s="109"/>
      <c r="AL72" s="67" t="s">
        <v>797</v>
      </c>
      <c r="AM72" s="64" t="b">
        <v>0</v>
      </c>
      <c r="AN72" s="64">
        <v>1</v>
      </c>
      <c r="AO72" s="70" t="s">
        <v>275</v>
      </c>
      <c r="AP72" s="64" t="b">
        <v>1</v>
      </c>
      <c r="AQ72" s="64" t="s">
        <v>767</v>
      </c>
      <c r="AR72" s="64"/>
      <c r="AS72" s="70" t="s">
        <v>1043</v>
      </c>
      <c r="AT72" s="64" t="b">
        <v>0</v>
      </c>
      <c r="AU72" s="64">
        <v>0</v>
      </c>
      <c r="AV72" s="70" t="s">
        <v>275</v>
      </c>
      <c r="AW72" s="64" t="s">
        <v>691</v>
      </c>
      <c r="AX72" s="64" t="b">
        <v>0</v>
      </c>
      <c r="AY72" s="70" t="s">
        <v>1026</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27">
        <v>43796</v>
      </c>
      <c r="BN72" s="70" t="s">
        <v>986</v>
      </c>
    </row>
    <row r="73" spans="1:66" ht="15">
      <c r="A73" s="62" t="s">
        <v>862</v>
      </c>
      <c r="B73" s="62" t="s">
        <v>879</v>
      </c>
      <c r="C73" s="81" t="s">
        <v>272</v>
      </c>
      <c r="D73" s="88">
        <v>5</v>
      </c>
      <c r="E73" s="89" t="s">
        <v>132</v>
      </c>
      <c r="F73" s="90">
        <v>16</v>
      </c>
      <c r="G73" s="81"/>
      <c r="H73" s="73"/>
      <c r="I73" s="91"/>
      <c r="J73" s="91"/>
      <c r="K73" s="34" t="s">
        <v>65</v>
      </c>
      <c r="L73" s="94">
        <v>73</v>
      </c>
      <c r="M73" s="94"/>
      <c r="N73" s="93"/>
      <c r="O73" s="64" t="s">
        <v>195</v>
      </c>
      <c r="P73" s="66">
        <v>43791.258738425924</v>
      </c>
      <c r="Q73" s="64" t="s">
        <v>946</v>
      </c>
      <c r="R73" s="64"/>
      <c r="S73" s="64"/>
      <c r="T73" s="64"/>
      <c r="U73" s="66">
        <v>43791.258738425924</v>
      </c>
      <c r="V73" s="67" t="s">
        <v>1007</v>
      </c>
      <c r="W73" s="64"/>
      <c r="X73" s="64"/>
      <c r="Y73" s="70" t="s">
        <v>1027</v>
      </c>
      <c r="Z73" s="70" t="s">
        <v>1029</v>
      </c>
      <c r="AA73" s="104">
        <v>1</v>
      </c>
      <c r="AB73" s="48"/>
      <c r="AC73" s="49"/>
      <c r="AD73" s="48"/>
      <c r="AE73" s="49"/>
      <c r="AF73" s="48"/>
      <c r="AG73" s="49"/>
      <c r="AH73" s="48"/>
      <c r="AI73" s="49"/>
      <c r="AJ73" s="48"/>
      <c r="AK73" s="109"/>
      <c r="AL73" s="67" t="s">
        <v>978</v>
      </c>
      <c r="AM73" s="64" t="b">
        <v>0</v>
      </c>
      <c r="AN73" s="64">
        <v>1</v>
      </c>
      <c r="AO73" s="70" t="s">
        <v>798</v>
      </c>
      <c r="AP73" s="64" t="b">
        <v>0</v>
      </c>
      <c r="AQ73" s="64" t="s">
        <v>689</v>
      </c>
      <c r="AR73" s="64"/>
      <c r="AS73" s="70" t="s">
        <v>275</v>
      </c>
      <c r="AT73" s="64" t="b">
        <v>0</v>
      </c>
      <c r="AU73" s="64">
        <v>0</v>
      </c>
      <c r="AV73" s="70" t="s">
        <v>275</v>
      </c>
      <c r="AW73" s="64" t="s">
        <v>691</v>
      </c>
      <c r="AX73" s="64" t="b">
        <v>0</v>
      </c>
      <c r="AY73" s="70" t="s">
        <v>1029</v>
      </c>
      <c r="AZ73" s="64" t="s">
        <v>185</v>
      </c>
      <c r="BA73" s="64">
        <v>0</v>
      </c>
      <c r="BB73" s="64">
        <v>0</v>
      </c>
      <c r="BC73" s="64"/>
      <c r="BD73" s="64"/>
      <c r="BE73" s="64"/>
      <c r="BF73" s="64"/>
      <c r="BG73" s="64"/>
      <c r="BH73" s="64"/>
      <c r="BI73" s="64"/>
      <c r="BJ73" s="64"/>
      <c r="BK73" s="63" t="str">
        <f>REPLACE(INDEX(GroupVertices[Group],MATCH(Edges[[#This Row],[Vertex 1]],GroupVertices[Vertex],0)),1,1,"")</f>
        <v>3</v>
      </c>
      <c r="BL73" s="63" t="str">
        <f>REPLACE(INDEX(GroupVertices[Group],MATCH(Edges[[#This Row],[Vertex 2]],GroupVertices[Vertex],0)),1,1,"")</f>
        <v>3</v>
      </c>
      <c r="BM73" s="127">
        <v>43791</v>
      </c>
      <c r="BN73" s="70" t="s">
        <v>987</v>
      </c>
    </row>
    <row r="74" spans="1:66" ht="15">
      <c r="A74" s="62" t="s">
        <v>739</v>
      </c>
      <c r="B74" s="62" t="s">
        <v>879</v>
      </c>
      <c r="C74" s="81" t="s">
        <v>272</v>
      </c>
      <c r="D74" s="88">
        <v>5</v>
      </c>
      <c r="E74" s="89" t="s">
        <v>132</v>
      </c>
      <c r="F74" s="90">
        <v>16</v>
      </c>
      <c r="G74" s="81"/>
      <c r="H74" s="73"/>
      <c r="I74" s="91"/>
      <c r="J74" s="91"/>
      <c r="K74" s="34" t="s">
        <v>65</v>
      </c>
      <c r="L74" s="94">
        <v>74</v>
      </c>
      <c r="M74" s="94"/>
      <c r="N74" s="93"/>
      <c r="O74" s="64" t="s">
        <v>195</v>
      </c>
      <c r="P74" s="66">
        <v>43791.11956018519</v>
      </c>
      <c r="Q74" s="64" t="s">
        <v>943</v>
      </c>
      <c r="R74" s="64"/>
      <c r="S74" s="64"/>
      <c r="T74" s="64" t="s">
        <v>964</v>
      </c>
      <c r="U74" s="66">
        <v>43791.11956018519</v>
      </c>
      <c r="V74" s="67" t="s">
        <v>1008</v>
      </c>
      <c r="W74" s="64"/>
      <c r="X74" s="64"/>
      <c r="Y74" s="70" t="s">
        <v>1028</v>
      </c>
      <c r="Z74" s="64"/>
      <c r="AA74" s="104">
        <v>1</v>
      </c>
      <c r="AB74" s="48"/>
      <c r="AC74" s="49"/>
      <c r="AD74" s="48"/>
      <c r="AE74" s="49"/>
      <c r="AF74" s="48"/>
      <c r="AG74" s="49"/>
      <c r="AH74" s="48"/>
      <c r="AI74" s="49"/>
      <c r="AJ74" s="48"/>
      <c r="AK74" s="109"/>
      <c r="AL74" s="67" t="s">
        <v>740</v>
      </c>
      <c r="AM74" s="64" t="b">
        <v>0</v>
      </c>
      <c r="AN74" s="64">
        <v>0</v>
      </c>
      <c r="AO74" s="70" t="s">
        <v>275</v>
      </c>
      <c r="AP74" s="64" t="b">
        <v>0</v>
      </c>
      <c r="AQ74" s="64" t="s">
        <v>689</v>
      </c>
      <c r="AR74" s="64"/>
      <c r="AS74" s="70" t="s">
        <v>275</v>
      </c>
      <c r="AT74" s="64" t="b">
        <v>0</v>
      </c>
      <c r="AU74" s="64">
        <v>2</v>
      </c>
      <c r="AV74" s="70" t="s">
        <v>1029</v>
      </c>
      <c r="AW74" s="64" t="s">
        <v>691</v>
      </c>
      <c r="AX74" s="64" t="b">
        <v>0</v>
      </c>
      <c r="AY74" s="70" t="s">
        <v>1029</v>
      </c>
      <c r="AZ74" s="64" t="s">
        <v>185</v>
      </c>
      <c r="BA74" s="64">
        <v>0</v>
      </c>
      <c r="BB74" s="64">
        <v>0</v>
      </c>
      <c r="BC74" s="64"/>
      <c r="BD74" s="64"/>
      <c r="BE74" s="64"/>
      <c r="BF74" s="64"/>
      <c r="BG74" s="64"/>
      <c r="BH74" s="64"/>
      <c r="BI74" s="64"/>
      <c r="BJ74" s="64"/>
      <c r="BK74" s="63" t="str">
        <f>REPLACE(INDEX(GroupVertices[Group],MATCH(Edges[[#This Row],[Vertex 1]],GroupVertices[Vertex],0)),1,1,"")</f>
        <v>3</v>
      </c>
      <c r="BL74" s="63" t="str">
        <f>REPLACE(INDEX(GroupVertices[Group],MATCH(Edges[[#This Row],[Vertex 2]],GroupVertices[Vertex],0)),1,1,"")</f>
        <v>3</v>
      </c>
      <c r="BM74" s="127">
        <v>43791</v>
      </c>
      <c r="BN74" s="70" t="s">
        <v>988</v>
      </c>
    </row>
    <row r="75" spans="1:66" ht="15">
      <c r="A75" s="62" t="s">
        <v>368</v>
      </c>
      <c r="B75" s="62" t="s">
        <v>879</v>
      </c>
      <c r="C75" s="81" t="s">
        <v>272</v>
      </c>
      <c r="D75" s="88">
        <v>5</v>
      </c>
      <c r="E75" s="89" t="s">
        <v>132</v>
      </c>
      <c r="F75" s="90">
        <v>16</v>
      </c>
      <c r="G75" s="81"/>
      <c r="H75" s="73"/>
      <c r="I75" s="91"/>
      <c r="J75" s="91"/>
      <c r="K75" s="34" t="s">
        <v>65</v>
      </c>
      <c r="L75" s="94">
        <v>75</v>
      </c>
      <c r="M75" s="94"/>
      <c r="N75" s="93"/>
      <c r="O75" s="64" t="s">
        <v>195</v>
      </c>
      <c r="P75" s="66">
        <v>43791.11315972222</v>
      </c>
      <c r="Q75" s="64" t="s">
        <v>943</v>
      </c>
      <c r="R75" s="64"/>
      <c r="S75" s="64"/>
      <c r="T75" s="64" t="s">
        <v>964</v>
      </c>
      <c r="U75" s="66">
        <v>43791.11315972222</v>
      </c>
      <c r="V75" s="67" t="s">
        <v>1009</v>
      </c>
      <c r="W75" s="64"/>
      <c r="X75" s="64"/>
      <c r="Y75" s="70" t="s">
        <v>1029</v>
      </c>
      <c r="Z75" s="64"/>
      <c r="AA75" s="104">
        <v>1</v>
      </c>
      <c r="AB75" s="48"/>
      <c r="AC75" s="49"/>
      <c r="AD75" s="48"/>
      <c r="AE75" s="49"/>
      <c r="AF75" s="48"/>
      <c r="AG75" s="49"/>
      <c r="AH75" s="48"/>
      <c r="AI75" s="49"/>
      <c r="AJ75" s="48"/>
      <c r="AK75" s="131" t="s">
        <v>971</v>
      </c>
      <c r="AL75" s="67" t="s">
        <v>971</v>
      </c>
      <c r="AM75" s="64" t="b">
        <v>0</v>
      </c>
      <c r="AN75" s="64">
        <v>8</v>
      </c>
      <c r="AO75" s="70" t="s">
        <v>275</v>
      </c>
      <c r="AP75" s="64" t="b">
        <v>0</v>
      </c>
      <c r="AQ75" s="64" t="s">
        <v>689</v>
      </c>
      <c r="AR75" s="64"/>
      <c r="AS75" s="70" t="s">
        <v>275</v>
      </c>
      <c r="AT75" s="64" t="b">
        <v>0</v>
      </c>
      <c r="AU75" s="64">
        <v>2</v>
      </c>
      <c r="AV75" s="70" t="s">
        <v>275</v>
      </c>
      <c r="AW75" s="64" t="s">
        <v>691</v>
      </c>
      <c r="AX75" s="64" t="b">
        <v>0</v>
      </c>
      <c r="AY75" s="70" t="s">
        <v>1029</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3</v>
      </c>
      <c r="BM75" s="127">
        <v>43791</v>
      </c>
      <c r="BN75" s="70" t="s">
        <v>989</v>
      </c>
    </row>
    <row r="76" spans="1:66" ht="15">
      <c r="A76" s="62" t="s">
        <v>862</v>
      </c>
      <c r="B76" s="62" t="s">
        <v>880</v>
      </c>
      <c r="C76" s="81" t="s">
        <v>272</v>
      </c>
      <c r="D76" s="88">
        <v>5</v>
      </c>
      <c r="E76" s="89" t="s">
        <v>132</v>
      </c>
      <c r="F76" s="90">
        <v>16</v>
      </c>
      <c r="G76" s="81"/>
      <c r="H76" s="73"/>
      <c r="I76" s="91"/>
      <c r="J76" s="91"/>
      <c r="K76" s="34" t="s">
        <v>65</v>
      </c>
      <c r="L76" s="94">
        <v>76</v>
      </c>
      <c r="M76" s="94"/>
      <c r="N76" s="93"/>
      <c r="O76" s="64" t="s">
        <v>195</v>
      </c>
      <c r="P76" s="66">
        <v>43791.258738425924</v>
      </c>
      <c r="Q76" s="64" t="s">
        <v>946</v>
      </c>
      <c r="R76" s="64"/>
      <c r="S76" s="64"/>
      <c r="T76" s="64"/>
      <c r="U76" s="66">
        <v>43791.258738425924</v>
      </c>
      <c r="V76" s="67" t="s">
        <v>1007</v>
      </c>
      <c r="W76" s="64"/>
      <c r="X76" s="64"/>
      <c r="Y76" s="70" t="s">
        <v>1027</v>
      </c>
      <c r="Z76" s="70" t="s">
        <v>1029</v>
      </c>
      <c r="AA76" s="104">
        <v>1</v>
      </c>
      <c r="AB76" s="48"/>
      <c r="AC76" s="49"/>
      <c r="AD76" s="48"/>
      <c r="AE76" s="49"/>
      <c r="AF76" s="48"/>
      <c r="AG76" s="49"/>
      <c r="AH76" s="48"/>
      <c r="AI76" s="49"/>
      <c r="AJ76" s="48"/>
      <c r="AK76" s="109"/>
      <c r="AL76" s="67" t="s">
        <v>978</v>
      </c>
      <c r="AM76" s="64" t="b">
        <v>0</v>
      </c>
      <c r="AN76" s="64">
        <v>1</v>
      </c>
      <c r="AO76" s="70" t="s">
        <v>798</v>
      </c>
      <c r="AP76" s="64" t="b">
        <v>0</v>
      </c>
      <c r="AQ76" s="64" t="s">
        <v>689</v>
      </c>
      <c r="AR76" s="64"/>
      <c r="AS76" s="70" t="s">
        <v>275</v>
      </c>
      <c r="AT76" s="64" t="b">
        <v>0</v>
      </c>
      <c r="AU76" s="64">
        <v>0</v>
      </c>
      <c r="AV76" s="70" t="s">
        <v>275</v>
      </c>
      <c r="AW76" s="64" t="s">
        <v>691</v>
      </c>
      <c r="AX76" s="64" t="b">
        <v>0</v>
      </c>
      <c r="AY76" s="70" t="s">
        <v>1029</v>
      </c>
      <c r="AZ76" s="64" t="s">
        <v>185</v>
      </c>
      <c r="BA76" s="64">
        <v>0</v>
      </c>
      <c r="BB76" s="64">
        <v>0</v>
      </c>
      <c r="BC76" s="64"/>
      <c r="BD76" s="64"/>
      <c r="BE76" s="64"/>
      <c r="BF76" s="64"/>
      <c r="BG76" s="64"/>
      <c r="BH76" s="64"/>
      <c r="BI76" s="64"/>
      <c r="BJ76" s="64"/>
      <c r="BK76" s="63" t="str">
        <f>REPLACE(INDEX(GroupVertices[Group],MATCH(Edges[[#This Row],[Vertex 1]],GroupVertices[Vertex],0)),1,1,"")</f>
        <v>3</v>
      </c>
      <c r="BL76" s="63" t="str">
        <f>REPLACE(INDEX(GroupVertices[Group],MATCH(Edges[[#This Row],[Vertex 2]],GroupVertices[Vertex],0)),1,1,"")</f>
        <v>3</v>
      </c>
      <c r="BM76" s="127">
        <v>43791</v>
      </c>
      <c r="BN76" s="70" t="s">
        <v>987</v>
      </c>
    </row>
    <row r="77" spans="1:66" ht="15">
      <c r="A77" s="62" t="s">
        <v>739</v>
      </c>
      <c r="B77" s="62" t="s">
        <v>880</v>
      </c>
      <c r="C77" s="81" t="s">
        <v>272</v>
      </c>
      <c r="D77" s="88">
        <v>5</v>
      </c>
      <c r="E77" s="89" t="s">
        <v>132</v>
      </c>
      <c r="F77" s="90">
        <v>16</v>
      </c>
      <c r="G77" s="81"/>
      <c r="H77" s="73"/>
      <c r="I77" s="91"/>
      <c r="J77" s="91"/>
      <c r="K77" s="34" t="s">
        <v>65</v>
      </c>
      <c r="L77" s="94">
        <v>77</v>
      </c>
      <c r="M77" s="94"/>
      <c r="N77" s="93"/>
      <c r="O77" s="64" t="s">
        <v>195</v>
      </c>
      <c r="P77" s="66">
        <v>43791.11956018519</v>
      </c>
      <c r="Q77" s="64" t="s">
        <v>943</v>
      </c>
      <c r="R77" s="64"/>
      <c r="S77" s="64"/>
      <c r="T77" s="64" t="s">
        <v>964</v>
      </c>
      <c r="U77" s="66">
        <v>43791.11956018519</v>
      </c>
      <c r="V77" s="67" t="s">
        <v>1008</v>
      </c>
      <c r="W77" s="64"/>
      <c r="X77" s="64"/>
      <c r="Y77" s="70" t="s">
        <v>1028</v>
      </c>
      <c r="Z77" s="64"/>
      <c r="AA77" s="104">
        <v>1</v>
      </c>
      <c r="AB77" s="48"/>
      <c r="AC77" s="49"/>
      <c r="AD77" s="48"/>
      <c r="AE77" s="49"/>
      <c r="AF77" s="48"/>
      <c r="AG77" s="49"/>
      <c r="AH77" s="48"/>
      <c r="AI77" s="49"/>
      <c r="AJ77" s="48"/>
      <c r="AK77" s="109"/>
      <c r="AL77" s="67" t="s">
        <v>740</v>
      </c>
      <c r="AM77" s="64" t="b">
        <v>0</v>
      </c>
      <c r="AN77" s="64">
        <v>0</v>
      </c>
      <c r="AO77" s="70" t="s">
        <v>275</v>
      </c>
      <c r="AP77" s="64" t="b">
        <v>0</v>
      </c>
      <c r="AQ77" s="64" t="s">
        <v>689</v>
      </c>
      <c r="AR77" s="64"/>
      <c r="AS77" s="70" t="s">
        <v>275</v>
      </c>
      <c r="AT77" s="64" t="b">
        <v>0</v>
      </c>
      <c r="AU77" s="64">
        <v>2</v>
      </c>
      <c r="AV77" s="70" t="s">
        <v>1029</v>
      </c>
      <c r="AW77" s="64" t="s">
        <v>691</v>
      </c>
      <c r="AX77" s="64" t="b">
        <v>0</v>
      </c>
      <c r="AY77" s="70" t="s">
        <v>1029</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3</v>
      </c>
      <c r="BM77" s="127">
        <v>43791</v>
      </c>
      <c r="BN77" s="70" t="s">
        <v>988</v>
      </c>
    </row>
    <row r="78" spans="1:66" ht="15">
      <c r="A78" s="62" t="s">
        <v>368</v>
      </c>
      <c r="B78" s="62" t="s">
        <v>880</v>
      </c>
      <c r="C78" s="81" t="s">
        <v>272</v>
      </c>
      <c r="D78" s="88">
        <v>5</v>
      </c>
      <c r="E78" s="89" t="s">
        <v>132</v>
      </c>
      <c r="F78" s="90">
        <v>16</v>
      </c>
      <c r="G78" s="81"/>
      <c r="H78" s="73"/>
      <c r="I78" s="91"/>
      <c r="J78" s="91"/>
      <c r="K78" s="34" t="s">
        <v>65</v>
      </c>
      <c r="L78" s="94">
        <v>78</v>
      </c>
      <c r="M78" s="94"/>
      <c r="N78" s="93"/>
      <c r="O78" s="64" t="s">
        <v>195</v>
      </c>
      <c r="P78" s="66">
        <v>43791.11315972222</v>
      </c>
      <c r="Q78" s="64" t="s">
        <v>943</v>
      </c>
      <c r="R78" s="64"/>
      <c r="S78" s="64"/>
      <c r="T78" s="64" t="s">
        <v>964</v>
      </c>
      <c r="U78" s="66">
        <v>43791.11315972222</v>
      </c>
      <c r="V78" s="67" t="s">
        <v>1009</v>
      </c>
      <c r="W78" s="64"/>
      <c r="X78" s="64"/>
      <c r="Y78" s="70" t="s">
        <v>1029</v>
      </c>
      <c r="Z78" s="64"/>
      <c r="AA78" s="104">
        <v>1</v>
      </c>
      <c r="AB78" s="48"/>
      <c r="AC78" s="49"/>
      <c r="AD78" s="48"/>
      <c r="AE78" s="49"/>
      <c r="AF78" s="48"/>
      <c r="AG78" s="49"/>
      <c r="AH78" s="48"/>
      <c r="AI78" s="49"/>
      <c r="AJ78" s="48"/>
      <c r="AK78" s="131" t="s">
        <v>971</v>
      </c>
      <c r="AL78" s="67" t="s">
        <v>971</v>
      </c>
      <c r="AM78" s="64" t="b">
        <v>0</v>
      </c>
      <c r="AN78" s="64">
        <v>8</v>
      </c>
      <c r="AO78" s="70" t="s">
        <v>275</v>
      </c>
      <c r="AP78" s="64" t="b">
        <v>0</v>
      </c>
      <c r="AQ78" s="64" t="s">
        <v>689</v>
      </c>
      <c r="AR78" s="64"/>
      <c r="AS78" s="70" t="s">
        <v>275</v>
      </c>
      <c r="AT78" s="64" t="b">
        <v>0</v>
      </c>
      <c r="AU78" s="64">
        <v>2</v>
      </c>
      <c r="AV78" s="70" t="s">
        <v>275</v>
      </c>
      <c r="AW78" s="64" t="s">
        <v>691</v>
      </c>
      <c r="AX78" s="64" t="b">
        <v>0</v>
      </c>
      <c r="AY78" s="70" t="s">
        <v>1029</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3</v>
      </c>
      <c r="BM78" s="127">
        <v>43791</v>
      </c>
      <c r="BN78" s="70" t="s">
        <v>989</v>
      </c>
    </row>
    <row r="79" spans="1:66" ht="15">
      <c r="A79" s="62" t="s">
        <v>862</v>
      </c>
      <c r="B79" s="62" t="s">
        <v>739</v>
      </c>
      <c r="C79" s="81" t="s">
        <v>272</v>
      </c>
      <c r="D79" s="88">
        <v>5</v>
      </c>
      <c r="E79" s="89" t="s">
        <v>132</v>
      </c>
      <c r="F79" s="90">
        <v>16</v>
      </c>
      <c r="G79" s="81"/>
      <c r="H79" s="73"/>
      <c r="I79" s="91"/>
      <c r="J79" s="91"/>
      <c r="K79" s="34" t="s">
        <v>66</v>
      </c>
      <c r="L79" s="94">
        <v>79</v>
      </c>
      <c r="M79" s="94"/>
      <c r="N79" s="93"/>
      <c r="O79" s="64" t="s">
        <v>195</v>
      </c>
      <c r="P79" s="66">
        <v>43791.258738425924</v>
      </c>
      <c r="Q79" s="64" t="s">
        <v>946</v>
      </c>
      <c r="R79" s="64"/>
      <c r="S79" s="64"/>
      <c r="T79" s="64"/>
      <c r="U79" s="66">
        <v>43791.258738425924</v>
      </c>
      <c r="V79" s="67" t="s">
        <v>1007</v>
      </c>
      <c r="W79" s="64"/>
      <c r="X79" s="64"/>
      <c r="Y79" s="70" t="s">
        <v>1027</v>
      </c>
      <c r="Z79" s="70" t="s">
        <v>1029</v>
      </c>
      <c r="AA79" s="104">
        <v>1</v>
      </c>
      <c r="AB79" s="48"/>
      <c r="AC79" s="49"/>
      <c r="AD79" s="48"/>
      <c r="AE79" s="49"/>
      <c r="AF79" s="48"/>
      <c r="AG79" s="49"/>
      <c r="AH79" s="48"/>
      <c r="AI79" s="49"/>
      <c r="AJ79" s="48"/>
      <c r="AK79" s="109"/>
      <c r="AL79" s="67" t="s">
        <v>978</v>
      </c>
      <c r="AM79" s="64" t="b">
        <v>0</v>
      </c>
      <c r="AN79" s="64">
        <v>1</v>
      </c>
      <c r="AO79" s="70" t="s">
        <v>798</v>
      </c>
      <c r="AP79" s="64" t="b">
        <v>0</v>
      </c>
      <c r="AQ79" s="64" t="s">
        <v>689</v>
      </c>
      <c r="AR79" s="64"/>
      <c r="AS79" s="70" t="s">
        <v>275</v>
      </c>
      <c r="AT79" s="64" t="b">
        <v>0</v>
      </c>
      <c r="AU79" s="64">
        <v>0</v>
      </c>
      <c r="AV79" s="70" t="s">
        <v>275</v>
      </c>
      <c r="AW79" s="64" t="s">
        <v>691</v>
      </c>
      <c r="AX79" s="64" t="b">
        <v>0</v>
      </c>
      <c r="AY79" s="70" t="s">
        <v>1029</v>
      </c>
      <c r="AZ79" s="64" t="s">
        <v>185</v>
      </c>
      <c r="BA79" s="64">
        <v>0</v>
      </c>
      <c r="BB79" s="64">
        <v>0</v>
      </c>
      <c r="BC79" s="64"/>
      <c r="BD79" s="64"/>
      <c r="BE79" s="64"/>
      <c r="BF79" s="64"/>
      <c r="BG79" s="64"/>
      <c r="BH79" s="64"/>
      <c r="BI79" s="64"/>
      <c r="BJ79" s="64"/>
      <c r="BK79" s="63" t="str">
        <f>REPLACE(INDEX(GroupVertices[Group],MATCH(Edges[[#This Row],[Vertex 1]],GroupVertices[Vertex],0)),1,1,"")</f>
        <v>3</v>
      </c>
      <c r="BL79" s="63" t="str">
        <f>REPLACE(INDEX(GroupVertices[Group],MATCH(Edges[[#This Row],[Vertex 2]],GroupVertices[Vertex],0)),1,1,"")</f>
        <v>3</v>
      </c>
      <c r="BM79" s="127">
        <v>43791</v>
      </c>
      <c r="BN79" s="70" t="s">
        <v>987</v>
      </c>
    </row>
    <row r="80" spans="1:66" ht="15">
      <c r="A80" s="62" t="s">
        <v>862</v>
      </c>
      <c r="B80" s="62" t="s">
        <v>878</v>
      </c>
      <c r="C80" s="81" t="s">
        <v>272</v>
      </c>
      <c r="D80" s="88">
        <v>5</v>
      </c>
      <c r="E80" s="89" t="s">
        <v>132</v>
      </c>
      <c r="F80" s="90">
        <v>16</v>
      </c>
      <c r="G80" s="81"/>
      <c r="H80" s="73"/>
      <c r="I80" s="91"/>
      <c r="J80" s="91"/>
      <c r="K80" s="34" t="s">
        <v>65</v>
      </c>
      <c r="L80" s="94">
        <v>80</v>
      </c>
      <c r="M80" s="94"/>
      <c r="N80" s="93"/>
      <c r="O80" s="64" t="s">
        <v>195</v>
      </c>
      <c r="P80" s="66">
        <v>43791.258738425924</v>
      </c>
      <c r="Q80" s="64" t="s">
        <v>946</v>
      </c>
      <c r="R80" s="64"/>
      <c r="S80" s="64"/>
      <c r="T80" s="64"/>
      <c r="U80" s="66">
        <v>43791.258738425924</v>
      </c>
      <c r="V80" s="67" t="s">
        <v>1007</v>
      </c>
      <c r="W80" s="64"/>
      <c r="X80" s="64"/>
      <c r="Y80" s="70" t="s">
        <v>1027</v>
      </c>
      <c r="Z80" s="70" t="s">
        <v>1029</v>
      </c>
      <c r="AA80" s="104">
        <v>1</v>
      </c>
      <c r="AB80" s="48"/>
      <c r="AC80" s="49"/>
      <c r="AD80" s="48"/>
      <c r="AE80" s="49"/>
      <c r="AF80" s="48"/>
      <c r="AG80" s="49"/>
      <c r="AH80" s="48"/>
      <c r="AI80" s="49"/>
      <c r="AJ80" s="48"/>
      <c r="AK80" s="109"/>
      <c r="AL80" s="67" t="s">
        <v>978</v>
      </c>
      <c r="AM80" s="64" t="b">
        <v>0</v>
      </c>
      <c r="AN80" s="64">
        <v>1</v>
      </c>
      <c r="AO80" s="70" t="s">
        <v>798</v>
      </c>
      <c r="AP80" s="64" t="b">
        <v>0</v>
      </c>
      <c r="AQ80" s="64" t="s">
        <v>689</v>
      </c>
      <c r="AR80" s="64"/>
      <c r="AS80" s="70" t="s">
        <v>275</v>
      </c>
      <c r="AT80" s="64" t="b">
        <v>0</v>
      </c>
      <c r="AU80" s="64">
        <v>0</v>
      </c>
      <c r="AV80" s="70" t="s">
        <v>275</v>
      </c>
      <c r="AW80" s="64" t="s">
        <v>691</v>
      </c>
      <c r="AX80" s="64" t="b">
        <v>0</v>
      </c>
      <c r="AY80" s="70" t="s">
        <v>1029</v>
      </c>
      <c r="AZ80" s="64" t="s">
        <v>185</v>
      </c>
      <c r="BA80" s="64">
        <v>0</v>
      </c>
      <c r="BB80" s="64">
        <v>0</v>
      </c>
      <c r="BC80" s="64"/>
      <c r="BD80" s="64"/>
      <c r="BE80" s="64"/>
      <c r="BF80" s="64"/>
      <c r="BG80" s="64"/>
      <c r="BH80" s="64"/>
      <c r="BI80" s="64"/>
      <c r="BJ80" s="64"/>
      <c r="BK80" s="63" t="str">
        <f>REPLACE(INDEX(GroupVertices[Group],MATCH(Edges[[#This Row],[Vertex 1]],GroupVertices[Vertex],0)),1,1,"")</f>
        <v>3</v>
      </c>
      <c r="BL80" s="63" t="str">
        <f>REPLACE(INDEX(GroupVertices[Group],MATCH(Edges[[#This Row],[Vertex 2]],GroupVertices[Vertex],0)),1,1,"")</f>
        <v>3</v>
      </c>
      <c r="BM80" s="127">
        <v>43791</v>
      </c>
      <c r="BN80" s="70" t="s">
        <v>987</v>
      </c>
    </row>
    <row r="81" spans="1:66" ht="15">
      <c r="A81" s="62" t="s">
        <v>862</v>
      </c>
      <c r="B81" s="62" t="s">
        <v>368</v>
      </c>
      <c r="C81" s="81" t="s">
        <v>272</v>
      </c>
      <c r="D81" s="88">
        <v>5</v>
      </c>
      <c r="E81" s="89" t="s">
        <v>132</v>
      </c>
      <c r="F81" s="90">
        <v>16</v>
      </c>
      <c r="G81" s="81"/>
      <c r="H81" s="73"/>
      <c r="I81" s="91"/>
      <c r="J81" s="91"/>
      <c r="K81" s="34" t="s">
        <v>66</v>
      </c>
      <c r="L81" s="94">
        <v>81</v>
      </c>
      <c r="M81" s="94"/>
      <c r="N81" s="93"/>
      <c r="O81" s="64" t="s">
        <v>766</v>
      </c>
      <c r="P81" s="66">
        <v>43791.258738425924</v>
      </c>
      <c r="Q81" s="64" t="s">
        <v>946</v>
      </c>
      <c r="R81" s="64"/>
      <c r="S81" s="64"/>
      <c r="T81" s="64"/>
      <c r="U81" s="66">
        <v>43791.258738425924</v>
      </c>
      <c r="V81" s="67" t="s">
        <v>1007</v>
      </c>
      <c r="W81" s="64"/>
      <c r="X81" s="64"/>
      <c r="Y81" s="70" t="s">
        <v>1027</v>
      </c>
      <c r="Z81" s="70" t="s">
        <v>1029</v>
      </c>
      <c r="AA81" s="104">
        <v>1</v>
      </c>
      <c r="AB81" s="48">
        <v>0</v>
      </c>
      <c r="AC81" s="49">
        <v>0</v>
      </c>
      <c r="AD81" s="48">
        <v>0</v>
      </c>
      <c r="AE81" s="49">
        <v>0</v>
      </c>
      <c r="AF81" s="48">
        <v>0</v>
      </c>
      <c r="AG81" s="49">
        <v>0</v>
      </c>
      <c r="AH81" s="48">
        <v>13</v>
      </c>
      <c r="AI81" s="49">
        <v>100</v>
      </c>
      <c r="AJ81" s="48">
        <v>13</v>
      </c>
      <c r="AK81" s="109"/>
      <c r="AL81" s="67" t="s">
        <v>978</v>
      </c>
      <c r="AM81" s="64" t="b">
        <v>0</v>
      </c>
      <c r="AN81" s="64">
        <v>1</v>
      </c>
      <c r="AO81" s="70" t="s">
        <v>798</v>
      </c>
      <c r="AP81" s="64" t="b">
        <v>0</v>
      </c>
      <c r="AQ81" s="64" t="s">
        <v>689</v>
      </c>
      <c r="AR81" s="64"/>
      <c r="AS81" s="70" t="s">
        <v>275</v>
      </c>
      <c r="AT81" s="64" t="b">
        <v>0</v>
      </c>
      <c r="AU81" s="64">
        <v>0</v>
      </c>
      <c r="AV81" s="70" t="s">
        <v>275</v>
      </c>
      <c r="AW81" s="64" t="s">
        <v>691</v>
      </c>
      <c r="AX81" s="64" t="b">
        <v>0</v>
      </c>
      <c r="AY81" s="70" t="s">
        <v>1029</v>
      </c>
      <c r="AZ81" s="64" t="s">
        <v>185</v>
      </c>
      <c r="BA81" s="64">
        <v>0</v>
      </c>
      <c r="BB81" s="64">
        <v>0</v>
      </c>
      <c r="BC81" s="64"/>
      <c r="BD81" s="64"/>
      <c r="BE81" s="64"/>
      <c r="BF81" s="64"/>
      <c r="BG81" s="64"/>
      <c r="BH81" s="64"/>
      <c r="BI81" s="64"/>
      <c r="BJ81" s="64"/>
      <c r="BK81" s="63" t="str">
        <f>REPLACE(INDEX(GroupVertices[Group],MATCH(Edges[[#This Row],[Vertex 1]],GroupVertices[Vertex],0)),1,1,"")</f>
        <v>3</v>
      </c>
      <c r="BL81" s="63" t="str">
        <f>REPLACE(INDEX(GroupVertices[Group],MATCH(Edges[[#This Row],[Vertex 2]],GroupVertices[Vertex],0)),1,1,"")</f>
        <v>1</v>
      </c>
      <c r="BM81" s="127">
        <v>43791</v>
      </c>
      <c r="BN81" s="70" t="s">
        <v>987</v>
      </c>
    </row>
    <row r="82" spans="1:66" ht="15">
      <c r="A82" s="62" t="s">
        <v>739</v>
      </c>
      <c r="B82" s="62" t="s">
        <v>862</v>
      </c>
      <c r="C82" s="81" t="s">
        <v>272</v>
      </c>
      <c r="D82" s="88">
        <v>5</v>
      </c>
      <c r="E82" s="89" t="s">
        <v>132</v>
      </c>
      <c r="F82" s="90">
        <v>16</v>
      </c>
      <c r="G82" s="81"/>
      <c r="H82" s="73"/>
      <c r="I82" s="91"/>
      <c r="J82" s="91"/>
      <c r="K82" s="34" t="s">
        <v>66</v>
      </c>
      <c r="L82" s="94">
        <v>82</v>
      </c>
      <c r="M82" s="94"/>
      <c r="N82" s="93"/>
      <c r="O82" s="64" t="s">
        <v>195</v>
      </c>
      <c r="P82" s="66">
        <v>43791.11956018519</v>
      </c>
      <c r="Q82" s="64" t="s">
        <v>943</v>
      </c>
      <c r="R82" s="64"/>
      <c r="S82" s="64"/>
      <c r="T82" s="64" t="s">
        <v>964</v>
      </c>
      <c r="U82" s="66">
        <v>43791.11956018519</v>
      </c>
      <c r="V82" s="67" t="s">
        <v>1008</v>
      </c>
      <c r="W82" s="64"/>
      <c r="X82" s="64"/>
      <c r="Y82" s="70" t="s">
        <v>1028</v>
      </c>
      <c r="Z82" s="64"/>
      <c r="AA82" s="104">
        <v>1</v>
      </c>
      <c r="AB82" s="48">
        <v>0</v>
      </c>
      <c r="AC82" s="49">
        <v>0</v>
      </c>
      <c r="AD82" s="48">
        <v>0</v>
      </c>
      <c r="AE82" s="49">
        <v>0</v>
      </c>
      <c r="AF82" s="48">
        <v>0</v>
      </c>
      <c r="AG82" s="49">
        <v>0</v>
      </c>
      <c r="AH82" s="48">
        <v>16</v>
      </c>
      <c r="AI82" s="49">
        <v>100</v>
      </c>
      <c r="AJ82" s="48">
        <v>16</v>
      </c>
      <c r="AK82" s="109"/>
      <c r="AL82" s="67" t="s">
        <v>740</v>
      </c>
      <c r="AM82" s="64" t="b">
        <v>0</v>
      </c>
      <c r="AN82" s="64">
        <v>0</v>
      </c>
      <c r="AO82" s="70" t="s">
        <v>275</v>
      </c>
      <c r="AP82" s="64" t="b">
        <v>0</v>
      </c>
      <c r="AQ82" s="64" t="s">
        <v>689</v>
      </c>
      <c r="AR82" s="64"/>
      <c r="AS82" s="70" t="s">
        <v>275</v>
      </c>
      <c r="AT82" s="64" t="b">
        <v>0</v>
      </c>
      <c r="AU82" s="64">
        <v>2</v>
      </c>
      <c r="AV82" s="70" t="s">
        <v>1029</v>
      </c>
      <c r="AW82" s="64" t="s">
        <v>691</v>
      </c>
      <c r="AX82" s="64" t="b">
        <v>0</v>
      </c>
      <c r="AY82" s="70" t="s">
        <v>1029</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27">
        <v>43791</v>
      </c>
      <c r="BN82" s="70" t="s">
        <v>988</v>
      </c>
    </row>
    <row r="83" spans="1:66" ht="15">
      <c r="A83" s="62" t="s">
        <v>368</v>
      </c>
      <c r="B83" s="62" t="s">
        <v>862</v>
      </c>
      <c r="C83" s="81" t="s">
        <v>272</v>
      </c>
      <c r="D83" s="88">
        <v>5</v>
      </c>
      <c r="E83" s="89" t="s">
        <v>132</v>
      </c>
      <c r="F83" s="90">
        <v>16</v>
      </c>
      <c r="G83" s="81"/>
      <c r="H83" s="73"/>
      <c r="I83" s="91"/>
      <c r="J83" s="91"/>
      <c r="K83" s="34" t="s">
        <v>66</v>
      </c>
      <c r="L83" s="94">
        <v>83</v>
      </c>
      <c r="M83" s="94"/>
      <c r="N83" s="93"/>
      <c r="O83" s="64" t="s">
        <v>195</v>
      </c>
      <c r="P83" s="66">
        <v>43791.11315972222</v>
      </c>
      <c r="Q83" s="64" t="s">
        <v>943</v>
      </c>
      <c r="R83" s="64"/>
      <c r="S83" s="64"/>
      <c r="T83" s="64" t="s">
        <v>964</v>
      </c>
      <c r="U83" s="66">
        <v>43791.11315972222</v>
      </c>
      <c r="V83" s="67" t="s">
        <v>1009</v>
      </c>
      <c r="W83" s="64"/>
      <c r="X83" s="64"/>
      <c r="Y83" s="70" t="s">
        <v>1029</v>
      </c>
      <c r="Z83" s="64"/>
      <c r="AA83" s="104">
        <v>1</v>
      </c>
      <c r="AB83" s="48">
        <v>0</v>
      </c>
      <c r="AC83" s="49">
        <v>0</v>
      </c>
      <c r="AD83" s="48">
        <v>0</v>
      </c>
      <c r="AE83" s="49">
        <v>0</v>
      </c>
      <c r="AF83" s="48">
        <v>0</v>
      </c>
      <c r="AG83" s="49">
        <v>0</v>
      </c>
      <c r="AH83" s="48">
        <v>16</v>
      </c>
      <c r="AI83" s="49">
        <v>100</v>
      </c>
      <c r="AJ83" s="48">
        <v>16</v>
      </c>
      <c r="AK83" s="131" t="s">
        <v>971</v>
      </c>
      <c r="AL83" s="67" t="s">
        <v>971</v>
      </c>
      <c r="AM83" s="64" t="b">
        <v>0</v>
      </c>
      <c r="AN83" s="64">
        <v>8</v>
      </c>
      <c r="AO83" s="70" t="s">
        <v>275</v>
      </c>
      <c r="AP83" s="64" t="b">
        <v>0</v>
      </c>
      <c r="AQ83" s="64" t="s">
        <v>689</v>
      </c>
      <c r="AR83" s="64"/>
      <c r="AS83" s="70" t="s">
        <v>275</v>
      </c>
      <c r="AT83" s="64" t="b">
        <v>0</v>
      </c>
      <c r="AU83" s="64">
        <v>2</v>
      </c>
      <c r="AV83" s="70" t="s">
        <v>275</v>
      </c>
      <c r="AW83" s="64" t="s">
        <v>691</v>
      </c>
      <c r="AX83" s="64" t="b">
        <v>0</v>
      </c>
      <c r="AY83" s="70" t="s">
        <v>1029</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3</v>
      </c>
      <c r="BM83" s="127">
        <v>43791</v>
      </c>
      <c r="BN83" s="70" t="s">
        <v>989</v>
      </c>
    </row>
    <row r="84" spans="1:66" ht="15">
      <c r="A84" s="62" t="s">
        <v>739</v>
      </c>
      <c r="B84" s="62" t="s">
        <v>896</v>
      </c>
      <c r="C84" s="81" t="s">
        <v>272</v>
      </c>
      <c r="D84" s="88">
        <v>5</v>
      </c>
      <c r="E84" s="89" t="s">
        <v>132</v>
      </c>
      <c r="F84" s="90">
        <v>16</v>
      </c>
      <c r="G84" s="81"/>
      <c r="H84" s="73"/>
      <c r="I84" s="91"/>
      <c r="J84" s="91"/>
      <c r="K84" s="34" t="s">
        <v>65</v>
      </c>
      <c r="L84" s="94">
        <v>84</v>
      </c>
      <c r="M84" s="94"/>
      <c r="N84" s="93"/>
      <c r="O84" s="64" t="s">
        <v>195</v>
      </c>
      <c r="P84" s="66">
        <v>43793.104537037034</v>
      </c>
      <c r="Q84" s="64" t="s">
        <v>947</v>
      </c>
      <c r="R84" s="67" t="s">
        <v>957</v>
      </c>
      <c r="S84" s="64" t="s">
        <v>795</v>
      </c>
      <c r="T84" s="64"/>
      <c r="U84" s="66">
        <v>43793.104537037034</v>
      </c>
      <c r="V84" s="67" t="s">
        <v>1010</v>
      </c>
      <c r="W84" s="64"/>
      <c r="X84" s="64"/>
      <c r="Y84" s="70" t="s">
        <v>1030</v>
      </c>
      <c r="Z84" s="64"/>
      <c r="AA84" s="104">
        <v>1</v>
      </c>
      <c r="AB84" s="48"/>
      <c r="AC84" s="49"/>
      <c r="AD84" s="48"/>
      <c r="AE84" s="49"/>
      <c r="AF84" s="48"/>
      <c r="AG84" s="49"/>
      <c r="AH84" s="48"/>
      <c r="AI84" s="49"/>
      <c r="AJ84" s="48"/>
      <c r="AK84" s="109"/>
      <c r="AL84" s="67" t="s">
        <v>740</v>
      </c>
      <c r="AM84" s="64" t="b">
        <v>0</v>
      </c>
      <c r="AN84" s="64">
        <v>0</v>
      </c>
      <c r="AO84" s="70" t="s">
        <v>275</v>
      </c>
      <c r="AP84" s="64" t="b">
        <v>0</v>
      </c>
      <c r="AQ84" s="64" t="s">
        <v>1040</v>
      </c>
      <c r="AR84" s="64"/>
      <c r="AS84" s="70" t="s">
        <v>275</v>
      </c>
      <c r="AT84" s="64" t="b">
        <v>0</v>
      </c>
      <c r="AU84" s="64">
        <v>3</v>
      </c>
      <c r="AV84" s="70" t="s">
        <v>1033</v>
      </c>
      <c r="AW84" s="64" t="s">
        <v>691</v>
      </c>
      <c r="AX84" s="64" t="b">
        <v>0</v>
      </c>
      <c r="AY84" s="70" t="s">
        <v>1033</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3</v>
      </c>
      <c r="BM84" s="127">
        <v>43793</v>
      </c>
      <c r="BN84" s="70" t="s">
        <v>990</v>
      </c>
    </row>
    <row r="85" spans="1:66" ht="15">
      <c r="A85" s="62" t="s">
        <v>860</v>
      </c>
      <c r="B85" s="62" t="s">
        <v>896</v>
      </c>
      <c r="C85" s="81" t="s">
        <v>272</v>
      </c>
      <c r="D85" s="88">
        <v>5</v>
      </c>
      <c r="E85" s="89" t="s">
        <v>132</v>
      </c>
      <c r="F85" s="90">
        <v>16</v>
      </c>
      <c r="G85" s="81"/>
      <c r="H85" s="73"/>
      <c r="I85" s="91"/>
      <c r="J85" s="91"/>
      <c r="K85" s="34" t="s">
        <v>65</v>
      </c>
      <c r="L85" s="94">
        <v>85</v>
      </c>
      <c r="M85" s="94"/>
      <c r="N85" s="93"/>
      <c r="O85" s="64" t="s">
        <v>195</v>
      </c>
      <c r="P85" s="66">
        <v>43793.75167824074</v>
      </c>
      <c r="Q85" s="64" t="s">
        <v>947</v>
      </c>
      <c r="R85" s="67" t="s">
        <v>957</v>
      </c>
      <c r="S85" s="64" t="s">
        <v>795</v>
      </c>
      <c r="T85" s="64"/>
      <c r="U85" s="66">
        <v>43793.75167824074</v>
      </c>
      <c r="V85" s="67" t="s">
        <v>1011</v>
      </c>
      <c r="W85" s="64"/>
      <c r="X85" s="64"/>
      <c r="Y85" s="70" t="s">
        <v>1031</v>
      </c>
      <c r="Z85" s="64"/>
      <c r="AA85" s="104">
        <v>1</v>
      </c>
      <c r="AB85" s="48"/>
      <c r="AC85" s="49"/>
      <c r="AD85" s="48"/>
      <c r="AE85" s="49"/>
      <c r="AF85" s="48"/>
      <c r="AG85" s="49"/>
      <c r="AH85" s="48"/>
      <c r="AI85" s="49"/>
      <c r="AJ85" s="48"/>
      <c r="AK85" s="109"/>
      <c r="AL85" s="67" t="s">
        <v>976</v>
      </c>
      <c r="AM85" s="64" t="b">
        <v>0</v>
      </c>
      <c r="AN85" s="64">
        <v>0</v>
      </c>
      <c r="AO85" s="70" t="s">
        <v>275</v>
      </c>
      <c r="AP85" s="64" t="b">
        <v>0</v>
      </c>
      <c r="AQ85" s="64" t="s">
        <v>1040</v>
      </c>
      <c r="AR85" s="64"/>
      <c r="AS85" s="70" t="s">
        <v>275</v>
      </c>
      <c r="AT85" s="64" t="b">
        <v>0</v>
      </c>
      <c r="AU85" s="64">
        <v>3</v>
      </c>
      <c r="AV85" s="70" t="s">
        <v>1033</v>
      </c>
      <c r="AW85" s="64" t="s">
        <v>690</v>
      </c>
      <c r="AX85" s="64" t="b">
        <v>0</v>
      </c>
      <c r="AY85" s="70" t="s">
        <v>1033</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27">
        <v>43793</v>
      </c>
      <c r="BN85" s="70" t="s">
        <v>991</v>
      </c>
    </row>
    <row r="86" spans="1:66" ht="15">
      <c r="A86" s="62" t="s">
        <v>790</v>
      </c>
      <c r="B86" s="62" t="s">
        <v>896</v>
      </c>
      <c r="C86" s="81" t="s">
        <v>272</v>
      </c>
      <c r="D86" s="88">
        <v>5</v>
      </c>
      <c r="E86" s="89" t="s">
        <v>132</v>
      </c>
      <c r="F86" s="90">
        <v>16</v>
      </c>
      <c r="G86" s="81"/>
      <c r="H86" s="73"/>
      <c r="I86" s="91"/>
      <c r="J86" s="91"/>
      <c r="K86" s="34" t="s">
        <v>65</v>
      </c>
      <c r="L86" s="94">
        <v>86</v>
      </c>
      <c r="M86" s="94"/>
      <c r="N86" s="93"/>
      <c r="O86" s="64" t="s">
        <v>195</v>
      </c>
      <c r="P86" s="66">
        <v>43793.155625</v>
      </c>
      <c r="Q86" s="64" t="s">
        <v>947</v>
      </c>
      <c r="R86" s="67" t="s">
        <v>957</v>
      </c>
      <c r="S86" s="64" t="s">
        <v>795</v>
      </c>
      <c r="T86" s="64"/>
      <c r="U86" s="66">
        <v>43793.155625</v>
      </c>
      <c r="V86" s="67" t="s">
        <v>1012</v>
      </c>
      <c r="W86" s="64"/>
      <c r="X86" s="64"/>
      <c r="Y86" s="70" t="s">
        <v>1032</v>
      </c>
      <c r="Z86" s="64"/>
      <c r="AA86" s="104">
        <v>1</v>
      </c>
      <c r="AB86" s="48"/>
      <c r="AC86" s="49"/>
      <c r="AD86" s="48"/>
      <c r="AE86" s="49"/>
      <c r="AF86" s="48"/>
      <c r="AG86" s="49"/>
      <c r="AH86" s="48"/>
      <c r="AI86" s="49"/>
      <c r="AJ86" s="48"/>
      <c r="AK86" s="109"/>
      <c r="AL86" s="67" t="s">
        <v>797</v>
      </c>
      <c r="AM86" s="64" t="b">
        <v>0</v>
      </c>
      <c r="AN86" s="64">
        <v>0</v>
      </c>
      <c r="AO86" s="70" t="s">
        <v>275</v>
      </c>
      <c r="AP86" s="64" t="b">
        <v>0</v>
      </c>
      <c r="AQ86" s="64" t="s">
        <v>1040</v>
      </c>
      <c r="AR86" s="64"/>
      <c r="AS86" s="70" t="s">
        <v>275</v>
      </c>
      <c r="AT86" s="64" t="b">
        <v>0</v>
      </c>
      <c r="AU86" s="64">
        <v>3</v>
      </c>
      <c r="AV86" s="70" t="s">
        <v>1033</v>
      </c>
      <c r="AW86" s="64" t="s">
        <v>691</v>
      </c>
      <c r="AX86" s="64" t="b">
        <v>0</v>
      </c>
      <c r="AY86" s="70" t="s">
        <v>1033</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3</v>
      </c>
      <c r="BM86" s="127">
        <v>43793</v>
      </c>
      <c r="BN86" s="70" t="s">
        <v>992</v>
      </c>
    </row>
    <row r="87" spans="1:66" ht="15">
      <c r="A87" s="62" t="s">
        <v>368</v>
      </c>
      <c r="B87" s="62" t="s">
        <v>896</v>
      </c>
      <c r="C87" s="81" t="s">
        <v>272</v>
      </c>
      <c r="D87" s="88">
        <v>5</v>
      </c>
      <c r="E87" s="89" t="s">
        <v>132</v>
      </c>
      <c r="F87" s="90">
        <v>16</v>
      </c>
      <c r="G87" s="81"/>
      <c r="H87" s="73"/>
      <c r="I87" s="91"/>
      <c r="J87" s="91"/>
      <c r="K87" s="34" t="s">
        <v>65</v>
      </c>
      <c r="L87" s="94">
        <v>87</v>
      </c>
      <c r="M87" s="94"/>
      <c r="N87" s="93"/>
      <c r="O87" s="64" t="s">
        <v>195</v>
      </c>
      <c r="P87" s="66">
        <v>43793.10325231482</v>
      </c>
      <c r="Q87" s="64" t="s">
        <v>947</v>
      </c>
      <c r="R87" s="67" t="s">
        <v>957</v>
      </c>
      <c r="S87" s="64" t="s">
        <v>795</v>
      </c>
      <c r="T87" s="64" t="s">
        <v>967</v>
      </c>
      <c r="U87" s="66">
        <v>43793.10325231482</v>
      </c>
      <c r="V87" s="67" t="s">
        <v>1013</v>
      </c>
      <c r="W87" s="64"/>
      <c r="X87" s="64"/>
      <c r="Y87" s="70" t="s">
        <v>1033</v>
      </c>
      <c r="Z87" s="64"/>
      <c r="AA87" s="104">
        <v>1</v>
      </c>
      <c r="AB87" s="48"/>
      <c r="AC87" s="49"/>
      <c r="AD87" s="48"/>
      <c r="AE87" s="49"/>
      <c r="AF87" s="48"/>
      <c r="AG87" s="49"/>
      <c r="AH87" s="48"/>
      <c r="AI87" s="49"/>
      <c r="AJ87" s="48"/>
      <c r="AK87" s="109"/>
      <c r="AL87" s="67" t="s">
        <v>741</v>
      </c>
      <c r="AM87" s="64" t="b">
        <v>0</v>
      </c>
      <c r="AN87" s="64">
        <v>9</v>
      </c>
      <c r="AO87" s="70" t="s">
        <v>275</v>
      </c>
      <c r="AP87" s="64" t="b">
        <v>0</v>
      </c>
      <c r="AQ87" s="64" t="s">
        <v>1040</v>
      </c>
      <c r="AR87" s="64"/>
      <c r="AS87" s="70" t="s">
        <v>275</v>
      </c>
      <c r="AT87" s="64" t="b">
        <v>0</v>
      </c>
      <c r="AU87" s="64">
        <v>3</v>
      </c>
      <c r="AV87" s="70" t="s">
        <v>275</v>
      </c>
      <c r="AW87" s="64" t="s">
        <v>692</v>
      </c>
      <c r="AX87" s="64" t="b">
        <v>0</v>
      </c>
      <c r="AY87" s="70" t="s">
        <v>1033</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3</v>
      </c>
      <c r="BM87" s="127">
        <v>43793</v>
      </c>
      <c r="BN87" s="70" t="s">
        <v>993</v>
      </c>
    </row>
    <row r="88" spans="1:66" ht="15">
      <c r="A88" s="62" t="s">
        <v>739</v>
      </c>
      <c r="B88" s="62" t="s">
        <v>897</v>
      </c>
      <c r="C88" s="81" t="s">
        <v>272</v>
      </c>
      <c r="D88" s="88">
        <v>5</v>
      </c>
      <c r="E88" s="89" t="s">
        <v>132</v>
      </c>
      <c r="F88" s="90">
        <v>16</v>
      </c>
      <c r="G88" s="81"/>
      <c r="H88" s="73"/>
      <c r="I88" s="91"/>
      <c r="J88" s="91"/>
      <c r="K88" s="34" t="s">
        <v>65</v>
      </c>
      <c r="L88" s="94">
        <v>88</v>
      </c>
      <c r="M88" s="94"/>
      <c r="N88" s="93"/>
      <c r="O88" s="64" t="s">
        <v>195</v>
      </c>
      <c r="P88" s="66">
        <v>43793.104537037034</v>
      </c>
      <c r="Q88" s="64" t="s">
        <v>947</v>
      </c>
      <c r="R88" s="67" t="s">
        <v>957</v>
      </c>
      <c r="S88" s="64" t="s">
        <v>795</v>
      </c>
      <c r="T88" s="64"/>
      <c r="U88" s="66">
        <v>43793.104537037034</v>
      </c>
      <c r="V88" s="67" t="s">
        <v>1010</v>
      </c>
      <c r="W88" s="64"/>
      <c r="X88" s="64"/>
      <c r="Y88" s="70" t="s">
        <v>1030</v>
      </c>
      <c r="Z88" s="64"/>
      <c r="AA88" s="104">
        <v>1</v>
      </c>
      <c r="AB88" s="48"/>
      <c r="AC88" s="49"/>
      <c r="AD88" s="48"/>
      <c r="AE88" s="49"/>
      <c r="AF88" s="48"/>
      <c r="AG88" s="49"/>
      <c r="AH88" s="48"/>
      <c r="AI88" s="49"/>
      <c r="AJ88" s="48"/>
      <c r="AK88" s="109"/>
      <c r="AL88" s="67" t="s">
        <v>740</v>
      </c>
      <c r="AM88" s="64" t="b">
        <v>0</v>
      </c>
      <c r="AN88" s="64">
        <v>0</v>
      </c>
      <c r="AO88" s="70" t="s">
        <v>275</v>
      </c>
      <c r="AP88" s="64" t="b">
        <v>0</v>
      </c>
      <c r="AQ88" s="64" t="s">
        <v>1040</v>
      </c>
      <c r="AR88" s="64"/>
      <c r="AS88" s="70" t="s">
        <v>275</v>
      </c>
      <c r="AT88" s="64" t="b">
        <v>0</v>
      </c>
      <c r="AU88" s="64">
        <v>3</v>
      </c>
      <c r="AV88" s="70" t="s">
        <v>1033</v>
      </c>
      <c r="AW88" s="64" t="s">
        <v>691</v>
      </c>
      <c r="AX88" s="64" t="b">
        <v>0</v>
      </c>
      <c r="AY88" s="70" t="s">
        <v>1033</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27">
        <v>43793</v>
      </c>
      <c r="BN88" s="70" t="s">
        <v>990</v>
      </c>
    </row>
    <row r="89" spans="1:66" ht="15">
      <c r="A89" s="62" t="s">
        <v>860</v>
      </c>
      <c r="B89" s="62" t="s">
        <v>897</v>
      </c>
      <c r="C89" s="81" t="s">
        <v>272</v>
      </c>
      <c r="D89" s="88">
        <v>5</v>
      </c>
      <c r="E89" s="89" t="s">
        <v>132</v>
      </c>
      <c r="F89" s="90">
        <v>16</v>
      </c>
      <c r="G89" s="81"/>
      <c r="H89" s="73"/>
      <c r="I89" s="91"/>
      <c r="J89" s="91"/>
      <c r="K89" s="34" t="s">
        <v>65</v>
      </c>
      <c r="L89" s="94">
        <v>89</v>
      </c>
      <c r="M89" s="94"/>
      <c r="N89" s="93"/>
      <c r="O89" s="64" t="s">
        <v>195</v>
      </c>
      <c r="P89" s="66">
        <v>43793.75167824074</v>
      </c>
      <c r="Q89" s="64" t="s">
        <v>947</v>
      </c>
      <c r="R89" s="67" t="s">
        <v>957</v>
      </c>
      <c r="S89" s="64" t="s">
        <v>795</v>
      </c>
      <c r="T89" s="64"/>
      <c r="U89" s="66">
        <v>43793.75167824074</v>
      </c>
      <c r="V89" s="67" t="s">
        <v>1011</v>
      </c>
      <c r="W89" s="64"/>
      <c r="X89" s="64"/>
      <c r="Y89" s="70" t="s">
        <v>1031</v>
      </c>
      <c r="Z89" s="64"/>
      <c r="AA89" s="104">
        <v>1</v>
      </c>
      <c r="AB89" s="48"/>
      <c r="AC89" s="49"/>
      <c r="AD89" s="48"/>
      <c r="AE89" s="49"/>
      <c r="AF89" s="48"/>
      <c r="AG89" s="49"/>
      <c r="AH89" s="48"/>
      <c r="AI89" s="49"/>
      <c r="AJ89" s="48"/>
      <c r="AK89" s="109"/>
      <c r="AL89" s="67" t="s">
        <v>976</v>
      </c>
      <c r="AM89" s="64" t="b">
        <v>0</v>
      </c>
      <c r="AN89" s="64">
        <v>0</v>
      </c>
      <c r="AO89" s="70" t="s">
        <v>275</v>
      </c>
      <c r="AP89" s="64" t="b">
        <v>0</v>
      </c>
      <c r="AQ89" s="64" t="s">
        <v>1040</v>
      </c>
      <c r="AR89" s="64"/>
      <c r="AS89" s="70" t="s">
        <v>275</v>
      </c>
      <c r="AT89" s="64" t="b">
        <v>0</v>
      </c>
      <c r="AU89" s="64">
        <v>3</v>
      </c>
      <c r="AV89" s="70" t="s">
        <v>1033</v>
      </c>
      <c r="AW89" s="64" t="s">
        <v>690</v>
      </c>
      <c r="AX89" s="64" t="b">
        <v>0</v>
      </c>
      <c r="AY89" s="70" t="s">
        <v>1033</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27">
        <v>43793</v>
      </c>
      <c r="BN89" s="70" t="s">
        <v>991</v>
      </c>
    </row>
    <row r="90" spans="1:66" ht="15">
      <c r="A90" s="62" t="s">
        <v>790</v>
      </c>
      <c r="B90" s="62" t="s">
        <v>897</v>
      </c>
      <c r="C90" s="81" t="s">
        <v>272</v>
      </c>
      <c r="D90" s="88">
        <v>5</v>
      </c>
      <c r="E90" s="89" t="s">
        <v>132</v>
      </c>
      <c r="F90" s="90">
        <v>16</v>
      </c>
      <c r="G90" s="81"/>
      <c r="H90" s="73"/>
      <c r="I90" s="91"/>
      <c r="J90" s="91"/>
      <c r="K90" s="34" t="s">
        <v>65</v>
      </c>
      <c r="L90" s="94">
        <v>90</v>
      </c>
      <c r="M90" s="94"/>
      <c r="N90" s="93"/>
      <c r="O90" s="64" t="s">
        <v>195</v>
      </c>
      <c r="P90" s="66">
        <v>43793.155625</v>
      </c>
      <c r="Q90" s="64" t="s">
        <v>947</v>
      </c>
      <c r="R90" s="67" t="s">
        <v>957</v>
      </c>
      <c r="S90" s="64" t="s">
        <v>795</v>
      </c>
      <c r="T90" s="64"/>
      <c r="U90" s="66">
        <v>43793.155625</v>
      </c>
      <c r="V90" s="67" t="s">
        <v>1012</v>
      </c>
      <c r="W90" s="64"/>
      <c r="X90" s="64"/>
      <c r="Y90" s="70" t="s">
        <v>1032</v>
      </c>
      <c r="Z90" s="64"/>
      <c r="AA90" s="104">
        <v>1</v>
      </c>
      <c r="AB90" s="48"/>
      <c r="AC90" s="49"/>
      <c r="AD90" s="48"/>
      <c r="AE90" s="49"/>
      <c r="AF90" s="48"/>
      <c r="AG90" s="49"/>
      <c r="AH90" s="48"/>
      <c r="AI90" s="49"/>
      <c r="AJ90" s="48"/>
      <c r="AK90" s="109"/>
      <c r="AL90" s="67" t="s">
        <v>797</v>
      </c>
      <c r="AM90" s="64" t="b">
        <v>0</v>
      </c>
      <c r="AN90" s="64">
        <v>0</v>
      </c>
      <c r="AO90" s="70" t="s">
        <v>275</v>
      </c>
      <c r="AP90" s="64" t="b">
        <v>0</v>
      </c>
      <c r="AQ90" s="64" t="s">
        <v>1040</v>
      </c>
      <c r="AR90" s="64"/>
      <c r="AS90" s="70" t="s">
        <v>275</v>
      </c>
      <c r="AT90" s="64" t="b">
        <v>0</v>
      </c>
      <c r="AU90" s="64">
        <v>3</v>
      </c>
      <c r="AV90" s="70" t="s">
        <v>1033</v>
      </c>
      <c r="AW90" s="64" t="s">
        <v>691</v>
      </c>
      <c r="AX90" s="64" t="b">
        <v>0</v>
      </c>
      <c r="AY90" s="70" t="s">
        <v>1033</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3</v>
      </c>
      <c r="BM90" s="127">
        <v>43793</v>
      </c>
      <c r="BN90" s="70" t="s">
        <v>992</v>
      </c>
    </row>
    <row r="91" spans="1:66" ht="15">
      <c r="A91" s="62" t="s">
        <v>368</v>
      </c>
      <c r="B91" s="62" t="s">
        <v>897</v>
      </c>
      <c r="C91" s="81" t="s">
        <v>272</v>
      </c>
      <c r="D91" s="88">
        <v>5</v>
      </c>
      <c r="E91" s="89" t="s">
        <v>132</v>
      </c>
      <c r="F91" s="90">
        <v>16</v>
      </c>
      <c r="G91" s="81"/>
      <c r="H91" s="73"/>
      <c r="I91" s="91"/>
      <c r="J91" s="91"/>
      <c r="K91" s="34" t="s">
        <v>65</v>
      </c>
      <c r="L91" s="94">
        <v>91</v>
      </c>
      <c r="M91" s="94"/>
      <c r="N91" s="93"/>
      <c r="O91" s="64" t="s">
        <v>195</v>
      </c>
      <c r="P91" s="66">
        <v>43793.10325231482</v>
      </c>
      <c r="Q91" s="64" t="s">
        <v>947</v>
      </c>
      <c r="R91" s="67" t="s">
        <v>957</v>
      </c>
      <c r="S91" s="64" t="s">
        <v>795</v>
      </c>
      <c r="T91" s="64" t="s">
        <v>967</v>
      </c>
      <c r="U91" s="66">
        <v>43793.10325231482</v>
      </c>
      <c r="V91" s="67" t="s">
        <v>1013</v>
      </c>
      <c r="W91" s="64"/>
      <c r="X91" s="64"/>
      <c r="Y91" s="70" t="s">
        <v>1033</v>
      </c>
      <c r="Z91" s="64"/>
      <c r="AA91" s="104">
        <v>1</v>
      </c>
      <c r="AB91" s="48"/>
      <c r="AC91" s="49"/>
      <c r="AD91" s="48"/>
      <c r="AE91" s="49"/>
      <c r="AF91" s="48"/>
      <c r="AG91" s="49"/>
      <c r="AH91" s="48"/>
      <c r="AI91" s="49"/>
      <c r="AJ91" s="48"/>
      <c r="AK91" s="109"/>
      <c r="AL91" s="67" t="s">
        <v>741</v>
      </c>
      <c r="AM91" s="64" t="b">
        <v>0</v>
      </c>
      <c r="AN91" s="64">
        <v>9</v>
      </c>
      <c r="AO91" s="70" t="s">
        <v>275</v>
      </c>
      <c r="AP91" s="64" t="b">
        <v>0</v>
      </c>
      <c r="AQ91" s="64" t="s">
        <v>1040</v>
      </c>
      <c r="AR91" s="64"/>
      <c r="AS91" s="70" t="s">
        <v>275</v>
      </c>
      <c r="AT91" s="64" t="b">
        <v>0</v>
      </c>
      <c r="AU91" s="64">
        <v>3</v>
      </c>
      <c r="AV91" s="70" t="s">
        <v>275</v>
      </c>
      <c r="AW91" s="64" t="s">
        <v>692</v>
      </c>
      <c r="AX91" s="64" t="b">
        <v>0</v>
      </c>
      <c r="AY91" s="70" t="s">
        <v>1033</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3</v>
      </c>
      <c r="BM91" s="127">
        <v>43793</v>
      </c>
      <c r="BN91" s="70" t="s">
        <v>993</v>
      </c>
    </row>
    <row r="92" spans="1:66" ht="15">
      <c r="A92" s="62" t="s">
        <v>739</v>
      </c>
      <c r="B92" s="62" t="s">
        <v>898</v>
      </c>
      <c r="C92" s="81" t="s">
        <v>272</v>
      </c>
      <c r="D92" s="88">
        <v>5</v>
      </c>
      <c r="E92" s="89" t="s">
        <v>132</v>
      </c>
      <c r="F92" s="90">
        <v>16</v>
      </c>
      <c r="G92" s="81"/>
      <c r="H92" s="73"/>
      <c r="I92" s="91"/>
      <c r="J92" s="91"/>
      <c r="K92" s="34" t="s">
        <v>65</v>
      </c>
      <c r="L92" s="94">
        <v>92</v>
      </c>
      <c r="M92" s="94"/>
      <c r="N92" s="93"/>
      <c r="O92" s="64" t="s">
        <v>195</v>
      </c>
      <c r="P92" s="66">
        <v>43793.104537037034</v>
      </c>
      <c r="Q92" s="64" t="s">
        <v>947</v>
      </c>
      <c r="R92" s="67" t="s">
        <v>957</v>
      </c>
      <c r="S92" s="64" t="s">
        <v>795</v>
      </c>
      <c r="T92" s="64"/>
      <c r="U92" s="66">
        <v>43793.104537037034</v>
      </c>
      <c r="V92" s="67" t="s">
        <v>1010</v>
      </c>
      <c r="W92" s="64"/>
      <c r="X92" s="64"/>
      <c r="Y92" s="70" t="s">
        <v>1030</v>
      </c>
      <c r="Z92" s="64"/>
      <c r="AA92" s="104">
        <v>1</v>
      </c>
      <c r="AB92" s="48"/>
      <c r="AC92" s="49"/>
      <c r="AD92" s="48"/>
      <c r="AE92" s="49"/>
      <c r="AF92" s="48"/>
      <c r="AG92" s="49"/>
      <c r="AH92" s="48"/>
      <c r="AI92" s="49"/>
      <c r="AJ92" s="48"/>
      <c r="AK92" s="109"/>
      <c r="AL92" s="67" t="s">
        <v>740</v>
      </c>
      <c r="AM92" s="64" t="b">
        <v>0</v>
      </c>
      <c r="AN92" s="64">
        <v>0</v>
      </c>
      <c r="AO92" s="70" t="s">
        <v>275</v>
      </c>
      <c r="AP92" s="64" t="b">
        <v>0</v>
      </c>
      <c r="AQ92" s="64" t="s">
        <v>1040</v>
      </c>
      <c r="AR92" s="64"/>
      <c r="AS92" s="70" t="s">
        <v>275</v>
      </c>
      <c r="AT92" s="64" t="b">
        <v>0</v>
      </c>
      <c r="AU92" s="64">
        <v>3</v>
      </c>
      <c r="AV92" s="70" t="s">
        <v>1033</v>
      </c>
      <c r="AW92" s="64" t="s">
        <v>691</v>
      </c>
      <c r="AX92" s="64" t="b">
        <v>0</v>
      </c>
      <c r="AY92" s="70" t="s">
        <v>1033</v>
      </c>
      <c r="AZ92" s="64" t="s">
        <v>185</v>
      </c>
      <c r="BA92" s="64">
        <v>0</v>
      </c>
      <c r="BB92" s="64">
        <v>0</v>
      </c>
      <c r="BC92" s="64"/>
      <c r="BD92" s="64"/>
      <c r="BE92" s="64"/>
      <c r="BF92" s="64"/>
      <c r="BG92" s="64"/>
      <c r="BH92" s="64"/>
      <c r="BI92" s="64"/>
      <c r="BJ92" s="64"/>
      <c r="BK92" s="63" t="str">
        <f>REPLACE(INDEX(GroupVertices[Group],MATCH(Edges[[#This Row],[Vertex 1]],GroupVertices[Vertex],0)),1,1,"")</f>
        <v>3</v>
      </c>
      <c r="BL92" s="63" t="str">
        <f>REPLACE(INDEX(GroupVertices[Group],MATCH(Edges[[#This Row],[Vertex 2]],GroupVertices[Vertex],0)),1,1,"")</f>
        <v>3</v>
      </c>
      <c r="BM92" s="127">
        <v>43793</v>
      </c>
      <c r="BN92" s="70" t="s">
        <v>990</v>
      </c>
    </row>
    <row r="93" spans="1:66" ht="15">
      <c r="A93" s="62" t="s">
        <v>860</v>
      </c>
      <c r="B93" s="62" t="s">
        <v>898</v>
      </c>
      <c r="C93" s="81" t="s">
        <v>272</v>
      </c>
      <c r="D93" s="88">
        <v>5</v>
      </c>
      <c r="E93" s="89" t="s">
        <v>132</v>
      </c>
      <c r="F93" s="90">
        <v>16</v>
      </c>
      <c r="G93" s="81"/>
      <c r="H93" s="73"/>
      <c r="I93" s="91"/>
      <c r="J93" s="91"/>
      <c r="K93" s="34" t="s">
        <v>65</v>
      </c>
      <c r="L93" s="94">
        <v>93</v>
      </c>
      <c r="M93" s="94"/>
      <c r="N93" s="93"/>
      <c r="O93" s="64" t="s">
        <v>195</v>
      </c>
      <c r="P93" s="66">
        <v>43793.75167824074</v>
      </c>
      <c r="Q93" s="64" t="s">
        <v>947</v>
      </c>
      <c r="R93" s="67" t="s">
        <v>957</v>
      </c>
      <c r="S93" s="64" t="s">
        <v>795</v>
      </c>
      <c r="T93" s="64"/>
      <c r="U93" s="66">
        <v>43793.75167824074</v>
      </c>
      <c r="V93" s="67" t="s">
        <v>1011</v>
      </c>
      <c r="W93" s="64"/>
      <c r="X93" s="64"/>
      <c r="Y93" s="70" t="s">
        <v>1031</v>
      </c>
      <c r="Z93" s="64"/>
      <c r="AA93" s="104">
        <v>1</v>
      </c>
      <c r="AB93" s="48"/>
      <c r="AC93" s="49"/>
      <c r="AD93" s="48"/>
      <c r="AE93" s="49"/>
      <c r="AF93" s="48"/>
      <c r="AG93" s="49"/>
      <c r="AH93" s="48"/>
      <c r="AI93" s="49"/>
      <c r="AJ93" s="48"/>
      <c r="AK93" s="109"/>
      <c r="AL93" s="67" t="s">
        <v>976</v>
      </c>
      <c r="AM93" s="64" t="b">
        <v>0</v>
      </c>
      <c r="AN93" s="64">
        <v>0</v>
      </c>
      <c r="AO93" s="70" t="s">
        <v>275</v>
      </c>
      <c r="AP93" s="64" t="b">
        <v>0</v>
      </c>
      <c r="AQ93" s="64" t="s">
        <v>1040</v>
      </c>
      <c r="AR93" s="64"/>
      <c r="AS93" s="70" t="s">
        <v>275</v>
      </c>
      <c r="AT93" s="64" t="b">
        <v>0</v>
      </c>
      <c r="AU93" s="64">
        <v>3</v>
      </c>
      <c r="AV93" s="70" t="s">
        <v>1033</v>
      </c>
      <c r="AW93" s="64" t="s">
        <v>690</v>
      </c>
      <c r="AX93" s="64" t="b">
        <v>0</v>
      </c>
      <c r="AY93" s="70" t="s">
        <v>1033</v>
      </c>
      <c r="AZ93" s="64" t="s">
        <v>185</v>
      </c>
      <c r="BA93" s="64">
        <v>0</v>
      </c>
      <c r="BB93" s="64">
        <v>0</v>
      </c>
      <c r="BC93" s="64"/>
      <c r="BD93" s="64"/>
      <c r="BE93" s="64"/>
      <c r="BF93" s="64"/>
      <c r="BG93" s="64"/>
      <c r="BH93" s="64"/>
      <c r="BI93" s="64"/>
      <c r="BJ93" s="64"/>
      <c r="BK93" s="63" t="str">
        <f>REPLACE(INDEX(GroupVertices[Group],MATCH(Edges[[#This Row],[Vertex 1]],GroupVertices[Vertex],0)),1,1,"")</f>
        <v>3</v>
      </c>
      <c r="BL93" s="63" t="str">
        <f>REPLACE(INDEX(GroupVertices[Group],MATCH(Edges[[#This Row],[Vertex 2]],GroupVertices[Vertex],0)),1,1,"")</f>
        <v>3</v>
      </c>
      <c r="BM93" s="127">
        <v>43793</v>
      </c>
      <c r="BN93" s="70" t="s">
        <v>991</v>
      </c>
    </row>
    <row r="94" spans="1:66" ht="15">
      <c r="A94" s="62" t="s">
        <v>790</v>
      </c>
      <c r="B94" s="62" t="s">
        <v>898</v>
      </c>
      <c r="C94" s="81" t="s">
        <v>272</v>
      </c>
      <c r="D94" s="88">
        <v>5</v>
      </c>
      <c r="E94" s="89" t="s">
        <v>132</v>
      </c>
      <c r="F94" s="90">
        <v>16</v>
      </c>
      <c r="G94" s="81"/>
      <c r="H94" s="73"/>
      <c r="I94" s="91"/>
      <c r="J94" s="91"/>
      <c r="K94" s="34" t="s">
        <v>65</v>
      </c>
      <c r="L94" s="94">
        <v>94</v>
      </c>
      <c r="M94" s="94"/>
      <c r="N94" s="93"/>
      <c r="O94" s="64" t="s">
        <v>195</v>
      </c>
      <c r="P94" s="66">
        <v>43793.155625</v>
      </c>
      <c r="Q94" s="64" t="s">
        <v>947</v>
      </c>
      <c r="R94" s="67" t="s">
        <v>957</v>
      </c>
      <c r="S94" s="64" t="s">
        <v>795</v>
      </c>
      <c r="T94" s="64"/>
      <c r="U94" s="66">
        <v>43793.155625</v>
      </c>
      <c r="V94" s="67" t="s">
        <v>1012</v>
      </c>
      <c r="W94" s="64"/>
      <c r="X94" s="64"/>
      <c r="Y94" s="70" t="s">
        <v>1032</v>
      </c>
      <c r="Z94" s="64"/>
      <c r="AA94" s="104">
        <v>1</v>
      </c>
      <c r="AB94" s="48"/>
      <c r="AC94" s="49"/>
      <c r="AD94" s="48"/>
      <c r="AE94" s="49"/>
      <c r="AF94" s="48"/>
      <c r="AG94" s="49"/>
      <c r="AH94" s="48"/>
      <c r="AI94" s="49"/>
      <c r="AJ94" s="48"/>
      <c r="AK94" s="109"/>
      <c r="AL94" s="67" t="s">
        <v>797</v>
      </c>
      <c r="AM94" s="64" t="b">
        <v>0</v>
      </c>
      <c r="AN94" s="64">
        <v>0</v>
      </c>
      <c r="AO94" s="70" t="s">
        <v>275</v>
      </c>
      <c r="AP94" s="64" t="b">
        <v>0</v>
      </c>
      <c r="AQ94" s="64" t="s">
        <v>1040</v>
      </c>
      <c r="AR94" s="64"/>
      <c r="AS94" s="70" t="s">
        <v>275</v>
      </c>
      <c r="AT94" s="64" t="b">
        <v>0</v>
      </c>
      <c r="AU94" s="64">
        <v>3</v>
      </c>
      <c r="AV94" s="70" t="s">
        <v>1033</v>
      </c>
      <c r="AW94" s="64" t="s">
        <v>691</v>
      </c>
      <c r="AX94" s="64" t="b">
        <v>0</v>
      </c>
      <c r="AY94" s="70" t="s">
        <v>1033</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3</v>
      </c>
      <c r="BM94" s="127">
        <v>43793</v>
      </c>
      <c r="BN94" s="70" t="s">
        <v>992</v>
      </c>
    </row>
    <row r="95" spans="1:66" ht="15">
      <c r="A95" s="62" t="s">
        <v>368</v>
      </c>
      <c r="B95" s="62" t="s">
        <v>898</v>
      </c>
      <c r="C95" s="81" t="s">
        <v>272</v>
      </c>
      <c r="D95" s="88">
        <v>5</v>
      </c>
      <c r="E95" s="89" t="s">
        <v>132</v>
      </c>
      <c r="F95" s="90">
        <v>16</v>
      </c>
      <c r="G95" s="81"/>
      <c r="H95" s="73"/>
      <c r="I95" s="91"/>
      <c r="J95" s="91"/>
      <c r="K95" s="34" t="s">
        <v>65</v>
      </c>
      <c r="L95" s="94">
        <v>95</v>
      </c>
      <c r="M95" s="94"/>
      <c r="N95" s="93"/>
      <c r="O95" s="64" t="s">
        <v>195</v>
      </c>
      <c r="P95" s="66">
        <v>43793.10325231482</v>
      </c>
      <c r="Q95" s="64" t="s">
        <v>947</v>
      </c>
      <c r="R95" s="67" t="s">
        <v>957</v>
      </c>
      <c r="S95" s="64" t="s">
        <v>795</v>
      </c>
      <c r="T95" s="64" t="s">
        <v>967</v>
      </c>
      <c r="U95" s="66">
        <v>43793.10325231482</v>
      </c>
      <c r="V95" s="67" t="s">
        <v>1013</v>
      </c>
      <c r="W95" s="64"/>
      <c r="X95" s="64"/>
      <c r="Y95" s="70" t="s">
        <v>1033</v>
      </c>
      <c r="Z95" s="64"/>
      <c r="AA95" s="104">
        <v>1</v>
      </c>
      <c r="AB95" s="48"/>
      <c r="AC95" s="49"/>
      <c r="AD95" s="48"/>
      <c r="AE95" s="49"/>
      <c r="AF95" s="48"/>
      <c r="AG95" s="49"/>
      <c r="AH95" s="48"/>
      <c r="AI95" s="49"/>
      <c r="AJ95" s="48"/>
      <c r="AK95" s="109"/>
      <c r="AL95" s="67" t="s">
        <v>741</v>
      </c>
      <c r="AM95" s="64" t="b">
        <v>0</v>
      </c>
      <c r="AN95" s="64">
        <v>9</v>
      </c>
      <c r="AO95" s="70" t="s">
        <v>275</v>
      </c>
      <c r="AP95" s="64" t="b">
        <v>0</v>
      </c>
      <c r="AQ95" s="64" t="s">
        <v>1040</v>
      </c>
      <c r="AR95" s="64"/>
      <c r="AS95" s="70" t="s">
        <v>275</v>
      </c>
      <c r="AT95" s="64" t="b">
        <v>0</v>
      </c>
      <c r="AU95" s="64">
        <v>3</v>
      </c>
      <c r="AV95" s="70" t="s">
        <v>275</v>
      </c>
      <c r="AW95" s="64" t="s">
        <v>692</v>
      </c>
      <c r="AX95" s="64" t="b">
        <v>0</v>
      </c>
      <c r="AY95" s="70" t="s">
        <v>1033</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3</v>
      </c>
      <c r="BM95" s="127">
        <v>43793</v>
      </c>
      <c r="BN95" s="70" t="s">
        <v>993</v>
      </c>
    </row>
    <row r="96" spans="1:66" ht="15">
      <c r="A96" s="62" t="s">
        <v>739</v>
      </c>
      <c r="B96" s="62" t="s">
        <v>790</v>
      </c>
      <c r="C96" s="81" t="s">
        <v>272</v>
      </c>
      <c r="D96" s="88">
        <v>5</v>
      </c>
      <c r="E96" s="89" t="s">
        <v>132</v>
      </c>
      <c r="F96" s="90">
        <v>16</v>
      </c>
      <c r="G96" s="81"/>
      <c r="H96" s="73"/>
      <c r="I96" s="91"/>
      <c r="J96" s="91"/>
      <c r="K96" s="34" t="s">
        <v>66</v>
      </c>
      <c r="L96" s="94">
        <v>96</v>
      </c>
      <c r="M96" s="94"/>
      <c r="N96" s="93"/>
      <c r="O96" s="64" t="s">
        <v>195</v>
      </c>
      <c r="P96" s="66">
        <v>43793.104537037034</v>
      </c>
      <c r="Q96" s="64" t="s">
        <v>947</v>
      </c>
      <c r="R96" s="67" t="s">
        <v>957</v>
      </c>
      <c r="S96" s="64" t="s">
        <v>795</v>
      </c>
      <c r="T96" s="64"/>
      <c r="U96" s="66">
        <v>43793.104537037034</v>
      </c>
      <c r="V96" s="67" t="s">
        <v>1010</v>
      </c>
      <c r="W96" s="64"/>
      <c r="X96" s="64"/>
      <c r="Y96" s="70" t="s">
        <v>1030</v>
      </c>
      <c r="Z96" s="64"/>
      <c r="AA96" s="104">
        <v>1</v>
      </c>
      <c r="AB96" s="48"/>
      <c r="AC96" s="49"/>
      <c r="AD96" s="48"/>
      <c r="AE96" s="49"/>
      <c r="AF96" s="48"/>
      <c r="AG96" s="49"/>
      <c r="AH96" s="48"/>
      <c r="AI96" s="49"/>
      <c r="AJ96" s="48"/>
      <c r="AK96" s="109"/>
      <c r="AL96" s="67" t="s">
        <v>740</v>
      </c>
      <c r="AM96" s="64" t="b">
        <v>0</v>
      </c>
      <c r="AN96" s="64">
        <v>0</v>
      </c>
      <c r="AO96" s="70" t="s">
        <v>275</v>
      </c>
      <c r="AP96" s="64" t="b">
        <v>0</v>
      </c>
      <c r="AQ96" s="64" t="s">
        <v>1040</v>
      </c>
      <c r="AR96" s="64"/>
      <c r="AS96" s="70" t="s">
        <v>275</v>
      </c>
      <c r="AT96" s="64" t="b">
        <v>0</v>
      </c>
      <c r="AU96" s="64">
        <v>3</v>
      </c>
      <c r="AV96" s="70" t="s">
        <v>1033</v>
      </c>
      <c r="AW96" s="64" t="s">
        <v>691</v>
      </c>
      <c r="AX96" s="64" t="b">
        <v>0</v>
      </c>
      <c r="AY96" s="70" t="s">
        <v>1033</v>
      </c>
      <c r="AZ96" s="64" t="s">
        <v>185</v>
      </c>
      <c r="BA96" s="64">
        <v>0</v>
      </c>
      <c r="BB96" s="64">
        <v>0</v>
      </c>
      <c r="BC96" s="64"/>
      <c r="BD96" s="64"/>
      <c r="BE96" s="64"/>
      <c r="BF96" s="64"/>
      <c r="BG96" s="64"/>
      <c r="BH96" s="64"/>
      <c r="BI96" s="64"/>
      <c r="BJ96" s="64"/>
      <c r="BK96" s="63" t="str">
        <f>REPLACE(INDEX(GroupVertices[Group],MATCH(Edges[[#This Row],[Vertex 1]],GroupVertices[Vertex],0)),1,1,"")</f>
        <v>3</v>
      </c>
      <c r="BL96" s="63" t="str">
        <f>REPLACE(INDEX(GroupVertices[Group],MATCH(Edges[[#This Row],[Vertex 2]],GroupVertices[Vertex],0)),1,1,"")</f>
        <v>2</v>
      </c>
      <c r="BM96" s="127">
        <v>43793</v>
      </c>
      <c r="BN96" s="70" t="s">
        <v>990</v>
      </c>
    </row>
    <row r="97" spans="1:66" ht="15">
      <c r="A97" s="62" t="s">
        <v>860</v>
      </c>
      <c r="B97" s="62" t="s">
        <v>790</v>
      </c>
      <c r="C97" s="81" t="s">
        <v>272</v>
      </c>
      <c r="D97" s="88">
        <v>5</v>
      </c>
      <c r="E97" s="89" t="s">
        <v>132</v>
      </c>
      <c r="F97" s="90">
        <v>16</v>
      </c>
      <c r="G97" s="81"/>
      <c r="H97" s="73"/>
      <c r="I97" s="91"/>
      <c r="J97" s="91"/>
      <c r="K97" s="34" t="s">
        <v>66</v>
      </c>
      <c r="L97" s="94">
        <v>97</v>
      </c>
      <c r="M97" s="94"/>
      <c r="N97" s="93"/>
      <c r="O97" s="64" t="s">
        <v>195</v>
      </c>
      <c r="P97" s="66">
        <v>43793.75167824074</v>
      </c>
      <c r="Q97" s="64" t="s">
        <v>947</v>
      </c>
      <c r="R97" s="67" t="s">
        <v>957</v>
      </c>
      <c r="S97" s="64" t="s">
        <v>795</v>
      </c>
      <c r="T97" s="64"/>
      <c r="U97" s="66">
        <v>43793.75167824074</v>
      </c>
      <c r="V97" s="67" t="s">
        <v>1011</v>
      </c>
      <c r="W97" s="64"/>
      <c r="X97" s="64"/>
      <c r="Y97" s="70" t="s">
        <v>1031</v>
      </c>
      <c r="Z97" s="64"/>
      <c r="AA97" s="104">
        <v>1</v>
      </c>
      <c r="AB97" s="48"/>
      <c r="AC97" s="49"/>
      <c r="AD97" s="48"/>
      <c r="AE97" s="49"/>
      <c r="AF97" s="48"/>
      <c r="AG97" s="49"/>
      <c r="AH97" s="48"/>
      <c r="AI97" s="49"/>
      <c r="AJ97" s="48"/>
      <c r="AK97" s="109"/>
      <c r="AL97" s="67" t="s">
        <v>976</v>
      </c>
      <c r="AM97" s="64" t="b">
        <v>0</v>
      </c>
      <c r="AN97" s="64">
        <v>0</v>
      </c>
      <c r="AO97" s="70" t="s">
        <v>275</v>
      </c>
      <c r="AP97" s="64" t="b">
        <v>0</v>
      </c>
      <c r="AQ97" s="64" t="s">
        <v>1040</v>
      </c>
      <c r="AR97" s="64"/>
      <c r="AS97" s="70" t="s">
        <v>275</v>
      </c>
      <c r="AT97" s="64" t="b">
        <v>0</v>
      </c>
      <c r="AU97" s="64">
        <v>3</v>
      </c>
      <c r="AV97" s="70" t="s">
        <v>1033</v>
      </c>
      <c r="AW97" s="64" t="s">
        <v>690</v>
      </c>
      <c r="AX97" s="64" t="b">
        <v>0</v>
      </c>
      <c r="AY97" s="70" t="s">
        <v>1033</v>
      </c>
      <c r="AZ97" s="64" t="s">
        <v>185</v>
      </c>
      <c r="BA97" s="64">
        <v>0</v>
      </c>
      <c r="BB97" s="64">
        <v>0</v>
      </c>
      <c r="BC97" s="64"/>
      <c r="BD97" s="64"/>
      <c r="BE97" s="64"/>
      <c r="BF97" s="64"/>
      <c r="BG97" s="64"/>
      <c r="BH97" s="64"/>
      <c r="BI97" s="64"/>
      <c r="BJ97" s="64"/>
      <c r="BK97" s="63" t="str">
        <f>REPLACE(INDEX(GroupVertices[Group],MATCH(Edges[[#This Row],[Vertex 1]],GroupVertices[Vertex],0)),1,1,"")</f>
        <v>3</v>
      </c>
      <c r="BL97" s="63" t="str">
        <f>REPLACE(INDEX(GroupVertices[Group],MATCH(Edges[[#This Row],[Vertex 2]],GroupVertices[Vertex],0)),1,1,"")</f>
        <v>2</v>
      </c>
      <c r="BM97" s="127">
        <v>43793</v>
      </c>
      <c r="BN97" s="70" t="s">
        <v>991</v>
      </c>
    </row>
    <row r="98" spans="1:66" ht="15">
      <c r="A98" s="62" t="s">
        <v>790</v>
      </c>
      <c r="B98" s="62" t="s">
        <v>368</v>
      </c>
      <c r="C98" s="81" t="s">
        <v>272</v>
      </c>
      <c r="D98" s="88">
        <v>5</v>
      </c>
      <c r="E98" s="89" t="s">
        <v>132</v>
      </c>
      <c r="F98" s="90">
        <v>16</v>
      </c>
      <c r="G98" s="81"/>
      <c r="H98" s="73"/>
      <c r="I98" s="91"/>
      <c r="J98" s="91"/>
      <c r="K98" s="34" t="s">
        <v>66</v>
      </c>
      <c r="L98" s="94">
        <v>98</v>
      </c>
      <c r="M98" s="94"/>
      <c r="N98" s="93"/>
      <c r="O98" s="64" t="s">
        <v>337</v>
      </c>
      <c r="P98" s="66">
        <v>43793.155625</v>
      </c>
      <c r="Q98" s="64" t="s">
        <v>947</v>
      </c>
      <c r="R98" s="67" t="s">
        <v>957</v>
      </c>
      <c r="S98" s="64" t="s">
        <v>795</v>
      </c>
      <c r="T98" s="64"/>
      <c r="U98" s="66">
        <v>43793.155625</v>
      </c>
      <c r="V98" s="67" t="s">
        <v>1012</v>
      </c>
      <c r="W98" s="64"/>
      <c r="X98" s="64"/>
      <c r="Y98" s="70" t="s">
        <v>1032</v>
      </c>
      <c r="Z98" s="64"/>
      <c r="AA98" s="104">
        <v>1</v>
      </c>
      <c r="AB98" s="48"/>
      <c r="AC98" s="49"/>
      <c r="AD98" s="48"/>
      <c r="AE98" s="49"/>
      <c r="AF98" s="48"/>
      <c r="AG98" s="49"/>
      <c r="AH98" s="48"/>
      <c r="AI98" s="49"/>
      <c r="AJ98" s="48"/>
      <c r="AK98" s="109"/>
      <c r="AL98" s="67" t="s">
        <v>797</v>
      </c>
      <c r="AM98" s="64" t="b">
        <v>0</v>
      </c>
      <c r="AN98" s="64">
        <v>0</v>
      </c>
      <c r="AO98" s="70" t="s">
        <v>275</v>
      </c>
      <c r="AP98" s="64" t="b">
        <v>0</v>
      </c>
      <c r="AQ98" s="64" t="s">
        <v>1040</v>
      </c>
      <c r="AR98" s="64"/>
      <c r="AS98" s="70" t="s">
        <v>275</v>
      </c>
      <c r="AT98" s="64" t="b">
        <v>0</v>
      </c>
      <c r="AU98" s="64">
        <v>3</v>
      </c>
      <c r="AV98" s="70" t="s">
        <v>1033</v>
      </c>
      <c r="AW98" s="64" t="s">
        <v>691</v>
      </c>
      <c r="AX98" s="64" t="b">
        <v>0</v>
      </c>
      <c r="AY98" s="70" t="s">
        <v>1033</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1</v>
      </c>
      <c r="BM98" s="127">
        <v>43793</v>
      </c>
      <c r="BN98" s="70" t="s">
        <v>992</v>
      </c>
    </row>
    <row r="99" spans="1:66" ht="15">
      <c r="A99" s="62" t="s">
        <v>790</v>
      </c>
      <c r="B99" s="62" t="s">
        <v>368</v>
      </c>
      <c r="C99" s="81" t="s">
        <v>272</v>
      </c>
      <c r="D99" s="88">
        <v>5</v>
      </c>
      <c r="E99" s="89" t="s">
        <v>132</v>
      </c>
      <c r="F99" s="90">
        <v>16</v>
      </c>
      <c r="G99" s="81"/>
      <c r="H99" s="73"/>
      <c r="I99" s="91"/>
      <c r="J99" s="91"/>
      <c r="K99" s="34" t="s">
        <v>66</v>
      </c>
      <c r="L99" s="94">
        <v>99</v>
      </c>
      <c r="M99" s="94"/>
      <c r="N99" s="93"/>
      <c r="O99" s="64" t="s">
        <v>195</v>
      </c>
      <c r="P99" s="66">
        <v>43793.155625</v>
      </c>
      <c r="Q99" s="64" t="s">
        <v>947</v>
      </c>
      <c r="R99" s="67" t="s">
        <v>957</v>
      </c>
      <c r="S99" s="64" t="s">
        <v>795</v>
      </c>
      <c r="T99" s="64"/>
      <c r="U99" s="66">
        <v>43793.155625</v>
      </c>
      <c r="V99" s="67" t="s">
        <v>1012</v>
      </c>
      <c r="W99" s="64"/>
      <c r="X99" s="64"/>
      <c r="Y99" s="70" t="s">
        <v>1032</v>
      </c>
      <c r="Z99" s="64"/>
      <c r="AA99" s="104">
        <v>1</v>
      </c>
      <c r="AB99" s="48"/>
      <c r="AC99" s="49"/>
      <c r="AD99" s="48"/>
      <c r="AE99" s="49"/>
      <c r="AF99" s="48"/>
      <c r="AG99" s="49"/>
      <c r="AH99" s="48"/>
      <c r="AI99" s="49"/>
      <c r="AJ99" s="48"/>
      <c r="AK99" s="109"/>
      <c r="AL99" s="67" t="s">
        <v>797</v>
      </c>
      <c r="AM99" s="64" t="b">
        <v>0</v>
      </c>
      <c r="AN99" s="64">
        <v>0</v>
      </c>
      <c r="AO99" s="70" t="s">
        <v>275</v>
      </c>
      <c r="AP99" s="64" t="b">
        <v>0</v>
      </c>
      <c r="AQ99" s="64" t="s">
        <v>1040</v>
      </c>
      <c r="AR99" s="64"/>
      <c r="AS99" s="70" t="s">
        <v>275</v>
      </c>
      <c r="AT99" s="64" t="b">
        <v>0</v>
      </c>
      <c r="AU99" s="64">
        <v>3</v>
      </c>
      <c r="AV99" s="70" t="s">
        <v>1033</v>
      </c>
      <c r="AW99" s="64" t="s">
        <v>691</v>
      </c>
      <c r="AX99" s="64" t="b">
        <v>0</v>
      </c>
      <c r="AY99" s="70" t="s">
        <v>1033</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1</v>
      </c>
      <c r="BM99" s="127">
        <v>43793</v>
      </c>
      <c r="BN99" s="70" t="s">
        <v>992</v>
      </c>
    </row>
    <row r="100" spans="1:66" ht="15">
      <c r="A100" s="62" t="s">
        <v>790</v>
      </c>
      <c r="B100" s="62" t="s">
        <v>899</v>
      </c>
      <c r="C100" s="81" t="s">
        <v>272</v>
      </c>
      <c r="D100" s="88">
        <v>5</v>
      </c>
      <c r="E100" s="89" t="s">
        <v>132</v>
      </c>
      <c r="F100" s="90">
        <v>16</v>
      </c>
      <c r="G100" s="81"/>
      <c r="H100" s="73"/>
      <c r="I100" s="91"/>
      <c r="J100" s="91"/>
      <c r="K100" s="34" t="s">
        <v>65</v>
      </c>
      <c r="L100" s="94">
        <v>100</v>
      </c>
      <c r="M100" s="94"/>
      <c r="N100" s="93"/>
      <c r="O100" s="64" t="s">
        <v>195</v>
      </c>
      <c r="P100" s="66">
        <v>43793.155625</v>
      </c>
      <c r="Q100" s="64" t="s">
        <v>947</v>
      </c>
      <c r="R100" s="67" t="s">
        <v>957</v>
      </c>
      <c r="S100" s="64" t="s">
        <v>795</v>
      </c>
      <c r="T100" s="64"/>
      <c r="U100" s="66">
        <v>43793.155625</v>
      </c>
      <c r="V100" s="67" t="s">
        <v>1012</v>
      </c>
      <c r="W100" s="64"/>
      <c r="X100" s="64"/>
      <c r="Y100" s="70" t="s">
        <v>1032</v>
      </c>
      <c r="Z100" s="64"/>
      <c r="AA100" s="104">
        <v>1</v>
      </c>
      <c r="AB100" s="48"/>
      <c r="AC100" s="49"/>
      <c r="AD100" s="48"/>
      <c r="AE100" s="49"/>
      <c r="AF100" s="48"/>
      <c r="AG100" s="49"/>
      <c r="AH100" s="48"/>
      <c r="AI100" s="49"/>
      <c r="AJ100" s="48"/>
      <c r="AK100" s="109"/>
      <c r="AL100" s="67" t="s">
        <v>797</v>
      </c>
      <c r="AM100" s="64" t="b">
        <v>0</v>
      </c>
      <c r="AN100" s="64">
        <v>0</v>
      </c>
      <c r="AO100" s="70" t="s">
        <v>275</v>
      </c>
      <c r="AP100" s="64" t="b">
        <v>0</v>
      </c>
      <c r="AQ100" s="64" t="s">
        <v>1040</v>
      </c>
      <c r="AR100" s="64"/>
      <c r="AS100" s="70" t="s">
        <v>275</v>
      </c>
      <c r="AT100" s="64" t="b">
        <v>0</v>
      </c>
      <c r="AU100" s="64">
        <v>3</v>
      </c>
      <c r="AV100" s="70" t="s">
        <v>1033</v>
      </c>
      <c r="AW100" s="64" t="s">
        <v>691</v>
      </c>
      <c r="AX100" s="64" t="b">
        <v>0</v>
      </c>
      <c r="AY100" s="70" t="s">
        <v>1033</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3</v>
      </c>
      <c r="BM100" s="127">
        <v>43793</v>
      </c>
      <c r="BN100" s="70" t="s">
        <v>992</v>
      </c>
    </row>
    <row r="101" spans="1:66" ht="15">
      <c r="A101" s="62" t="s">
        <v>790</v>
      </c>
      <c r="B101" s="62" t="s">
        <v>900</v>
      </c>
      <c r="C101" s="81" t="s">
        <v>272</v>
      </c>
      <c r="D101" s="88">
        <v>5</v>
      </c>
      <c r="E101" s="89" t="s">
        <v>132</v>
      </c>
      <c r="F101" s="90">
        <v>16</v>
      </c>
      <c r="G101" s="81"/>
      <c r="H101" s="73"/>
      <c r="I101" s="91"/>
      <c r="J101" s="91"/>
      <c r="K101" s="34" t="s">
        <v>65</v>
      </c>
      <c r="L101" s="94">
        <v>101</v>
      </c>
      <c r="M101" s="94"/>
      <c r="N101" s="93"/>
      <c r="O101" s="64" t="s">
        <v>195</v>
      </c>
      <c r="P101" s="66">
        <v>43793.155625</v>
      </c>
      <c r="Q101" s="64" t="s">
        <v>947</v>
      </c>
      <c r="R101" s="67" t="s">
        <v>957</v>
      </c>
      <c r="S101" s="64" t="s">
        <v>795</v>
      </c>
      <c r="T101" s="64"/>
      <c r="U101" s="66">
        <v>43793.155625</v>
      </c>
      <c r="V101" s="67" t="s">
        <v>1012</v>
      </c>
      <c r="W101" s="64"/>
      <c r="X101" s="64"/>
      <c r="Y101" s="70" t="s">
        <v>1032</v>
      </c>
      <c r="Z101" s="64"/>
      <c r="AA101" s="104">
        <v>1</v>
      </c>
      <c r="AB101" s="48"/>
      <c r="AC101" s="49"/>
      <c r="AD101" s="48"/>
      <c r="AE101" s="49"/>
      <c r="AF101" s="48"/>
      <c r="AG101" s="49"/>
      <c r="AH101" s="48"/>
      <c r="AI101" s="49"/>
      <c r="AJ101" s="48"/>
      <c r="AK101" s="109"/>
      <c r="AL101" s="67" t="s">
        <v>797</v>
      </c>
      <c r="AM101" s="64" t="b">
        <v>0</v>
      </c>
      <c r="AN101" s="64">
        <v>0</v>
      </c>
      <c r="AO101" s="70" t="s">
        <v>275</v>
      </c>
      <c r="AP101" s="64" t="b">
        <v>0</v>
      </c>
      <c r="AQ101" s="64" t="s">
        <v>1040</v>
      </c>
      <c r="AR101" s="64"/>
      <c r="AS101" s="70" t="s">
        <v>275</v>
      </c>
      <c r="AT101" s="64" t="b">
        <v>0</v>
      </c>
      <c r="AU101" s="64">
        <v>3</v>
      </c>
      <c r="AV101" s="70" t="s">
        <v>1033</v>
      </c>
      <c r="AW101" s="64" t="s">
        <v>691</v>
      </c>
      <c r="AX101" s="64" t="b">
        <v>0</v>
      </c>
      <c r="AY101" s="70" t="s">
        <v>1033</v>
      </c>
      <c r="AZ101" s="64" t="s">
        <v>185</v>
      </c>
      <c r="BA101" s="64">
        <v>0</v>
      </c>
      <c r="BB101" s="64">
        <v>0</v>
      </c>
      <c r="BC101" s="64"/>
      <c r="BD101" s="64"/>
      <c r="BE101" s="64"/>
      <c r="BF101" s="64"/>
      <c r="BG101" s="64"/>
      <c r="BH101" s="64"/>
      <c r="BI101" s="64"/>
      <c r="BJ101" s="64"/>
      <c r="BK101" s="63" t="str">
        <f>REPLACE(INDEX(GroupVertices[Group],MATCH(Edges[[#This Row],[Vertex 1]],GroupVertices[Vertex],0)),1,1,"")</f>
        <v>2</v>
      </c>
      <c r="BL101" s="63" t="str">
        <f>REPLACE(INDEX(GroupVertices[Group],MATCH(Edges[[#This Row],[Vertex 2]],GroupVertices[Vertex],0)),1,1,"")</f>
        <v>3</v>
      </c>
      <c r="BM101" s="127">
        <v>43793</v>
      </c>
      <c r="BN101" s="70" t="s">
        <v>992</v>
      </c>
    </row>
    <row r="102" spans="1:66" ht="15">
      <c r="A102" s="62" t="s">
        <v>790</v>
      </c>
      <c r="B102" s="62" t="s">
        <v>901</v>
      </c>
      <c r="C102" s="81" t="s">
        <v>272</v>
      </c>
      <c r="D102" s="88">
        <v>5</v>
      </c>
      <c r="E102" s="89" t="s">
        <v>132</v>
      </c>
      <c r="F102" s="90">
        <v>16</v>
      </c>
      <c r="G102" s="81"/>
      <c r="H102" s="73"/>
      <c r="I102" s="91"/>
      <c r="J102" s="91"/>
      <c r="K102" s="34" t="s">
        <v>65</v>
      </c>
      <c r="L102" s="94">
        <v>102</v>
      </c>
      <c r="M102" s="94"/>
      <c r="N102" s="93"/>
      <c r="O102" s="64" t="s">
        <v>195</v>
      </c>
      <c r="P102" s="66">
        <v>43793.155625</v>
      </c>
      <c r="Q102" s="64" t="s">
        <v>947</v>
      </c>
      <c r="R102" s="67" t="s">
        <v>957</v>
      </c>
      <c r="S102" s="64" t="s">
        <v>795</v>
      </c>
      <c r="T102" s="64"/>
      <c r="U102" s="66">
        <v>43793.155625</v>
      </c>
      <c r="V102" s="67" t="s">
        <v>1012</v>
      </c>
      <c r="W102" s="64"/>
      <c r="X102" s="64"/>
      <c r="Y102" s="70" t="s">
        <v>1032</v>
      </c>
      <c r="Z102" s="64"/>
      <c r="AA102" s="104">
        <v>1</v>
      </c>
      <c r="AB102" s="48"/>
      <c r="AC102" s="49"/>
      <c r="AD102" s="48"/>
      <c r="AE102" s="49"/>
      <c r="AF102" s="48"/>
      <c r="AG102" s="49"/>
      <c r="AH102" s="48"/>
      <c r="AI102" s="49"/>
      <c r="AJ102" s="48"/>
      <c r="AK102" s="109"/>
      <c r="AL102" s="67" t="s">
        <v>797</v>
      </c>
      <c r="AM102" s="64" t="b">
        <v>0</v>
      </c>
      <c r="AN102" s="64">
        <v>0</v>
      </c>
      <c r="AO102" s="70" t="s">
        <v>275</v>
      </c>
      <c r="AP102" s="64" t="b">
        <v>0</v>
      </c>
      <c r="AQ102" s="64" t="s">
        <v>1040</v>
      </c>
      <c r="AR102" s="64"/>
      <c r="AS102" s="70" t="s">
        <v>275</v>
      </c>
      <c r="AT102" s="64" t="b">
        <v>0</v>
      </c>
      <c r="AU102" s="64">
        <v>3</v>
      </c>
      <c r="AV102" s="70" t="s">
        <v>1033</v>
      </c>
      <c r="AW102" s="64" t="s">
        <v>691</v>
      </c>
      <c r="AX102" s="64" t="b">
        <v>0</v>
      </c>
      <c r="AY102" s="70" t="s">
        <v>1033</v>
      </c>
      <c r="AZ102" s="64" t="s">
        <v>185</v>
      </c>
      <c r="BA102" s="64">
        <v>0</v>
      </c>
      <c r="BB102" s="64">
        <v>0</v>
      </c>
      <c r="BC102" s="64"/>
      <c r="BD102" s="64"/>
      <c r="BE102" s="64"/>
      <c r="BF102" s="64"/>
      <c r="BG102" s="64"/>
      <c r="BH102" s="64"/>
      <c r="BI102" s="64"/>
      <c r="BJ102" s="64"/>
      <c r="BK102" s="63" t="str">
        <f>REPLACE(INDEX(GroupVertices[Group],MATCH(Edges[[#This Row],[Vertex 1]],GroupVertices[Vertex],0)),1,1,"")</f>
        <v>2</v>
      </c>
      <c r="BL102" s="63" t="str">
        <f>REPLACE(INDEX(GroupVertices[Group],MATCH(Edges[[#This Row],[Vertex 2]],GroupVertices[Vertex],0)),1,1,"")</f>
        <v>3</v>
      </c>
      <c r="BM102" s="127">
        <v>43793</v>
      </c>
      <c r="BN102" s="70" t="s">
        <v>992</v>
      </c>
    </row>
    <row r="103" spans="1:66" ht="15">
      <c r="A103" s="62" t="s">
        <v>790</v>
      </c>
      <c r="B103" s="62" t="s">
        <v>860</v>
      </c>
      <c r="C103" s="81" t="s">
        <v>272</v>
      </c>
      <c r="D103" s="88">
        <v>5</v>
      </c>
      <c r="E103" s="89" t="s">
        <v>132</v>
      </c>
      <c r="F103" s="90">
        <v>16</v>
      </c>
      <c r="G103" s="81"/>
      <c r="H103" s="73"/>
      <c r="I103" s="91"/>
      <c r="J103" s="91"/>
      <c r="K103" s="34" t="s">
        <v>66</v>
      </c>
      <c r="L103" s="94">
        <v>103</v>
      </c>
      <c r="M103" s="94"/>
      <c r="N103" s="93"/>
      <c r="O103" s="64" t="s">
        <v>195</v>
      </c>
      <c r="P103" s="66">
        <v>43793.155625</v>
      </c>
      <c r="Q103" s="64" t="s">
        <v>947</v>
      </c>
      <c r="R103" s="67" t="s">
        <v>957</v>
      </c>
      <c r="S103" s="64" t="s">
        <v>795</v>
      </c>
      <c r="T103" s="64"/>
      <c r="U103" s="66">
        <v>43793.155625</v>
      </c>
      <c r="V103" s="67" t="s">
        <v>1012</v>
      </c>
      <c r="W103" s="64"/>
      <c r="X103" s="64"/>
      <c r="Y103" s="70" t="s">
        <v>1032</v>
      </c>
      <c r="Z103" s="64"/>
      <c r="AA103" s="104">
        <v>1</v>
      </c>
      <c r="AB103" s="48"/>
      <c r="AC103" s="49"/>
      <c r="AD103" s="48"/>
      <c r="AE103" s="49"/>
      <c r="AF103" s="48"/>
      <c r="AG103" s="49"/>
      <c r="AH103" s="48"/>
      <c r="AI103" s="49"/>
      <c r="AJ103" s="48"/>
      <c r="AK103" s="109"/>
      <c r="AL103" s="67" t="s">
        <v>797</v>
      </c>
      <c r="AM103" s="64" t="b">
        <v>0</v>
      </c>
      <c r="AN103" s="64">
        <v>0</v>
      </c>
      <c r="AO103" s="70" t="s">
        <v>275</v>
      </c>
      <c r="AP103" s="64" t="b">
        <v>0</v>
      </c>
      <c r="AQ103" s="64" t="s">
        <v>1040</v>
      </c>
      <c r="AR103" s="64"/>
      <c r="AS103" s="70" t="s">
        <v>275</v>
      </c>
      <c r="AT103" s="64" t="b">
        <v>0</v>
      </c>
      <c r="AU103" s="64">
        <v>3</v>
      </c>
      <c r="AV103" s="70" t="s">
        <v>1033</v>
      </c>
      <c r="AW103" s="64" t="s">
        <v>691</v>
      </c>
      <c r="AX103" s="64" t="b">
        <v>0</v>
      </c>
      <c r="AY103" s="70" t="s">
        <v>1033</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3</v>
      </c>
      <c r="BM103" s="127">
        <v>43793</v>
      </c>
      <c r="BN103" s="70" t="s">
        <v>992</v>
      </c>
    </row>
    <row r="104" spans="1:66" ht="15">
      <c r="A104" s="62" t="s">
        <v>790</v>
      </c>
      <c r="B104" s="62" t="s">
        <v>791</v>
      </c>
      <c r="C104" s="81" t="s">
        <v>272</v>
      </c>
      <c r="D104" s="88">
        <v>5</v>
      </c>
      <c r="E104" s="89" t="s">
        <v>132</v>
      </c>
      <c r="F104" s="90">
        <v>16</v>
      </c>
      <c r="G104" s="81"/>
      <c r="H104" s="73"/>
      <c r="I104" s="91"/>
      <c r="J104" s="91"/>
      <c r="K104" s="34" t="s">
        <v>65</v>
      </c>
      <c r="L104" s="94">
        <v>104</v>
      </c>
      <c r="M104" s="94"/>
      <c r="N104" s="93"/>
      <c r="O104" s="64" t="s">
        <v>195</v>
      </c>
      <c r="P104" s="66">
        <v>43793.155625</v>
      </c>
      <c r="Q104" s="64" t="s">
        <v>947</v>
      </c>
      <c r="R104" s="67" t="s">
        <v>957</v>
      </c>
      <c r="S104" s="64" t="s">
        <v>795</v>
      </c>
      <c r="T104" s="64"/>
      <c r="U104" s="66">
        <v>43793.155625</v>
      </c>
      <c r="V104" s="67" t="s">
        <v>1012</v>
      </c>
      <c r="W104" s="64"/>
      <c r="X104" s="64"/>
      <c r="Y104" s="70" t="s">
        <v>1032</v>
      </c>
      <c r="Z104" s="64"/>
      <c r="AA104" s="104">
        <v>1</v>
      </c>
      <c r="AB104" s="48">
        <v>0</v>
      </c>
      <c r="AC104" s="49">
        <v>0</v>
      </c>
      <c r="AD104" s="48">
        <v>0</v>
      </c>
      <c r="AE104" s="49">
        <v>0</v>
      </c>
      <c r="AF104" s="48">
        <v>0</v>
      </c>
      <c r="AG104" s="49">
        <v>0</v>
      </c>
      <c r="AH104" s="48">
        <v>24</v>
      </c>
      <c r="AI104" s="49">
        <v>100</v>
      </c>
      <c r="AJ104" s="48">
        <v>24</v>
      </c>
      <c r="AK104" s="109"/>
      <c r="AL104" s="67" t="s">
        <v>797</v>
      </c>
      <c r="AM104" s="64" t="b">
        <v>0</v>
      </c>
      <c r="AN104" s="64">
        <v>0</v>
      </c>
      <c r="AO104" s="70" t="s">
        <v>275</v>
      </c>
      <c r="AP104" s="64" t="b">
        <v>0</v>
      </c>
      <c r="AQ104" s="64" t="s">
        <v>1040</v>
      </c>
      <c r="AR104" s="64"/>
      <c r="AS104" s="70" t="s">
        <v>275</v>
      </c>
      <c r="AT104" s="64" t="b">
        <v>0</v>
      </c>
      <c r="AU104" s="64">
        <v>3</v>
      </c>
      <c r="AV104" s="70" t="s">
        <v>1033</v>
      </c>
      <c r="AW104" s="64" t="s">
        <v>691</v>
      </c>
      <c r="AX104" s="64" t="b">
        <v>0</v>
      </c>
      <c r="AY104" s="70" t="s">
        <v>1033</v>
      </c>
      <c r="AZ104" s="64" t="s">
        <v>185</v>
      </c>
      <c r="BA104" s="64">
        <v>0</v>
      </c>
      <c r="BB104" s="64">
        <v>0</v>
      </c>
      <c r="BC104" s="64"/>
      <c r="BD104" s="64"/>
      <c r="BE104" s="64"/>
      <c r="BF104" s="64"/>
      <c r="BG104" s="64"/>
      <c r="BH104" s="64"/>
      <c r="BI104" s="64"/>
      <c r="BJ104" s="64"/>
      <c r="BK104" s="63" t="str">
        <f>REPLACE(INDEX(GroupVertices[Group],MATCH(Edges[[#This Row],[Vertex 1]],GroupVertices[Vertex],0)),1,1,"")</f>
        <v>2</v>
      </c>
      <c r="BL104" s="63" t="str">
        <f>REPLACE(INDEX(GroupVertices[Group],MATCH(Edges[[#This Row],[Vertex 2]],GroupVertices[Vertex],0)),1,1,"")</f>
        <v>3</v>
      </c>
      <c r="BM104" s="127">
        <v>43793</v>
      </c>
      <c r="BN104" s="70" t="s">
        <v>992</v>
      </c>
    </row>
    <row r="105" spans="1:66" ht="15">
      <c r="A105" s="62" t="s">
        <v>790</v>
      </c>
      <c r="B105" s="62" t="s">
        <v>739</v>
      </c>
      <c r="C105" s="81" t="s">
        <v>1737</v>
      </c>
      <c r="D105" s="88">
        <v>10</v>
      </c>
      <c r="E105" s="89" t="s">
        <v>136</v>
      </c>
      <c r="F105" s="90">
        <v>12.666666666666666</v>
      </c>
      <c r="G105" s="81"/>
      <c r="H105" s="73"/>
      <c r="I105" s="91"/>
      <c r="J105" s="91"/>
      <c r="K105" s="34" t="s">
        <v>66</v>
      </c>
      <c r="L105" s="94">
        <v>105</v>
      </c>
      <c r="M105" s="94"/>
      <c r="N105" s="93"/>
      <c r="O105" s="64" t="s">
        <v>195</v>
      </c>
      <c r="P105" s="66">
        <v>43793.155625</v>
      </c>
      <c r="Q105" s="64" t="s">
        <v>947</v>
      </c>
      <c r="R105" s="67" t="s">
        <v>957</v>
      </c>
      <c r="S105" s="64" t="s">
        <v>795</v>
      </c>
      <c r="T105" s="64"/>
      <c r="U105" s="66">
        <v>43793.155625</v>
      </c>
      <c r="V105" s="67" t="s">
        <v>1012</v>
      </c>
      <c r="W105" s="64"/>
      <c r="X105" s="64"/>
      <c r="Y105" s="70" t="s">
        <v>1032</v>
      </c>
      <c r="Z105" s="64"/>
      <c r="AA105" s="104">
        <v>3</v>
      </c>
      <c r="AB105" s="48"/>
      <c r="AC105" s="49"/>
      <c r="AD105" s="48"/>
      <c r="AE105" s="49"/>
      <c r="AF105" s="48"/>
      <c r="AG105" s="49"/>
      <c r="AH105" s="48"/>
      <c r="AI105" s="49"/>
      <c r="AJ105" s="48"/>
      <c r="AK105" s="109"/>
      <c r="AL105" s="67" t="s">
        <v>797</v>
      </c>
      <c r="AM105" s="64" t="b">
        <v>0</v>
      </c>
      <c r="AN105" s="64">
        <v>0</v>
      </c>
      <c r="AO105" s="70" t="s">
        <v>275</v>
      </c>
      <c r="AP105" s="64" t="b">
        <v>0</v>
      </c>
      <c r="AQ105" s="64" t="s">
        <v>1040</v>
      </c>
      <c r="AR105" s="64"/>
      <c r="AS105" s="70" t="s">
        <v>275</v>
      </c>
      <c r="AT105" s="64" t="b">
        <v>0</v>
      </c>
      <c r="AU105" s="64">
        <v>3</v>
      </c>
      <c r="AV105" s="70" t="s">
        <v>1033</v>
      </c>
      <c r="AW105" s="64" t="s">
        <v>691</v>
      </c>
      <c r="AX105" s="64" t="b">
        <v>0</v>
      </c>
      <c r="AY105" s="70" t="s">
        <v>1033</v>
      </c>
      <c r="AZ105" s="64" t="s">
        <v>185</v>
      </c>
      <c r="BA105" s="64">
        <v>0</v>
      </c>
      <c r="BB105" s="64">
        <v>0</v>
      </c>
      <c r="BC105" s="64"/>
      <c r="BD105" s="64"/>
      <c r="BE105" s="64"/>
      <c r="BF105" s="64"/>
      <c r="BG105" s="64"/>
      <c r="BH105" s="64"/>
      <c r="BI105" s="64"/>
      <c r="BJ105" s="64"/>
      <c r="BK105" s="63" t="str">
        <f>REPLACE(INDEX(GroupVertices[Group],MATCH(Edges[[#This Row],[Vertex 1]],GroupVertices[Vertex],0)),1,1,"")</f>
        <v>2</v>
      </c>
      <c r="BL105" s="63" t="str">
        <f>REPLACE(INDEX(GroupVertices[Group],MATCH(Edges[[#This Row],[Vertex 2]],GroupVertices[Vertex],0)),1,1,"")</f>
        <v>3</v>
      </c>
      <c r="BM105" s="127">
        <v>43793</v>
      </c>
      <c r="BN105" s="70" t="s">
        <v>992</v>
      </c>
    </row>
    <row r="106" spans="1:66" ht="15">
      <c r="A106" s="62" t="s">
        <v>790</v>
      </c>
      <c r="B106" s="62" t="s">
        <v>878</v>
      </c>
      <c r="C106" s="81" t="s">
        <v>272</v>
      </c>
      <c r="D106" s="88">
        <v>5</v>
      </c>
      <c r="E106" s="89" t="s">
        <v>132</v>
      </c>
      <c r="F106" s="90">
        <v>16</v>
      </c>
      <c r="G106" s="81"/>
      <c r="H106" s="73"/>
      <c r="I106" s="91"/>
      <c r="J106" s="91"/>
      <c r="K106" s="34" t="s">
        <v>65</v>
      </c>
      <c r="L106" s="94">
        <v>106</v>
      </c>
      <c r="M106" s="94"/>
      <c r="N106" s="93"/>
      <c r="O106" s="64" t="s">
        <v>195</v>
      </c>
      <c r="P106" s="66">
        <v>43793.155625</v>
      </c>
      <c r="Q106" s="64" t="s">
        <v>947</v>
      </c>
      <c r="R106" s="67" t="s">
        <v>957</v>
      </c>
      <c r="S106" s="64" t="s">
        <v>795</v>
      </c>
      <c r="T106" s="64"/>
      <c r="U106" s="66">
        <v>43793.155625</v>
      </c>
      <c r="V106" s="67" t="s">
        <v>1012</v>
      </c>
      <c r="W106" s="64"/>
      <c r="X106" s="64"/>
      <c r="Y106" s="70" t="s">
        <v>1032</v>
      </c>
      <c r="Z106" s="64"/>
      <c r="AA106" s="104">
        <v>1</v>
      </c>
      <c r="AB106" s="48"/>
      <c r="AC106" s="49"/>
      <c r="AD106" s="48"/>
      <c r="AE106" s="49"/>
      <c r="AF106" s="48"/>
      <c r="AG106" s="49"/>
      <c r="AH106" s="48"/>
      <c r="AI106" s="49"/>
      <c r="AJ106" s="48"/>
      <c r="AK106" s="109"/>
      <c r="AL106" s="67" t="s">
        <v>797</v>
      </c>
      <c r="AM106" s="64" t="b">
        <v>0</v>
      </c>
      <c r="AN106" s="64">
        <v>0</v>
      </c>
      <c r="AO106" s="70" t="s">
        <v>275</v>
      </c>
      <c r="AP106" s="64" t="b">
        <v>0</v>
      </c>
      <c r="AQ106" s="64" t="s">
        <v>1040</v>
      </c>
      <c r="AR106" s="64"/>
      <c r="AS106" s="70" t="s">
        <v>275</v>
      </c>
      <c r="AT106" s="64" t="b">
        <v>0</v>
      </c>
      <c r="AU106" s="64">
        <v>3</v>
      </c>
      <c r="AV106" s="70" t="s">
        <v>1033</v>
      </c>
      <c r="AW106" s="64" t="s">
        <v>691</v>
      </c>
      <c r="AX106" s="64" t="b">
        <v>0</v>
      </c>
      <c r="AY106" s="70" t="s">
        <v>1033</v>
      </c>
      <c r="AZ106" s="64" t="s">
        <v>185</v>
      </c>
      <c r="BA106" s="64">
        <v>0</v>
      </c>
      <c r="BB106" s="64">
        <v>0</v>
      </c>
      <c r="BC106" s="64"/>
      <c r="BD106" s="64"/>
      <c r="BE106" s="64"/>
      <c r="BF106" s="64"/>
      <c r="BG106" s="64"/>
      <c r="BH106" s="64"/>
      <c r="BI106" s="64"/>
      <c r="BJ106" s="64"/>
      <c r="BK106" s="63" t="str">
        <f>REPLACE(INDEX(GroupVertices[Group],MATCH(Edges[[#This Row],[Vertex 1]],GroupVertices[Vertex],0)),1,1,"")</f>
        <v>2</v>
      </c>
      <c r="BL106" s="63" t="str">
        <f>REPLACE(INDEX(GroupVertices[Group],MATCH(Edges[[#This Row],[Vertex 2]],GroupVertices[Vertex],0)),1,1,"")</f>
        <v>3</v>
      </c>
      <c r="BM106" s="127">
        <v>43793</v>
      </c>
      <c r="BN106" s="70" t="s">
        <v>992</v>
      </c>
    </row>
    <row r="107" spans="1:66" ht="15">
      <c r="A107" s="62" t="s">
        <v>790</v>
      </c>
      <c r="B107" s="62" t="s">
        <v>739</v>
      </c>
      <c r="C107" s="81" t="s">
        <v>1737</v>
      </c>
      <c r="D107" s="88">
        <v>10</v>
      </c>
      <c r="E107" s="89" t="s">
        <v>136</v>
      </c>
      <c r="F107" s="90">
        <v>12.666666666666666</v>
      </c>
      <c r="G107" s="81"/>
      <c r="H107" s="73"/>
      <c r="I107" s="91"/>
      <c r="J107" s="91"/>
      <c r="K107" s="34" t="s">
        <v>66</v>
      </c>
      <c r="L107" s="94">
        <v>107</v>
      </c>
      <c r="M107" s="94"/>
      <c r="N107" s="93"/>
      <c r="O107" s="64" t="s">
        <v>195</v>
      </c>
      <c r="P107" s="66">
        <v>43793.89981481482</v>
      </c>
      <c r="Q107" s="64" t="s">
        <v>944</v>
      </c>
      <c r="R107" s="67" t="s">
        <v>955</v>
      </c>
      <c r="S107" s="64" t="s">
        <v>688</v>
      </c>
      <c r="T107" s="64" t="s">
        <v>965</v>
      </c>
      <c r="U107" s="66">
        <v>43793.89981481482</v>
      </c>
      <c r="V107" s="67" t="s">
        <v>1005</v>
      </c>
      <c r="W107" s="64"/>
      <c r="X107" s="64"/>
      <c r="Y107" s="70" t="s">
        <v>1025</v>
      </c>
      <c r="Z107" s="64"/>
      <c r="AA107" s="104">
        <v>3</v>
      </c>
      <c r="AB107" s="48"/>
      <c r="AC107" s="49"/>
      <c r="AD107" s="48"/>
      <c r="AE107" s="49"/>
      <c r="AF107" s="48"/>
      <c r="AG107" s="49"/>
      <c r="AH107" s="48"/>
      <c r="AI107" s="49"/>
      <c r="AJ107" s="48"/>
      <c r="AK107" s="109"/>
      <c r="AL107" s="67" t="s">
        <v>797</v>
      </c>
      <c r="AM107" s="64" t="b">
        <v>0</v>
      </c>
      <c r="AN107" s="64">
        <v>1</v>
      </c>
      <c r="AO107" s="70" t="s">
        <v>275</v>
      </c>
      <c r="AP107" s="64" t="b">
        <v>1</v>
      </c>
      <c r="AQ107" s="64" t="s">
        <v>689</v>
      </c>
      <c r="AR107" s="64"/>
      <c r="AS107" s="70" t="s">
        <v>1042</v>
      </c>
      <c r="AT107" s="64" t="b">
        <v>0</v>
      </c>
      <c r="AU107" s="64">
        <v>0</v>
      </c>
      <c r="AV107" s="70" t="s">
        <v>275</v>
      </c>
      <c r="AW107" s="64" t="s">
        <v>691</v>
      </c>
      <c r="AX107" s="64" t="b">
        <v>0</v>
      </c>
      <c r="AY107" s="70" t="s">
        <v>1025</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3</v>
      </c>
      <c r="BM107" s="127">
        <v>43793</v>
      </c>
      <c r="BN107" s="70" t="s">
        <v>985</v>
      </c>
    </row>
    <row r="108" spans="1:66" ht="15">
      <c r="A108" s="62" t="s">
        <v>790</v>
      </c>
      <c r="B108" s="62" t="s">
        <v>739</v>
      </c>
      <c r="C108" s="81" t="s">
        <v>1737</v>
      </c>
      <c r="D108" s="88">
        <v>10</v>
      </c>
      <c r="E108" s="89" t="s">
        <v>136</v>
      </c>
      <c r="F108" s="90">
        <v>12.666666666666666</v>
      </c>
      <c r="G108" s="81"/>
      <c r="H108" s="73"/>
      <c r="I108" s="91"/>
      <c r="J108" s="91"/>
      <c r="K108" s="34" t="s">
        <v>66</v>
      </c>
      <c r="L108" s="94">
        <v>108</v>
      </c>
      <c r="M108" s="94"/>
      <c r="N108" s="93"/>
      <c r="O108" s="64" t="s">
        <v>195</v>
      </c>
      <c r="P108" s="66">
        <v>43796.85165509259</v>
      </c>
      <c r="Q108" s="64" t="s">
        <v>945</v>
      </c>
      <c r="R108" s="67" t="s">
        <v>956</v>
      </c>
      <c r="S108" s="64" t="s">
        <v>688</v>
      </c>
      <c r="T108" s="64" t="s">
        <v>966</v>
      </c>
      <c r="U108" s="66">
        <v>43796.85165509259</v>
      </c>
      <c r="V108" s="67" t="s">
        <v>1006</v>
      </c>
      <c r="W108" s="64"/>
      <c r="X108" s="64"/>
      <c r="Y108" s="70" t="s">
        <v>1026</v>
      </c>
      <c r="Z108" s="64"/>
      <c r="AA108" s="104">
        <v>3</v>
      </c>
      <c r="AB108" s="48"/>
      <c r="AC108" s="49"/>
      <c r="AD108" s="48"/>
      <c r="AE108" s="49"/>
      <c r="AF108" s="48"/>
      <c r="AG108" s="49"/>
      <c r="AH108" s="48"/>
      <c r="AI108" s="49"/>
      <c r="AJ108" s="48"/>
      <c r="AK108" s="109"/>
      <c r="AL108" s="67" t="s">
        <v>797</v>
      </c>
      <c r="AM108" s="64" t="b">
        <v>0</v>
      </c>
      <c r="AN108" s="64">
        <v>1</v>
      </c>
      <c r="AO108" s="70" t="s">
        <v>275</v>
      </c>
      <c r="AP108" s="64" t="b">
        <v>1</v>
      </c>
      <c r="AQ108" s="64" t="s">
        <v>767</v>
      </c>
      <c r="AR108" s="64"/>
      <c r="AS108" s="70" t="s">
        <v>1043</v>
      </c>
      <c r="AT108" s="64" t="b">
        <v>0</v>
      </c>
      <c r="AU108" s="64">
        <v>0</v>
      </c>
      <c r="AV108" s="70" t="s">
        <v>275</v>
      </c>
      <c r="AW108" s="64" t="s">
        <v>691</v>
      </c>
      <c r="AX108" s="64" t="b">
        <v>0</v>
      </c>
      <c r="AY108" s="70" t="s">
        <v>1026</v>
      </c>
      <c r="AZ108" s="64" t="s">
        <v>185</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3</v>
      </c>
      <c r="BM108" s="127">
        <v>43796</v>
      </c>
      <c r="BN108" s="70" t="s">
        <v>986</v>
      </c>
    </row>
    <row r="109" spans="1:66" ht="15">
      <c r="A109" s="62" t="s">
        <v>368</v>
      </c>
      <c r="B109" s="62" t="s">
        <v>790</v>
      </c>
      <c r="C109" s="81" t="s">
        <v>272</v>
      </c>
      <c r="D109" s="88">
        <v>5</v>
      </c>
      <c r="E109" s="89" t="s">
        <v>132</v>
      </c>
      <c r="F109" s="90">
        <v>16</v>
      </c>
      <c r="G109" s="81"/>
      <c r="H109" s="73"/>
      <c r="I109" s="91"/>
      <c r="J109" s="91"/>
      <c r="K109" s="34" t="s">
        <v>66</v>
      </c>
      <c r="L109" s="94">
        <v>109</v>
      </c>
      <c r="M109" s="94"/>
      <c r="N109" s="93"/>
      <c r="O109" s="64" t="s">
        <v>195</v>
      </c>
      <c r="P109" s="66">
        <v>43793.10325231482</v>
      </c>
      <c r="Q109" s="64" t="s">
        <v>947</v>
      </c>
      <c r="R109" s="67" t="s">
        <v>957</v>
      </c>
      <c r="S109" s="64" t="s">
        <v>795</v>
      </c>
      <c r="T109" s="64" t="s">
        <v>967</v>
      </c>
      <c r="U109" s="66">
        <v>43793.10325231482</v>
      </c>
      <c r="V109" s="67" t="s">
        <v>1013</v>
      </c>
      <c r="W109" s="64"/>
      <c r="X109" s="64"/>
      <c r="Y109" s="70" t="s">
        <v>1033</v>
      </c>
      <c r="Z109" s="64"/>
      <c r="AA109" s="104">
        <v>1</v>
      </c>
      <c r="AB109" s="48"/>
      <c r="AC109" s="49"/>
      <c r="AD109" s="48"/>
      <c r="AE109" s="49"/>
      <c r="AF109" s="48"/>
      <c r="AG109" s="49"/>
      <c r="AH109" s="48"/>
      <c r="AI109" s="49"/>
      <c r="AJ109" s="48"/>
      <c r="AK109" s="109"/>
      <c r="AL109" s="67" t="s">
        <v>741</v>
      </c>
      <c r="AM109" s="64" t="b">
        <v>0</v>
      </c>
      <c r="AN109" s="64">
        <v>9</v>
      </c>
      <c r="AO109" s="70" t="s">
        <v>275</v>
      </c>
      <c r="AP109" s="64" t="b">
        <v>0</v>
      </c>
      <c r="AQ109" s="64" t="s">
        <v>1040</v>
      </c>
      <c r="AR109" s="64"/>
      <c r="AS109" s="70" t="s">
        <v>275</v>
      </c>
      <c r="AT109" s="64" t="b">
        <v>0</v>
      </c>
      <c r="AU109" s="64">
        <v>3</v>
      </c>
      <c r="AV109" s="70" t="s">
        <v>275</v>
      </c>
      <c r="AW109" s="64" t="s">
        <v>692</v>
      </c>
      <c r="AX109" s="64" t="b">
        <v>0</v>
      </c>
      <c r="AY109" s="70" t="s">
        <v>1033</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2</v>
      </c>
      <c r="BM109" s="127">
        <v>43793</v>
      </c>
      <c r="BN109" s="70" t="s">
        <v>993</v>
      </c>
    </row>
    <row r="110" spans="1:66" ht="15">
      <c r="A110" s="62" t="s">
        <v>739</v>
      </c>
      <c r="B110" s="62" t="s">
        <v>899</v>
      </c>
      <c r="C110" s="81" t="s">
        <v>272</v>
      </c>
      <c r="D110" s="88">
        <v>5</v>
      </c>
      <c r="E110" s="89" t="s">
        <v>132</v>
      </c>
      <c r="F110" s="90">
        <v>16</v>
      </c>
      <c r="G110" s="81"/>
      <c r="H110" s="73"/>
      <c r="I110" s="91"/>
      <c r="J110" s="91"/>
      <c r="K110" s="34" t="s">
        <v>65</v>
      </c>
      <c r="L110" s="94">
        <v>110</v>
      </c>
      <c r="M110" s="94"/>
      <c r="N110" s="93"/>
      <c r="O110" s="64" t="s">
        <v>195</v>
      </c>
      <c r="P110" s="66">
        <v>43793.104537037034</v>
      </c>
      <c r="Q110" s="64" t="s">
        <v>947</v>
      </c>
      <c r="R110" s="67" t="s">
        <v>957</v>
      </c>
      <c r="S110" s="64" t="s">
        <v>795</v>
      </c>
      <c r="T110" s="64"/>
      <c r="U110" s="66">
        <v>43793.104537037034</v>
      </c>
      <c r="V110" s="67" t="s">
        <v>1010</v>
      </c>
      <c r="W110" s="64"/>
      <c r="X110" s="64"/>
      <c r="Y110" s="70" t="s">
        <v>1030</v>
      </c>
      <c r="Z110" s="64"/>
      <c r="AA110" s="104">
        <v>1</v>
      </c>
      <c r="AB110" s="48"/>
      <c r="AC110" s="49"/>
      <c r="AD110" s="48"/>
      <c r="AE110" s="49"/>
      <c r="AF110" s="48"/>
      <c r="AG110" s="49"/>
      <c r="AH110" s="48"/>
      <c r="AI110" s="49"/>
      <c r="AJ110" s="48"/>
      <c r="AK110" s="109"/>
      <c r="AL110" s="67" t="s">
        <v>740</v>
      </c>
      <c r="AM110" s="64" t="b">
        <v>0</v>
      </c>
      <c r="AN110" s="64">
        <v>0</v>
      </c>
      <c r="AO110" s="70" t="s">
        <v>275</v>
      </c>
      <c r="AP110" s="64" t="b">
        <v>0</v>
      </c>
      <c r="AQ110" s="64" t="s">
        <v>1040</v>
      </c>
      <c r="AR110" s="64"/>
      <c r="AS110" s="70" t="s">
        <v>275</v>
      </c>
      <c r="AT110" s="64" t="b">
        <v>0</v>
      </c>
      <c r="AU110" s="64">
        <v>3</v>
      </c>
      <c r="AV110" s="70" t="s">
        <v>1033</v>
      </c>
      <c r="AW110" s="64" t="s">
        <v>691</v>
      </c>
      <c r="AX110" s="64" t="b">
        <v>0</v>
      </c>
      <c r="AY110" s="70" t="s">
        <v>1033</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3</v>
      </c>
      <c r="BM110" s="127">
        <v>43793</v>
      </c>
      <c r="BN110" s="70" t="s">
        <v>990</v>
      </c>
    </row>
    <row r="111" spans="1:66" ht="15">
      <c r="A111" s="62" t="s">
        <v>860</v>
      </c>
      <c r="B111" s="62" t="s">
        <v>899</v>
      </c>
      <c r="C111" s="81" t="s">
        <v>272</v>
      </c>
      <c r="D111" s="88">
        <v>5</v>
      </c>
      <c r="E111" s="89" t="s">
        <v>132</v>
      </c>
      <c r="F111" s="90">
        <v>16</v>
      </c>
      <c r="G111" s="81"/>
      <c r="H111" s="73"/>
      <c r="I111" s="91"/>
      <c r="J111" s="91"/>
      <c r="K111" s="34" t="s">
        <v>65</v>
      </c>
      <c r="L111" s="94">
        <v>111</v>
      </c>
      <c r="M111" s="94"/>
      <c r="N111" s="93"/>
      <c r="O111" s="64" t="s">
        <v>195</v>
      </c>
      <c r="P111" s="66">
        <v>43793.75167824074</v>
      </c>
      <c r="Q111" s="64" t="s">
        <v>947</v>
      </c>
      <c r="R111" s="67" t="s">
        <v>957</v>
      </c>
      <c r="S111" s="64" t="s">
        <v>795</v>
      </c>
      <c r="T111" s="64"/>
      <c r="U111" s="66">
        <v>43793.75167824074</v>
      </c>
      <c r="V111" s="67" t="s">
        <v>1011</v>
      </c>
      <c r="W111" s="64"/>
      <c r="X111" s="64"/>
      <c r="Y111" s="70" t="s">
        <v>1031</v>
      </c>
      <c r="Z111" s="64"/>
      <c r="AA111" s="104">
        <v>1</v>
      </c>
      <c r="AB111" s="48"/>
      <c r="AC111" s="49"/>
      <c r="AD111" s="48"/>
      <c r="AE111" s="49"/>
      <c r="AF111" s="48"/>
      <c r="AG111" s="49"/>
      <c r="AH111" s="48"/>
      <c r="AI111" s="49"/>
      <c r="AJ111" s="48"/>
      <c r="AK111" s="109"/>
      <c r="AL111" s="67" t="s">
        <v>976</v>
      </c>
      <c r="AM111" s="64" t="b">
        <v>0</v>
      </c>
      <c r="AN111" s="64">
        <v>0</v>
      </c>
      <c r="AO111" s="70" t="s">
        <v>275</v>
      </c>
      <c r="AP111" s="64" t="b">
        <v>0</v>
      </c>
      <c r="AQ111" s="64" t="s">
        <v>1040</v>
      </c>
      <c r="AR111" s="64"/>
      <c r="AS111" s="70" t="s">
        <v>275</v>
      </c>
      <c r="AT111" s="64" t="b">
        <v>0</v>
      </c>
      <c r="AU111" s="64">
        <v>3</v>
      </c>
      <c r="AV111" s="70" t="s">
        <v>1033</v>
      </c>
      <c r="AW111" s="64" t="s">
        <v>690</v>
      </c>
      <c r="AX111" s="64" t="b">
        <v>0</v>
      </c>
      <c r="AY111" s="70" t="s">
        <v>1033</v>
      </c>
      <c r="AZ111" s="64" t="s">
        <v>185</v>
      </c>
      <c r="BA111" s="64">
        <v>0</v>
      </c>
      <c r="BB111" s="64">
        <v>0</v>
      </c>
      <c r="BC111" s="64"/>
      <c r="BD111" s="64"/>
      <c r="BE111" s="64"/>
      <c r="BF111" s="64"/>
      <c r="BG111" s="64"/>
      <c r="BH111" s="64"/>
      <c r="BI111" s="64"/>
      <c r="BJ111" s="64"/>
      <c r="BK111" s="63" t="str">
        <f>REPLACE(INDEX(GroupVertices[Group],MATCH(Edges[[#This Row],[Vertex 1]],GroupVertices[Vertex],0)),1,1,"")</f>
        <v>3</v>
      </c>
      <c r="BL111" s="63" t="str">
        <f>REPLACE(INDEX(GroupVertices[Group],MATCH(Edges[[#This Row],[Vertex 2]],GroupVertices[Vertex],0)),1,1,"")</f>
        <v>3</v>
      </c>
      <c r="BM111" s="127">
        <v>43793</v>
      </c>
      <c r="BN111" s="70" t="s">
        <v>991</v>
      </c>
    </row>
    <row r="112" spans="1:66" ht="15">
      <c r="A112" s="62" t="s">
        <v>368</v>
      </c>
      <c r="B112" s="62" t="s">
        <v>899</v>
      </c>
      <c r="C112" s="81" t="s">
        <v>272</v>
      </c>
      <c r="D112" s="88">
        <v>5</v>
      </c>
      <c r="E112" s="89" t="s">
        <v>132</v>
      </c>
      <c r="F112" s="90">
        <v>16</v>
      </c>
      <c r="G112" s="81"/>
      <c r="H112" s="73"/>
      <c r="I112" s="91"/>
      <c r="J112" s="91"/>
      <c r="K112" s="34" t="s">
        <v>65</v>
      </c>
      <c r="L112" s="94">
        <v>112</v>
      </c>
      <c r="M112" s="94"/>
      <c r="N112" s="93"/>
      <c r="O112" s="64" t="s">
        <v>195</v>
      </c>
      <c r="P112" s="66">
        <v>43793.10325231482</v>
      </c>
      <c r="Q112" s="64" t="s">
        <v>947</v>
      </c>
      <c r="R112" s="67" t="s">
        <v>957</v>
      </c>
      <c r="S112" s="64" t="s">
        <v>795</v>
      </c>
      <c r="T112" s="64" t="s">
        <v>967</v>
      </c>
      <c r="U112" s="66">
        <v>43793.10325231482</v>
      </c>
      <c r="V112" s="67" t="s">
        <v>1013</v>
      </c>
      <c r="W112" s="64"/>
      <c r="X112" s="64"/>
      <c r="Y112" s="70" t="s">
        <v>1033</v>
      </c>
      <c r="Z112" s="64"/>
      <c r="AA112" s="104">
        <v>1</v>
      </c>
      <c r="AB112" s="48"/>
      <c r="AC112" s="49"/>
      <c r="AD112" s="48"/>
      <c r="AE112" s="49"/>
      <c r="AF112" s="48"/>
      <c r="AG112" s="49"/>
      <c r="AH112" s="48"/>
      <c r="AI112" s="49"/>
      <c r="AJ112" s="48"/>
      <c r="AK112" s="109"/>
      <c r="AL112" s="67" t="s">
        <v>741</v>
      </c>
      <c r="AM112" s="64" t="b">
        <v>0</v>
      </c>
      <c r="AN112" s="64">
        <v>9</v>
      </c>
      <c r="AO112" s="70" t="s">
        <v>275</v>
      </c>
      <c r="AP112" s="64" t="b">
        <v>0</v>
      </c>
      <c r="AQ112" s="64" t="s">
        <v>1040</v>
      </c>
      <c r="AR112" s="64"/>
      <c r="AS112" s="70" t="s">
        <v>275</v>
      </c>
      <c r="AT112" s="64" t="b">
        <v>0</v>
      </c>
      <c r="AU112" s="64">
        <v>3</v>
      </c>
      <c r="AV112" s="70" t="s">
        <v>275</v>
      </c>
      <c r="AW112" s="64" t="s">
        <v>692</v>
      </c>
      <c r="AX112" s="64" t="b">
        <v>0</v>
      </c>
      <c r="AY112" s="70" t="s">
        <v>1033</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3</v>
      </c>
      <c r="BM112" s="127">
        <v>43793</v>
      </c>
      <c r="BN112" s="70" t="s">
        <v>993</v>
      </c>
    </row>
    <row r="113" spans="1:66" ht="15">
      <c r="A113" s="62" t="s">
        <v>739</v>
      </c>
      <c r="B113" s="62" t="s">
        <v>900</v>
      </c>
      <c r="C113" s="81" t="s">
        <v>272</v>
      </c>
      <c r="D113" s="88">
        <v>5</v>
      </c>
      <c r="E113" s="89" t="s">
        <v>132</v>
      </c>
      <c r="F113" s="90">
        <v>16</v>
      </c>
      <c r="G113" s="81"/>
      <c r="H113" s="73"/>
      <c r="I113" s="91"/>
      <c r="J113" s="91"/>
      <c r="K113" s="34" t="s">
        <v>65</v>
      </c>
      <c r="L113" s="94">
        <v>113</v>
      </c>
      <c r="M113" s="94"/>
      <c r="N113" s="93"/>
      <c r="O113" s="64" t="s">
        <v>195</v>
      </c>
      <c r="P113" s="66">
        <v>43793.104537037034</v>
      </c>
      <c r="Q113" s="64" t="s">
        <v>947</v>
      </c>
      <c r="R113" s="67" t="s">
        <v>957</v>
      </c>
      <c r="S113" s="64" t="s">
        <v>795</v>
      </c>
      <c r="T113" s="64"/>
      <c r="U113" s="66">
        <v>43793.104537037034</v>
      </c>
      <c r="V113" s="67" t="s">
        <v>1010</v>
      </c>
      <c r="W113" s="64"/>
      <c r="X113" s="64"/>
      <c r="Y113" s="70" t="s">
        <v>1030</v>
      </c>
      <c r="Z113" s="64"/>
      <c r="AA113" s="104">
        <v>1</v>
      </c>
      <c r="AB113" s="48"/>
      <c r="AC113" s="49"/>
      <c r="AD113" s="48"/>
      <c r="AE113" s="49"/>
      <c r="AF113" s="48"/>
      <c r="AG113" s="49"/>
      <c r="AH113" s="48"/>
      <c r="AI113" s="49"/>
      <c r="AJ113" s="48"/>
      <c r="AK113" s="109"/>
      <c r="AL113" s="67" t="s">
        <v>740</v>
      </c>
      <c r="AM113" s="64" t="b">
        <v>0</v>
      </c>
      <c r="AN113" s="64">
        <v>0</v>
      </c>
      <c r="AO113" s="70" t="s">
        <v>275</v>
      </c>
      <c r="AP113" s="64" t="b">
        <v>0</v>
      </c>
      <c r="AQ113" s="64" t="s">
        <v>1040</v>
      </c>
      <c r="AR113" s="64"/>
      <c r="AS113" s="70" t="s">
        <v>275</v>
      </c>
      <c r="AT113" s="64" t="b">
        <v>0</v>
      </c>
      <c r="AU113" s="64">
        <v>3</v>
      </c>
      <c r="AV113" s="70" t="s">
        <v>1033</v>
      </c>
      <c r="AW113" s="64" t="s">
        <v>691</v>
      </c>
      <c r="AX113" s="64" t="b">
        <v>0</v>
      </c>
      <c r="AY113" s="70" t="s">
        <v>1033</v>
      </c>
      <c r="AZ113" s="64" t="s">
        <v>185</v>
      </c>
      <c r="BA113" s="64">
        <v>0</v>
      </c>
      <c r="BB113" s="64">
        <v>0</v>
      </c>
      <c r="BC113" s="64"/>
      <c r="BD113" s="64"/>
      <c r="BE113" s="64"/>
      <c r="BF113" s="64"/>
      <c r="BG113" s="64"/>
      <c r="BH113" s="64"/>
      <c r="BI113" s="64"/>
      <c r="BJ113" s="64"/>
      <c r="BK113" s="63" t="str">
        <f>REPLACE(INDEX(GroupVertices[Group],MATCH(Edges[[#This Row],[Vertex 1]],GroupVertices[Vertex],0)),1,1,"")</f>
        <v>3</v>
      </c>
      <c r="BL113" s="63" t="str">
        <f>REPLACE(INDEX(GroupVertices[Group],MATCH(Edges[[#This Row],[Vertex 2]],GroupVertices[Vertex],0)),1,1,"")</f>
        <v>3</v>
      </c>
      <c r="BM113" s="127">
        <v>43793</v>
      </c>
      <c r="BN113" s="70" t="s">
        <v>990</v>
      </c>
    </row>
    <row r="114" spans="1:66" ht="15">
      <c r="A114" s="62" t="s">
        <v>860</v>
      </c>
      <c r="B114" s="62" t="s">
        <v>900</v>
      </c>
      <c r="C114" s="81" t="s">
        <v>272</v>
      </c>
      <c r="D114" s="88">
        <v>5</v>
      </c>
      <c r="E114" s="89" t="s">
        <v>132</v>
      </c>
      <c r="F114" s="90">
        <v>16</v>
      </c>
      <c r="G114" s="81"/>
      <c r="H114" s="73"/>
      <c r="I114" s="91"/>
      <c r="J114" s="91"/>
      <c r="K114" s="34" t="s">
        <v>65</v>
      </c>
      <c r="L114" s="94">
        <v>114</v>
      </c>
      <c r="M114" s="94"/>
      <c r="N114" s="93"/>
      <c r="O114" s="64" t="s">
        <v>195</v>
      </c>
      <c r="P114" s="66">
        <v>43793.75167824074</v>
      </c>
      <c r="Q114" s="64" t="s">
        <v>947</v>
      </c>
      <c r="R114" s="67" t="s">
        <v>957</v>
      </c>
      <c r="S114" s="64" t="s">
        <v>795</v>
      </c>
      <c r="T114" s="64"/>
      <c r="U114" s="66">
        <v>43793.75167824074</v>
      </c>
      <c r="V114" s="67" t="s">
        <v>1011</v>
      </c>
      <c r="W114" s="64"/>
      <c r="X114" s="64"/>
      <c r="Y114" s="70" t="s">
        <v>1031</v>
      </c>
      <c r="Z114" s="64"/>
      <c r="AA114" s="104">
        <v>1</v>
      </c>
      <c r="AB114" s="48"/>
      <c r="AC114" s="49"/>
      <c r="AD114" s="48"/>
      <c r="AE114" s="49"/>
      <c r="AF114" s="48"/>
      <c r="AG114" s="49"/>
      <c r="AH114" s="48"/>
      <c r="AI114" s="49"/>
      <c r="AJ114" s="48"/>
      <c r="AK114" s="109"/>
      <c r="AL114" s="67" t="s">
        <v>976</v>
      </c>
      <c r="AM114" s="64" t="b">
        <v>0</v>
      </c>
      <c r="AN114" s="64">
        <v>0</v>
      </c>
      <c r="AO114" s="70" t="s">
        <v>275</v>
      </c>
      <c r="AP114" s="64" t="b">
        <v>0</v>
      </c>
      <c r="AQ114" s="64" t="s">
        <v>1040</v>
      </c>
      <c r="AR114" s="64"/>
      <c r="AS114" s="70" t="s">
        <v>275</v>
      </c>
      <c r="AT114" s="64" t="b">
        <v>0</v>
      </c>
      <c r="AU114" s="64">
        <v>3</v>
      </c>
      <c r="AV114" s="70" t="s">
        <v>1033</v>
      </c>
      <c r="AW114" s="64" t="s">
        <v>690</v>
      </c>
      <c r="AX114" s="64" t="b">
        <v>0</v>
      </c>
      <c r="AY114" s="70" t="s">
        <v>1033</v>
      </c>
      <c r="AZ114" s="64" t="s">
        <v>185</v>
      </c>
      <c r="BA114" s="64">
        <v>0</v>
      </c>
      <c r="BB114" s="64">
        <v>0</v>
      </c>
      <c r="BC114" s="64"/>
      <c r="BD114" s="64"/>
      <c r="BE114" s="64"/>
      <c r="BF114" s="64"/>
      <c r="BG114" s="64"/>
      <c r="BH114" s="64"/>
      <c r="BI114" s="64"/>
      <c r="BJ114" s="64"/>
      <c r="BK114" s="63" t="str">
        <f>REPLACE(INDEX(GroupVertices[Group],MATCH(Edges[[#This Row],[Vertex 1]],GroupVertices[Vertex],0)),1,1,"")</f>
        <v>3</v>
      </c>
      <c r="BL114" s="63" t="str">
        <f>REPLACE(INDEX(GroupVertices[Group],MATCH(Edges[[#This Row],[Vertex 2]],GroupVertices[Vertex],0)),1,1,"")</f>
        <v>3</v>
      </c>
      <c r="BM114" s="127">
        <v>43793</v>
      </c>
      <c r="BN114" s="70" t="s">
        <v>991</v>
      </c>
    </row>
    <row r="115" spans="1:66" ht="15">
      <c r="A115" s="62" t="s">
        <v>368</v>
      </c>
      <c r="B115" s="62" t="s">
        <v>900</v>
      </c>
      <c r="C115" s="81" t="s">
        <v>272</v>
      </c>
      <c r="D115" s="88">
        <v>5</v>
      </c>
      <c r="E115" s="89" t="s">
        <v>132</v>
      </c>
      <c r="F115" s="90">
        <v>16</v>
      </c>
      <c r="G115" s="81"/>
      <c r="H115" s="73"/>
      <c r="I115" s="91"/>
      <c r="J115" s="91"/>
      <c r="K115" s="34" t="s">
        <v>65</v>
      </c>
      <c r="L115" s="94">
        <v>115</v>
      </c>
      <c r="M115" s="94"/>
      <c r="N115" s="93"/>
      <c r="O115" s="64" t="s">
        <v>195</v>
      </c>
      <c r="P115" s="66">
        <v>43793.10325231482</v>
      </c>
      <c r="Q115" s="64" t="s">
        <v>947</v>
      </c>
      <c r="R115" s="67" t="s">
        <v>957</v>
      </c>
      <c r="S115" s="64" t="s">
        <v>795</v>
      </c>
      <c r="T115" s="64" t="s">
        <v>967</v>
      </c>
      <c r="U115" s="66">
        <v>43793.10325231482</v>
      </c>
      <c r="V115" s="67" t="s">
        <v>1013</v>
      </c>
      <c r="W115" s="64"/>
      <c r="X115" s="64"/>
      <c r="Y115" s="70" t="s">
        <v>1033</v>
      </c>
      <c r="Z115" s="64"/>
      <c r="AA115" s="104">
        <v>1</v>
      </c>
      <c r="AB115" s="48"/>
      <c r="AC115" s="49"/>
      <c r="AD115" s="48"/>
      <c r="AE115" s="49"/>
      <c r="AF115" s="48"/>
      <c r="AG115" s="49"/>
      <c r="AH115" s="48"/>
      <c r="AI115" s="49"/>
      <c r="AJ115" s="48"/>
      <c r="AK115" s="109"/>
      <c r="AL115" s="67" t="s">
        <v>741</v>
      </c>
      <c r="AM115" s="64" t="b">
        <v>0</v>
      </c>
      <c r="AN115" s="64">
        <v>9</v>
      </c>
      <c r="AO115" s="70" t="s">
        <v>275</v>
      </c>
      <c r="AP115" s="64" t="b">
        <v>0</v>
      </c>
      <c r="AQ115" s="64" t="s">
        <v>1040</v>
      </c>
      <c r="AR115" s="64"/>
      <c r="AS115" s="70" t="s">
        <v>275</v>
      </c>
      <c r="AT115" s="64" t="b">
        <v>0</v>
      </c>
      <c r="AU115" s="64">
        <v>3</v>
      </c>
      <c r="AV115" s="70" t="s">
        <v>275</v>
      </c>
      <c r="AW115" s="64" t="s">
        <v>692</v>
      </c>
      <c r="AX115" s="64" t="b">
        <v>0</v>
      </c>
      <c r="AY115" s="70" t="s">
        <v>1033</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3</v>
      </c>
      <c r="BM115" s="127">
        <v>43793</v>
      </c>
      <c r="BN115" s="70" t="s">
        <v>993</v>
      </c>
    </row>
    <row r="116" spans="1:66" ht="15">
      <c r="A116" s="62" t="s">
        <v>739</v>
      </c>
      <c r="B116" s="62" t="s">
        <v>901</v>
      </c>
      <c r="C116" s="81" t="s">
        <v>272</v>
      </c>
      <c r="D116" s="88">
        <v>5</v>
      </c>
      <c r="E116" s="89" t="s">
        <v>132</v>
      </c>
      <c r="F116" s="90">
        <v>16</v>
      </c>
      <c r="G116" s="81"/>
      <c r="H116" s="73"/>
      <c r="I116" s="91"/>
      <c r="J116" s="91"/>
      <c r="K116" s="34" t="s">
        <v>65</v>
      </c>
      <c r="L116" s="94">
        <v>116</v>
      </c>
      <c r="M116" s="94"/>
      <c r="N116" s="93"/>
      <c r="O116" s="64" t="s">
        <v>195</v>
      </c>
      <c r="P116" s="66">
        <v>43793.104537037034</v>
      </c>
      <c r="Q116" s="64" t="s">
        <v>947</v>
      </c>
      <c r="R116" s="67" t="s">
        <v>957</v>
      </c>
      <c r="S116" s="64" t="s">
        <v>795</v>
      </c>
      <c r="T116" s="64"/>
      <c r="U116" s="66">
        <v>43793.104537037034</v>
      </c>
      <c r="V116" s="67" t="s">
        <v>1010</v>
      </c>
      <c r="W116" s="64"/>
      <c r="X116" s="64"/>
      <c r="Y116" s="70" t="s">
        <v>1030</v>
      </c>
      <c r="Z116" s="64"/>
      <c r="AA116" s="104">
        <v>1</v>
      </c>
      <c r="AB116" s="48"/>
      <c r="AC116" s="49"/>
      <c r="AD116" s="48"/>
      <c r="AE116" s="49"/>
      <c r="AF116" s="48"/>
      <c r="AG116" s="49"/>
      <c r="AH116" s="48"/>
      <c r="AI116" s="49"/>
      <c r="AJ116" s="48"/>
      <c r="AK116" s="109"/>
      <c r="AL116" s="67" t="s">
        <v>740</v>
      </c>
      <c r="AM116" s="64" t="b">
        <v>0</v>
      </c>
      <c r="AN116" s="64">
        <v>0</v>
      </c>
      <c r="AO116" s="70" t="s">
        <v>275</v>
      </c>
      <c r="AP116" s="64" t="b">
        <v>0</v>
      </c>
      <c r="AQ116" s="64" t="s">
        <v>1040</v>
      </c>
      <c r="AR116" s="64"/>
      <c r="AS116" s="70" t="s">
        <v>275</v>
      </c>
      <c r="AT116" s="64" t="b">
        <v>0</v>
      </c>
      <c r="AU116" s="64">
        <v>3</v>
      </c>
      <c r="AV116" s="70" t="s">
        <v>1033</v>
      </c>
      <c r="AW116" s="64" t="s">
        <v>691</v>
      </c>
      <c r="AX116" s="64" t="b">
        <v>0</v>
      </c>
      <c r="AY116" s="70" t="s">
        <v>1033</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3</v>
      </c>
      <c r="BM116" s="127">
        <v>43793</v>
      </c>
      <c r="BN116" s="70" t="s">
        <v>990</v>
      </c>
    </row>
    <row r="117" spans="1:66" ht="15">
      <c r="A117" s="62" t="s">
        <v>860</v>
      </c>
      <c r="B117" s="62" t="s">
        <v>901</v>
      </c>
      <c r="C117" s="81" t="s">
        <v>272</v>
      </c>
      <c r="D117" s="88">
        <v>5</v>
      </c>
      <c r="E117" s="89" t="s">
        <v>132</v>
      </c>
      <c r="F117" s="90">
        <v>16</v>
      </c>
      <c r="G117" s="81"/>
      <c r="H117" s="73"/>
      <c r="I117" s="91"/>
      <c r="J117" s="91"/>
      <c r="K117" s="34" t="s">
        <v>65</v>
      </c>
      <c r="L117" s="94">
        <v>117</v>
      </c>
      <c r="M117" s="94"/>
      <c r="N117" s="93"/>
      <c r="O117" s="64" t="s">
        <v>195</v>
      </c>
      <c r="P117" s="66">
        <v>43793.75167824074</v>
      </c>
      <c r="Q117" s="64" t="s">
        <v>947</v>
      </c>
      <c r="R117" s="67" t="s">
        <v>957</v>
      </c>
      <c r="S117" s="64" t="s">
        <v>795</v>
      </c>
      <c r="T117" s="64"/>
      <c r="U117" s="66">
        <v>43793.75167824074</v>
      </c>
      <c r="V117" s="67" t="s">
        <v>1011</v>
      </c>
      <c r="W117" s="64"/>
      <c r="X117" s="64"/>
      <c r="Y117" s="70" t="s">
        <v>1031</v>
      </c>
      <c r="Z117" s="64"/>
      <c r="AA117" s="104">
        <v>1</v>
      </c>
      <c r="AB117" s="48"/>
      <c r="AC117" s="49"/>
      <c r="AD117" s="48"/>
      <c r="AE117" s="49"/>
      <c r="AF117" s="48"/>
      <c r="AG117" s="49"/>
      <c r="AH117" s="48"/>
      <c r="AI117" s="49"/>
      <c r="AJ117" s="48"/>
      <c r="AK117" s="109"/>
      <c r="AL117" s="67" t="s">
        <v>976</v>
      </c>
      <c r="AM117" s="64" t="b">
        <v>0</v>
      </c>
      <c r="AN117" s="64">
        <v>0</v>
      </c>
      <c r="AO117" s="70" t="s">
        <v>275</v>
      </c>
      <c r="AP117" s="64" t="b">
        <v>0</v>
      </c>
      <c r="AQ117" s="64" t="s">
        <v>1040</v>
      </c>
      <c r="AR117" s="64"/>
      <c r="AS117" s="70" t="s">
        <v>275</v>
      </c>
      <c r="AT117" s="64" t="b">
        <v>0</v>
      </c>
      <c r="AU117" s="64">
        <v>3</v>
      </c>
      <c r="AV117" s="70" t="s">
        <v>1033</v>
      </c>
      <c r="AW117" s="64" t="s">
        <v>690</v>
      </c>
      <c r="AX117" s="64" t="b">
        <v>0</v>
      </c>
      <c r="AY117" s="70" t="s">
        <v>1033</v>
      </c>
      <c r="AZ117" s="64" t="s">
        <v>185</v>
      </c>
      <c r="BA117" s="64">
        <v>0</v>
      </c>
      <c r="BB117" s="64">
        <v>0</v>
      </c>
      <c r="BC117" s="64"/>
      <c r="BD117" s="64"/>
      <c r="BE117" s="64"/>
      <c r="BF117" s="64"/>
      <c r="BG117" s="64"/>
      <c r="BH117" s="64"/>
      <c r="BI117" s="64"/>
      <c r="BJ117" s="64"/>
      <c r="BK117" s="63" t="str">
        <f>REPLACE(INDEX(GroupVertices[Group],MATCH(Edges[[#This Row],[Vertex 1]],GroupVertices[Vertex],0)),1,1,"")</f>
        <v>3</v>
      </c>
      <c r="BL117" s="63" t="str">
        <f>REPLACE(INDEX(GroupVertices[Group],MATCH(Edges[[#This Row],[Vertex 2]],GroupVertices[Vertex],0)),1,1,"")</f>
        <v>3</v>
      </c>
      <c r="BM117" s="127">
        <v>43793</v>
      </c>
      <c r="BN117" s="70" t="s">
        <v>991</v>
      </c>
    </row>
    <row r="118" spans="1:66" ht="15">
      <c r="A118" s="62" t="s">
        <v>368</v>
      </c>
      <c r="B118" s="62" t="s">
        <v>901</v>
      </c>
      <c r="C118" s="81" t="s">
        <v>272</v>
      </c>
      <c r="D118" s="88">
        <v>5</v>
      </c>
      <c r="E118" s="89" t="s">
        <v>132</v>
      </c>
      <c r="F118" s="90">
        <v>16</v>
      </c>
      <c r="G118" s="81"/>
      <c r="H118" s="73"/>
      <c r="I118" s="91"/>
      <c r="J118" s="91"/>
      <c r="K118" s="34" t="s">
        <v>65</v>
      </c>
      <c r="L118" s="94">
        <v>118</v>
      </c>
      <c r="M118" s="94"/>
      <c r="N118" s="93"/>
      <c r="O118" s="64" t="s">
        <v>195</v>
      </c>
      <c r="P118" s="66">
        <v>43793.10325231482</v>
      </c>
      <c r="Q118" s="64" t="s">
        <v>947</v>
      </c>
      <c r="R118" s="67" t="s">
        <v>957</v>
      </c>
      <c r="S118" s="64" t="s">
        <v>795</v>
      </c>
      <c r="T118" s="64" t="s">
        <v>967</v>
      </c>
      <c r="U118" s="66">
        <v>43793.10325231482</v>
      </c>
      <c r="V118" s="67" t="s">
        <v>1013</v>
      </c>
      <c r="W118" s="64"/>
      <c r="X118" s="64"/>
      <c r="Y118" s="70" t="s">
        <v>1033</v>
      </c>
      <c r="Z118" s="64"/>
      <c r="AA118" s="104">
        <v>1</v>
      </c>
      <c r="AB118" s="48"/>
      <c r="AC118" s="49"/>
      <c r="AD118" s="48"/>
      <c r="AE118" s="49"/>
      <c r="AF118" s="48"/>
      <c r="AG118" s="49"/>
      <c r="AH118" s="48"/>
      <c r="AI118" s="49"/>
      <c r="AJ118" s="48"/>
      <c r="AK118" s="109"/>
      <c r="AL118" s="67" t="s">
        <v>741</v>
      </c>
      <c r="AM118" s="64" t="b">
        <v>0</v>
      </c>
      <c r="AN118" s="64">
        <v>9</v>
      </c>
      <c r="AO118" s="70" t="s">
        <v>275</v>
      </c>
      <c r="AP118" s="64" t="b">
        <v>0</v>
      </c>
      <c r="AQ118" s="64" t="s">
        <v>1040</v>
      </c>
      <c r="AR118" s="64"/>
      <c r="AS118" s="70" t="s">
        <v>275</v>
      </c>
      <c r="AT118" s="64" t="b">
        <v>0</v>
      </c>
      <c r="AU118" s="64">
        <v>3</v>
      </c>
      <c r="AV118" s="70" t="s">
        <v>275</v>
      </c>
      <c r="AW118" s="64" t="s">
        <v>692</v>
      </c>
      <c r="AX118" s="64" t="b">
        <v>0</v>
      </c>
      <c r="AY118" s="70" t="s">
        <v>1033</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3</v>
      </c>
      <c r="BM118" s="127">
        <v>43793</v>
      </c>
      <c r="BN118" s="70" t="s">
        <v>993</v>
      </c>
    </row>
    <row r="119" spans="1:66" ht="15">
      <c r="A119" s="62" t="s">
        <v>739</v>
      </c>
      <c r="B119" s="62" t="s">
        <v>860</v>
      </c>
      <c r="C119" s="81" t="s">
        <v>272</v>
      </c>
      <c r="D119" s="88">
        <v>5</v>
      </c>
      <c r="E119" s="89" t="s">
        <v>132</v>
      </c>
      <c r="F119" s="90">
        <v>16</v>
      </c>
      <c r="G119" s="81"/>
      <c r="H119" s="73"/>
      <c r="I119" s="91"/>
      <c r="J119" s="91"/>
      <c r="K119" s="34" t="s">
        <v>66</v>
      </c>
      <c r="L119" s="94">
        <v>119</v>
      </c>
      <c r="M119" s="94"/>
      <c r="N119" s="93"/>
      <c r="O119" s="64" t="s">
        <v>195</v>
      </c>
      <c r="P119" s="66">
        <v>43793.104537037034</v>
      </c>
      <c r="Q119" s="64" t="s">
        <v>947</v>
      </c>
      <c r="R119" s="67" t="s">
        <v>957</v>
      </c>
      <c r="S119" s="64" t="s">
        <v>795</v>
      </c>
      <c r="T119" s="64"/>
      <c r="U119" s="66">
        <v>43793.104537037034</v>
      </c>
      <c r="V119" s="67" t="s">
        <v>1010</v>
      </c>
      <c r="W119" s="64"/>
      <c r="X119" s="64"/>
      <c r="Y119" s="70" t="s">
        <v>1030</v>
      </c>
      <c r="Z119" s="64"/>
      <c r="AA119" s="104">
        <v>1</v>
      </c>
      <c r="AB119" s="48"/>
      <c r="AC119" s="49"/>
      <c r="AD119" s="48"/>
      <c r="AE119" s="49"/>
      <c r="AF119" s="48"/>
      <c r="AG119" s="49"/>
      <c r="AH119" s="48"/>
      <c r="AI119" s="49"/>
      <c r="AJ119" s="48"/>
      <c r="AK119" s="109"/>
      <c r="AL119" s="67" t="s">
        <v>740</v>
      </c>
      <c r="AM119" s="64" t="b">
        <v>0</v>
      </c>
      <c r="AN119" s="64">
        <v>0</v>
      </c>
      <c r="AO119" s="70" t="s">
        <v>275</v>
      </c>
      <c r="AP119" s="64" t="b">
        <v>0</v>
      </c>
      <c r="AQ119" s="64" t="s">
        <v>1040</v>
      </c>
      <c r="AR119" s="64"/>
      <c r="AS119" s="70" t="s">
        <v>275</v>
      </c>
      <c r="AT119" s="64" t="b">
        <v>0</v>
      </c>
      <c r="AU119" s="64">
        <v>3</v>
      </c>
      <c r="AV119" s="70" t="s">
        <v>1033</v>
      </c>
      <c r="AW119" s="64" t="s">
        <v>691</v>
      </c>
      <c r="AX119" s="64" t="b">
        <v>0</v>
      </c>
      <c r="AY119" s="70" t="s">
        <v>1033</v>
      </c>
      <c r="AZ119" s="64" t="s">
        <v>185</v>
      </c>
      <c r="BA119" s="64">
        <v>0</v>
      </c>
      <c r="BB119" s="64">
        <v>0</v>
      </c>
      <c r="BC119" s="64"/>
      <c r="BD119" s="64"/>
      <c r="BE119" s="64"/>
      <c r="BF119" s="64"/>
      <c r="BG119" s="64"/>
      <c r="BH119" s="64"/>
      <c r="BI119" s="64"/>
      <c r="BJ119" s="64"/>
      <c r="BK119" s="63" t="str">
        <f>REPLACE(INDEX(GroupVertices[Group],MATCH(Edges[[#This Row],[Vertex 1]],GroupVertices[Vertex],0)),1,1,"")</f>
        <v>3</v>
      </c>
      <c r="BL119" s="63" t="str">
        <f>REPLACE(INDEX(GroupVertices[Group],MATCH(Edges[[#This Row],[Vertex 2]],GroupVertices[Vertex],0)),1,1,"")</f>
        <v>3</v>
      </c>
      <c r="BM119" s="127">
        <v>43793</v>
      </c>
      <c r="BN119" s="70" t="s">
        <v>990</v>
      </c>
    </row>
    <row r="120" spans="1:66" ht="15">
      <c r="A120" s="62" t="s">
        <v>860</v>
      </c>
      <c r="B120" s="62" t="s">
        <v>368</v>
      </c>
      <c r="C120" s="81" t="s">
        <v>272</v>
      </c>
      <c r="D120" s="88">
        <v>5</v>
      </c>
      <c r="E120" s="89" t="s">
        <v>132</v>
      </c>
      <c r="F120" s="90">
        <v>16</v>
      </c>
      <c r="G120" s="81"/>
      <c r="H120" s="73"/>
      <c r="I120" s="91"/>
      <c r="J120" s="91"/>
      <c r="K120" s="34" t="s">
        <v>66</v>
      </c>
      <c r="L120" s="94">
        <v>120</v>
      </c>
      <c r="M120" s="94"/>
      <c r="N120" s="93"/>
      <c r="O120" s="64" t="s">
        <v>337</v>
      </c>
      <c r="P120" s="66">
        <v>43793.75167824074</v>
      </c>
      <c r="Q120" s="64" t="s">
        <v>947</v>
      </c>
      <c r="R120" s="67" t="s">
        <v>957</v>
      </c>
      <c r="S120" s="64" t="s">
        <v>795</v>
      </c>
      <c r="T120" s="64"/>
      <c r="U120" s="66">
        <v>43793.75167824074</v>
      </c>
      <c r="V120" s="67" t="s">
        <v>1011</v>
      </c>
      <c r="W120" s="64"/>
      <c r="X120" s="64"/>
      <c r="Y120" s="70" t="s">
        <v>1031</v>
      </c>
      <c r="Z120" s="64"/>
      <c r="AA120" s="104">
        <v>1</v>
      </c>
      <c r="AB120" s="48"/>
      <c r="AC120" s="49"/>
      <c r="AD120" s="48"/>
      <c r="AE120" s="49"/>
      <c r="AF120" s="48"/>
      <c r="AG120" s="49"/>
      <c r="AH120" s="48"/>
      <c r="AI120" s="49"/>
      <c r="AJ120" s="48"/>
      <c r="AK120" s="109"/>
      <c r="AL120" s="67" t="s">
        <v>976</v>
      </c>
      <c r="AM120" s="64" t="b">
        <v>0</v>
      </c>
      <c r="AN120" s="64">
        <v>0</v>
      </c>
      <c r="AO120" s="70" t="s">
        <v>275</v>
      </c>
      <c r="AP120" s="64" t="b">
        <v>0</v>
      </c>
      <c r="AQ120" s="64" t="s">
        <v>1040</v>
      </c>
      <c r="AR120" s="64"/>
      <c r="AS120" s="70" t="s">
        <v>275</v>
      </c>
      <c r="AT120" s="64" t="b">
        <v>0</v>
      </c>
      <c r="AU120" s="64">
        <v>3</v>
      </c>
      <c r="AV120" s="70" t="s">
        <v>1033</v>
      </c>
      <c r="AW120" s="64" t="s">
        <v>690</v>
      </c>
      <c r="AX120" s="64" t="b">
        <v>0</v>
      </c>
      <c r="AY120" s="70" t="s">
        <v>1033</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1</v>
      </c>
      <c r="BM120" s="127">
        <v>43793</v>
      </c>
      <c r="BN120" s="70" t="s">
        <v>991</v>
      </c>
    </row>
    <row r="121" spans="1:66" ht="15">
      <c r="A121" s="62" t="s">
        <v>860</v>
      </c>
      <c r="B121" s="62" t="s">
        <v>368</v>
      </c>
      <c r="C121" s="81" t="s">
        <v>272</v>
      </c>
      <c r="D121" s="88">
        <v>5</v>
      </c>
      <c r="E121" s="89" t="s">
        <v>132</v>
      </c>
      <c r="F121" s="90">
        <v>16</v>
      </c>
      <c r="G121" s="81"/>
      <c r="H121" s="73"/>
      <c r="I121" s="91"/>
      <c r="J121" s="91"/>
      <c r="K121" s="34" t="s">
        <v>66</v>
      </c>
      <c r="L121" s="94">
        <v>121</v>
      </c>
      <c r="M121" s="94"/>
      <c r="N121" s="93"/>
      <c r="O121" s="64" t="s">
        <v>195</v>
      </c>
      <c r="P121" s="66">
        <v>43793.75167824074</v>
      </c>
      <c r="Q121" s="64" t="s">
        <v>947</v>
      </c>
      <c r="R121" s="67" t="s">
        <v>957</v>
      </c>
      <c r="S121" s="64" t="s">
        <v>795</v>
      </c>
      <c r="T121" s="64"/>
      <c r="U121" s="66">
        <v>43793.75167824074</v>
      </c>
      <c r="V121" s="67" t="s">
        <v>1011</v>
      </c>
      <c r="W121" s="64"/>
      <c r="X121" s="64"/>
      <c r="Y121" s="70" t="s">
        <v>1031</v>
      </c>
      <c r="Z121" s="64"/>
      <c r="AA121" s="104">
        <v>1</v>
      </c>
      <c r="AB121" s="48"/>
      <c r="AC121" s="49"/>
      <c r="AD121" s="48"/>
      <c r="AE121" s="49"/>
      <c r="AF121" s="48"/>
      <c r="AG121" s="49"/>
      <c r="AH121" s="48"/>
      <c r="AI121" s="49"/>
      <c r="AJ121" s="48"/>
      <c r="AK121" s="109"/>
      <c r="AL121" s="67" t="s">
        <v>976</v>
      </c>
      <c r="AM121" s="64" t="b">
        <v>0</v>
      </c>
      <c r="AN121" s="64">
        <v>0</v>
      </c>
      <c r="AO121" s="70" t="s">
        <v>275</v>
      </c>
      <c r="AP121" s="64" t="b">
        <v>0</v>
      </c>
      <c r="AQ121" s="64" t="s">
        <v>1040</v>
      </c>
      <c r="AR121" s="64"/>
      <c r="AS121" s="70" t="s">
        <v>275</v>
      </c>
      <c r="AT121" s="64" t="b">
        <v>0</v>
      </c>
      <c r="AU121" s="64">
        <v>3</v>
      </c>
      <c r="AV121" s="70" t="s">
        <v>1033</v>
      </c>
      <c r="AW121" s="64" t="s">
        <v>690</v>
      </c>
      <c r="AX121" s="64" t="b">
        <v>0</v>
      </c>
      <c r="AY121" s="70" t="s">
        <v>1033</v>
      </c>
      <c r="AZ121" s="64" t="s">
        <v>185</v>
      </c>
      <c r="BA121" s="64">
        <v>0</v>
      </c>
      <c r="BB121" s="64">
        <v>0</v>
      </c>
      <c r="BC121" s="64"/>
      <c r="BD121" s="64"/>
      <c r="BE121" s="64"/>
      <c r="BF121" s="64"/>
      <c r="BG121" s="64"/>
      <c r="BH121" s="64"/>
      <c r="BI121" s="64"/>
      <c r="BJ121" s="64"/>
      <c r="BK121" s="63" t="str">
        <f>REPLACE(INDEX(GroupVertices[Group],MATCH(Edges[[#This Row],[Vertex 1]],GroupVertices[Vertex],0)),1,1,"")</f>
        <v>3</v>
      </c>
      <c r="BL121" s="63" t="str">
        <f>REPLACE(INDEX(GroupVertices[Group],MATCH(Edges[[#This Row],[Vertex 2]],GroupVertices[Vertex],0)),1,1,"")</f>
        <v>1</v>
      </c>
      <c r="BM121" s="127">
        <v>43793</v>
      </c>
      <c r="BN121" s="70" t="s">
        <v>991</v>
      </c>
    </row>
    <row r="122" spans="1:66" ht="15">
      <c r="A122" s="62" t="s">
        <v>860</v>
      </c>
      <c r="B122" s="62" t="s">
        <v>791</v>
      </c>
      <c r="C122" s="81" t="s">
        <v>272</v>
      </c>
      <c r="D122" s="88">
        <v>5</v>
      </c>
      <c r="E122" s="89" t="s">
        <v>132</v>
      </c>
      <c r="F122" s="90">
        <v>16</v>
      </c>
      <c r="G122" s="81"/>
      <c r="H122" s="73"/>
      <c r="I122" s="91"/>
      <c r="J122" s="91"/>
      <c r="K122" s="34" t="s">
        <v>65</v>
      </c>
      <c r="L122" s="94">
        <v>122</v>
      </c>
      <c r="M122" s="94"/>
      <c r="N122" s="93"/>
      <c r="O122" s="64" t="s">
        <v>195</v>
      </c>
      <c r="P122" s="66">
        <v>43793.75167824074</v>
      </c>
      <c r="Q122" s="64" t="s">
        <v>947</v>
      </c>
      <c r="R122" s="67" t="s">
        <v>957</v>
      </c>
      <c r="S122" s="64" t="s">
        <v>795</v>
      </c>
      <c r="T122" s="64"/>
      <c r="U122" s="66">
        <v>43793.75167824074</v>
      </c>
      <c r="V122" s="67" t="s">
        <v>1011</v>
      </c>
      <c r="W122" s="64"/>
      <c r="X122" s="64"/>
      <c r="Y122" s="70" t="s">
        <v>1031</v>
      </c>
      <c r="Z122" s="64"/>
      <c r="AA122" s="104">
        <v>1</v>
      </c>
      <c r="AB122" s="48">
        <v>0</v>
      </c>
      <c r="AC122" s="49">
        <v>0</v>
      </c>
      <c r="AD122" s="48">
        <v>0</v>
      </c>
      <c r="AE122" s="49">
        <v>0</v>
      </c>
      <c r="AF122" s="48">
        <v>0</v>
      </c>
      <c r="AG122" s="49">
        <v>0</v>
      </c>
      <c r="AH122" s="48">
        <v>24</v>
      </c>
      <c r="AI122" s="49">
        <v>100</v>
      </c>
      <c r="AJ122" s="48">
        <v>24</v>
      </c>
      <c r="AK122" s="109"/>
      <c r="AL122" s="67" t="s">
        <v>976</v>
      </c>
      <c r="AM122" s="64" t="b">
        <v>0</v>
      </c>
      <c r="AN122" s="64">
        <v>0</v>
      </c>
      <c r="AO122" s="70" t="s">
        <v>275</v>
      </c>
      <c r="AP122" s="64" t="b">
        <v>0</v>
      </c>
      <c r="AQ122" s="64" t="s">
        <v>1040</v>
      </c>
      <c r="AR122" s="64"/>
      <c r="AS122" s="70" t="s">
        <v>275</v>
      </c>
      <c r="AT122" s="64" t="b">
        <v>0</v>
      </c>
      <c r="AU122" s="64">
        <v>3</v>
      </c>
      <c r="AV122" s="70" t="s">
        <v>1033</v>
      </c>
      <c r="AW122" s="64" t="s">
        <v>690</v>
      </c>
      <c r="AX122" s="64" t="b">
        <v>0</v>
      </c>
      <c r="AY122" s="70" t="s">
        <v>1033</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3</v>
      </c>
      <c r="BM122" s="127">
        <v>43793</v>
      </c>
      <c r="BN122" s="70" t="s">
        <v>991</v>
      </c>
    </row>
    <row r="123" spans="1:66" ht="15">
      <c r="A123" s="62" t="s">
        <v>860</v>
      </c>
      <c r="B123" s="62" t="s">
        <v>739</v>
      </c>
      <c r="C123" s="81" t="s">
        <v>788</v>
      </c>
      <c r="D123" s="88">
        <v>10</v>
      </c>
      <c r="E123" s="89" t="s">
        <v>136</v>
      </c>
      <c r="F123" s="90">
        <v>14.333333333333334</v>
      </c>
      <c r="G123" s="81"/>
      <c r="H123" s="73"/>
      <c r="I123" s="91"/>
      <c r="J123" s="91"/>
      <c r="K123" s="34" t="s">
        <v>66</v>
      </c>
      <c r="L123" s="94">
        <v>123</v>
      </c>
      <c r="M123" s="94"/>
      <c r="N123" s="93"/>
      <c r="O123" s="64" t="s">
        <v>195</v>
      </c>
      <c r="P123" s="66">
        <v>43793.75167824074</v>
      </c>
      <c r="Q123" s="64" t="s">
        <v>947</v>
      </c>
      <c r="R123" s="67" t="s">
        <v>957</v>
      </c>
      <c r="S123" s="64" t="s">
        <v>795</v>
      </c>
      <c r="T123" s="64"/>
      <c r="U123" s="66">
        <v>43793.75167824074</v>
      </c>
      <c r="V123" s="67" t="s">
        <v>1011</v>
      </c>
      <c r="W123" s="64"/>
      <c r="X123" s="64"/>
      <c r="Y123" s="70" t="s">
        <v>1031</v>
      </c>
      <c r="Z123" s="64"/>
      <c r="AA123" s="104">
        <v>2</v>
      </c>
      <c r="AB123" s="48"/>
      <c r="AC123" s="49"/>
      <c r="AD123" s="48"/>
      <c r="AE123" s="49"/>
      <c r="AF123" s="48"/>
      <c r="AG123" s="49"/>
      <c r="AH123" s="48"/>
      <c r="AI123" s="49"/>
      <c r="AJ123" s="48"/>
      <c r="AK123" s="109"/>
      <c r="AL123" s="67" t="s">
        <v>976</v>
      </c>
      <c r="AM123" s="64" t="b">
        <v>0</v>
      </c>
      <c r="AN123" s="64">
        <v>0</v>
      </c>
      <c r="AO123" s="70" t="s">
        <v>275</v>
      </c>
      <c r="AP123" s="64" t="b">
        <v>0</v>
      </c>
      <c r="AQ123" s="64" t="s">
        <v>1040</v>
      </c>
      <c r="AR123" s="64"/>
      <c r="AS123" s="70" t="s">
        <v>275</v>
      </c>
      <c r="AT123" s="64" t="b">
        <v>0</v>
      </c>
      <c r="AU123" s="64">
        <v>3</v>
      </c>
      <c r="AV123" s="70" t="s">
        <v>1033</v>
      </c>
      <c r="AW123" s="64" t="s">
        <v>690</v>
      </c>
      <c r="AX123" s="64" t="b">
        <v>0</v>
      </c>
      <c r="AY123" s="70" t="s">
        <v>1033</v>
      </c>
      <c r="AZ123" s="64" t="s">
        <v>185</v>
      </c>
      <c r="BA123" s="64">
        <v>0</v>
      </c>
      <c r="BB123" s="64">
        <v>0</v>
      </c>
      <c r="BC123" s="64"/>
      <c r="BD123" s="64"/>
      <c r="BE123" s="64"/>
      <c r="BF123" s="64"/>
      <c r="BG123" s="64"/>
      <c r="BH123" s="64"/>
      <c r="BI123" s="64"/>
      <c r="BJ123" s="64"/>
      <c r="BK123" s="63" t="str">
        <f>REPLACE(INDEX(GroupVertices[Group],MATCH(Edges[[#This Row],[Vertex 1]],GroupVertices[Vertex],0)),1,1,"")</f>
        <v>3</v>
      </c>
      <c r="BL123" s="63" t="str">
        <f>REPLACE(INDEX(GroupVertices[Group],MATCH(Edges[[#This Row],[Vertex 2]],GroupVertices[Vertex],0)),1,1,"")</f>
        <v>3</v>
      </c>
      <c r="BM123" s="127">
        <v>43793</v>
      </c>
      <c r="BN123" s="70" t="s">
        <v>991</v>
      </c>
    </row>
    <row r="124" spans="1:66" ht="15">
      <c r="A124" s="62" t="s">
        <v>860</v>
      </c>
      <c r="B124" s="62" t="s">
        <v>878</v>
      </c>
      <c r="C124" s="81" t="s">
        <v>272</v>
      </c>
      <c r="D124" s="88">
        <v>5</v>
      </c>
      <c r="E124" s="89" t="s">
        <v>132</v>
      </c>
      <c r="F124" s="90">
        <v>16</v>
      </c>
      <c r="G124" s="81"/>
      <c r="H124" s="73"/>
      <c r="I124" s="91"/>
      <c r="J124" s="91"/>
      <c r="K124" s="34" t="s">
        <v>65</v>
      </c>
      <c r="L124" s="94">
        <v>124</v>
      </c>
      <c r="M124" s="94"/>
      <c r="N124" s="93"/>
      <c r="O124" s="64" t="s">
        <v>195</v>
      </c>
      <c r="P124" s="66">
        <v>43793.75167824074</v>
      </c>
      <c r="Q124" s="64" t="s">
        <v>947</v>
      </c>
      <c r="R124" s="67" t="s">
        <v>957</v>
      </c>
      <c r="S124" s="64" t="s">
        <v>795</v>
      </c>
      <c r="T124" s="64"/>
      <c r="U124" s="66">
        <v>43793.75167824074</v>
      </c>
      <c r="V124" s="67" t="s">
        <v>1011</v>
      </c>
      <c r="W124" s="64"/>
      <c r="X124" s="64"/>
      <c r="Y124" s="70" t="s">
        <v>1031</v>
      </c>
      <c r="Z124" s="64"/>
      <c r="AA124" s="104">
        <v>1</v>
      </c>
      <c r="AB124" s="48"/>
      <c r="AC124" s="49"/>
      <c r="AD124" s="48"/>
      <c r="AE124" s="49"/>
      <c r="AF124" s="48"/>
      <c r="AG124" s="49"/>
      <c r="AH124" s="48"/>
      <c r="AI124" s="49"/>
      <c r="AJ124" s="48"/>
      <c r="AK124" s="109"/>
      <c r="AL124" s="67" t="s">
        <v>976</v>
      </c>
      <c r="AM124" s="64" t="b">
        <v>0</v>
      </c>
      <c r="AN124" s="64">
        <v>0</v>
      </c>
      <c r="AO124" s="70" t="s">
        <v>275</v>
      </c>
      <c r="AP124" s="64" t="b">
        <v>0</v>
      </c>
      <c r="AQ124" s="64" t="s">
        <v>1040</v>
      </c>
      <c r="AR124" s="64"/>
      <c r="AS124" s="70" t="s">
        <v>275</v>
      </c>
      <c r="AT124" s="64" t="b">
        <v>0</v>
      </c>
      <c r="AU124" s="64">
        <v>3</v>
      </c>
      <c r="AV124" s="70" t="s">
        <v>1033</v>
      </c>
      <c r="AW124" s="64" t="s">
        <v>690</v>
      </c>
      <c r="AX124" s="64" t="b">
        <v>0</v>
      </c>
      <c r="AY124" s="70" t="s">
        <v>1033</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127">
        <v>43793</v>
      </c>
      <c r="BN124" s="70" t="s">
        <v>991</v>
      </c>
    </row>
    <row r="125" spans="1:66" ht="15">
      <c r="A125" s="62" t="s">
        <v>860</v>
      </c>
      <c r="B125" s="62" t="s">
        <v>739</v>
      </c>
      <c r="C125" s="81" t="s">
        <v>788</v>
      </c>
      <c r="D125" s="88">
        <v>10</v>
      </c>
      <c r="E125" s="89" t="s">
        <v>136</v>
      </c>
      <c r="F125" s="90">
        <v>14.333333333333334</v>
      </c>
      <c r="G125" s="81"/>
      <c r="H125" s="73"/>
      <c r="I125" s="91"/>
      <c r="J125" s="91"/>
      <c r="K125" s="34" t="s">
        <v>66</v>
      </c>
      <c r="L125" s="94">
        <v>125</v>
      </c>
      <c r="M125" s="94"/>
      <c r="N125" s="93"/>
      <c r="O125" s="64" t="s">
        <v>195</v>
      </c>
      <c r="P125" s="66">
        <v>43793.90969907407</v>
      </c>
      <c r="Q125" s="64" t="s">
        <v>942</v>
      </c>
      <c r="R125" s="67" t="s">
        <v>954</v>
      </c>
      <c r="S125" s="64" t="s">
        <v>688</v>
      </c>
      <c r="T125" s="64"/>
      <c r="U125" s="66">
        <v>43793.90969907407</v>
      </c>
      <c r="V125" s="67" t="s">
        <v>1003</v>
      </c>
      <c r="W125" s="64"/>
      <c r="X125" s="64"/>
      <c r="Y125" s="70" t="s">
        <v>1023</v>
      </c>
      <c r="Z125" s="64"/>
      <c r="AA125" s="104">
        <v>2</v>
      </c>
      <c r="AB125" s="48"/>
      <c r="AC125" s="49"/>
      <c r="AD125" s="48"/>
      <c r="AE125" s="49"/>
      <c r="AF125" s="48"/>
      <c r="AG125" s="49"/>
      <c r="AH125" s="48"/>
      <c r="AI125" s="49"/>
      <c r="AJ125" s="48"/>
      <c r="AK125" s="109"/>
      <c r="AL125" s="67" t="s">
        <v>976</v>
      </c>
      <c r="AM125" s="64" t="b">
        <v>0</v>
      </c>
      <c r="AN125" s="64">
        <v>1</v>
      </c>
      <c r="AO125" s="70" t="s">
        <v>798</v>
      </c>
      <c r="AP125" s="64" t="b">
        <v>1</v>
      </c>
      <c r="AQ125" s="64" t="s">
        <v>767</v>
      </c>
      <c r="AR125" s="64"/>
      <c r="AS125" s="70" t="s">
        <v>1041</v>
      </c>
      <c r="AT125" s="64" t="b">
        <v>0</v>
      </c>
      <c r="AU125" s="64">
        <v>0</v>
      </c>
      <c r="AV125" s="70" t="s">
        <v>275</v>
      </c>
      <c r="AW125" s="64" t="s">
        <v>690</v>
      </c>
      <c r="AX125" s="64" t="b">
        <v>0</v>
      </c>
      <c r="AY125" s="70" t="s">
        <v>1023</v>
      </c>
      <c r="AZ125" s="64" t="s">
        <v>185</v>
      </c>
      <c r="BA125" s="64">
        <v>0</v>
      </c>
      <c r="BB125" s="64">
        <v>0</v>
      </c>
      <c r="BC125" s="64" t="s">
        <v>1044</v>
      </c>
      <c r="BD125" s="64" t="s">
        <v>769</v>
      </c>
      <c r="BE125" s="64" t="s">
        <v>1045</v>
      </c>
      <c r="BF125" s="64" t="s">
        <v>1046</v>
      </c>
      <c r="BG125" s="64" t="s">
        <v>1047</v>
      </c>
      <c r="BH125" s="64" t="s">
        <v>1048</v>
      </c>
      <c r="BI125" s="64" t="s">
        <v>768</v>
      </c>
      <c r="BJ125" s="67" t="s">
        <v>1049</v>
      </c>
      <c r="BK125" s="63" t="str">
        <f>REPLACE(INDEX(GroupVertices[Group],MATCH(Edges[[#This Row],[Vertex 1]],GroupVertices[Vertex],0)),1,1,"")</f>
        <v>3</v>
      </c>
      <c r="BL125" s="63" t="str">
        <f>REPLACE(INDEX(GroupVertices[Group],MATCH(Edges[[#This Row],[Vertex 2]],GroupVertices[Vertex],0)),1,1,"")</f>
        <v>3</v>
      </c>
      <c r="BM125" s="127">
        <v>43793</v>
      </c>
      <c r="BN125" s="70" t="s">
        <v>983</v>
      </c>
    </row>
    <row r="126" spans="1:66" ht="15">
      <c r="A126" s="62" t="s">
        <v>860</v>
      </c>
      <c r="B126" s="62" t="s">
        <v>368</v>
      </c>
      <c r="C126" s="81" t="s">
        <v>272</v>
      </c>
      <c r="D126" s="88">
        <v>5</v>
      </c>
      <c r="E126" s="89" t="s">
        <v>132</v>
      </c>
      <c r="F126" s="90">
        <v>16</v>
      </c>
      <c r="G126" s="81"/>
      <c r="H126" s="73"/>
      <c r="I126" s="91"/>
      <c r="J126" s="91"/>
      <c r="K126" s="34" t="s">
        <v>66</v>
      </c>
      <c r="L126" s="94">
        <v>126</v>
      </c>
      <c r="M126" s="94"/>
      <c r="N126" s="93"/>
      <c r="O126" s="64" t="s">
        <v>766</v>
      </c>
      <c r="P126" s="66">
        <v>43793.90969907407</v>
      </c>
      <c r="Q126" s="64" t="s">
        <v>942</v>
      </c>
      <c r="R126" s="67" t="s">
        <v>954</v>
      </c>
      <c r="S126" s="64" t="s">
        <v>688</v>
      </c>
      <c r="T126" s="64"/>
      <c r="U126" s="66">
        <v>43793.90969907407</v>
      </c>
      <c r="V126" s="67" t="s">
        <v>1003</v>
      </c>
      <c r="W126" s="64"/>
      <c r="X126" s="64"/>
      <c r="Y126" s="70" t="s">
        <v>1023</v>
      </c>
      <c r="Z126" s="64"/>
      <c r="AA126" s="104">
        <v>1</v>
      </c>
      <c r="AB126" s="48"/>
      <c r="AC126" s="49"/>
      <c r="AD126" s="48"/>
      <c r="AE126" s="49"/>
      <c r="AF126" s="48"/>
      <c r="AG126" s="49"/>
      <c r="AH126" s="48"/>
      <c r="AI126" s="49"/>
      <c r="AJ126" s="48"/>
      <c r="AK126" s="109"/>
      <c r="AL126" s="67" t="s">
        <v>976</v>
      </c>
      <c r="AM126" s="64" t="b">
        <v>0</v>
      </c>
      <c r="AN126" s="64">
        <v>1</v>
      </c>
      <c r="AO126" s="70" t="s">
        <v>798</v>
      </c>
      <c r="AP126" s="64" t="b">
        <v>1</v>
      </c>
      <c r="AQ126" s="64" t="s">
        <v>767</v>
      </c>
      <c r="AR126" s="64"/>
      <c r="AS126" s="70" t="s">
        <v>1041</v>
      </c>
      <c r="AT126" s="64" t="b">
        <v>0</v>
      </c>
      <c r="AU126" s="64">
        <v>0</v>
      </c>
      <c r="AV126" s="70" t="s">
        <v>275</v>
      </c>
      <c r="AW126" s="64" t="s">
        <v>690</v>
      </c>
      <c r="AX126" s="64" t="b">
        <v>0</v>
      </c>
      <c r="AY126" s="70" t="s">
        <v>1023</v>
      </c>
      <c r="AZ126" s="64" t="s">
        <v>185</v>
      </c>
      <c r="BA126" s="64">
        <v>0</v>
      </c>
      <c r="BB126" s="64">
        <v>0</v>
      </c>
      <c r="BC126" s="64" t="s">
        <v>1044</v>
      </c>
      <c r="BD126" s="64" t="s">
        <v>769</v>
      </c>
      <c r="BE126" s="64" t="s">
        <v>1045</v>
      </c>
      <c r="BF126" s="64" t="s">
        <v>1046</v>
      </c>
      <c r="BG126" s="64" t="s">
        <v>1047</v>
      </c>
      <c r="BH126" s="64" t="s">
        <v>1048</v>
      </c>
      <c r="BI126" s="64" t="s">
        <v>768</v>
      </c>
      <c r="BJ126" s="67" t="s">
        <v>1049</v>
      </c>
      <c r="BK126" s="63" t="str">
        <f>REPLACE(INDEX(GroupVertices[Group],MATCH(Edges[[#This Row],[Vertex 1]],GroupVertices[Vertex],0)),1,1,"")</f>
        <v>3</v>
      </c>
      <c r="BL126" s="63" t="str">
        <f>REPLACE(INDEX(GroupVertices[Group],MATCH(Edges[[#This Row],[Vertex 2]],GroupVertices[Vertex],0)),1,1,"")</f>
        <v>1</v>
      </c>
      <c r="BM126" s="127">
        <v>43793</v>
      </c>
      <c r="BN126" s="70" t="s">
        <v>983</v>
      </c>
    </row>
    <row r="127" spans="1:66" ht="15">
      <c r="A127" s="62" t="s">
        <v>368</v>
      </c>
      <c r="B127" s="62" t="s">
        <v>860</v>
      </c>
      <c r="C127" s="81" t="s">
        <v>272</v>
      </c>
      <c r="D127" s="88">
        <v>5</v>
      </c>
      <c r="E127" s="89" t="s">
        <v>132</v>
      </c>
      <c r="F127" s="90">
        <v>16</v>
      </c>
      <c r="G127" s="81"/>
      <c r="H127" s="73"/>
      <c r="I127" s="91"/>
      <c r="J127" s="91"/>
      <c r="K127" s="34" t="s">
        <v>66</v>
      </c>
      <c r="L127" s="94">
        <v>127</v>
      </c>
      <c r="M127" s="94"/>
      <c r="N127" s="93"/>
      <c r="O127" s="64" t="s">
        <v>195</v>
      </c>
      <c r="P127" s="66">
        <v>43793.10325231482</v>
      </c>
      <c r="Q127" s="64" t="s">
        <v>947</v>
      </c>
      <c r="R127" s="67" t="s">
        <v>957</v>
      </c>
      <c r="S127" s="64" t="s">
        <v>795</v>
      </c>
      <c r="T127" s="64" t="s">
        <v>967</v>
      </c>
      <c r="U127" s="66">
        <v>43793.10325231482</v>
      </c>
      <c r="V127" s="67" t="s">
        <v>1013</v>
      </c>
      <c r="W127" s="64"/>
      <c r="X127" s="64"/>
      <c r="Y127" s="70" t="s">
        <v>1033</v>
      </c>
      <c r="Z127" s="64"/>
      <c r="AA127" s="104">
        <v>1</v>
      </c>
      <c r="AB127" s="48"/>
      <c r="AC127" s="49"/>
      <c r="AD127" s="48"/>
      <c r="AE127" s="49"/>
      <c r="AF127" s="48"/>
      <c r="AG127" s="49"/>
      <c r="AH127" s="48"/>
      <c r="AI127" s="49"/>
      <c r="AJ127" s="48"/>
      <c r="AK127" s="109"/>
      <c r="AL127" s="67" t="s">
        <v>741</v>
      </c>
      <c r="AM127" s="64" t="b">
        <v>0</v>
      </c>
      <c r="AN127" s="64">
        <v>9</v>
      </c>
      <c r="AO127" s="70" t="s">
        <v>275</v>
      </c>
      <c r="AP127" s="64" t="b">
        <v>0</v>
      </c>
      <c r="AQ127" s="64" t="s">
        <v>1040</v>
      </c>
      <c r="AR127" s="64"/>
      <c r="AS127" s="70" t="s">
        <v>275</v>
      </c>
      <c r="AT127" s="64" t="b">
        <v>0</v>
      </c>
      <c r="AU127" s="64">
        <v>3</v>
      </c>
      <c r="AV127" s="70" t="s">
        <v>275</v>
      </c>
      <c r="AW127" s="64" t="s">
        <v>692</v>
      </c>
      <c r="AX127" s="64" t="b">
        <v>0</v>
      </c>
      <c r="AY127" s="70" t="s">
        <v>1033</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27">
        <v>43793</v>
      </c>
      <c r="BN127" s="70" t="s">
        <v>993</v>
      </c>
    </row>
    <row r="128" spans="1:66" ht="15">
      <c r="A128" s="62" t="s">
        <v>368</v>
      </c>
      <c r="B128" s="62" t="s">
        <v>793</v>
      </c>
      <c r="C128" s="81" t="s">
        <v>272</v>
      </c>
      <c r="D128" s="88">
        <v>5</v>
      </c>
      <c r="E128" s="89" t="s">
        <v>132</v>
      </c>
      <c r="F128" s="90">
        <v>16</v>
      </c>
      <c r="G128" s="81"/>
      <c r="H128" s="73"/>
      <c r="I128" s="91"/>
      <c r="J128" s="91"/>
      <c r="K128" s="34" t="s">
        <v>65</v>
      </c>
      <c r="L128" s="94">
        <v>128</v>
      </c>
      <c r="M128" s="94"/>
      <c r="N128" s="93"/>
      <c r="O128" s="64" t="s">
        <v>195</v>
      </c>
      <c r="P128" s="66">
        <v>43793.11944444444</v>
      </c>
      <c r="Q128" s="64" t="s">
        <v>948</v>
      </c>
      <c r="R128" s="64"/>
      <c r="S128" s="64"/>
      <c r="T128" s="64"/>
      <c r="U128" s="66">
        <v>43793.11944444444</v>
      </c>
      <c r="V128" s="67" t="s">
        <v>1014</v>
      </c>
      <c r="W128" s="64"/>
      <c r="X128" s="64"/>
      <c r="Y128" s="70" t="s">
        <v>1034</v>
      </c>
      <c r="Z128" s="64"/>
      <c r="AA128" s="104">
        <v>1</v>
      </c>
      <c r="AB128" s="48">
        <v>0</v>
      </c>
      <c r="AC128" s="49">
        <v>0</v>
      </c>
      <c r="AD128" s="48">
        <v>0</v>
      </c>
      <c r="AE128" s="49">
        <v>0</v>
      </c>
      <c r="AF128" s="48">
        <v>0</v>
      </c>
      <c r="AG128" s="49">
        <v>0</v>
      </c>
      <c r="AH128" s="48">
        <v>8</v>
      </c>
      <c r="AI128" s="49">
        <v>100</v>
      </c>
      <c r="AJ128" s="48">
        <v>8</v>
      </c>
      <c r="AK128" s="131" t="s">
        <v>972</v>
      </c>
      <c r="AL128" s="67" t="s">
        <v>972</v>
      </c>
      <c r="AM128" s="64" t="b">
        <v>0</v>
      </c>
      <c r="AN128" s="64">
        <v>0</v>
      </c>
      <c r="AO128" s="70" t="s">
        <v>275</v>
      </c>
      <c r="AP128" s="64" t="b">
        <v>0</v>
      </c>
      <c r="AQ128" s="64" t="s">
        <v>689</v>
      </c>
      <c r="AR128" s="64"/>
      <c r="AS128" s="70" t="s">
        <v>275</v>
      </c>
      <c r="AT128" s="64" t="b">
        <v>0</v>
      </c>
      <c r="AU128" s="64">
        <v>0</v>
      </c>
      <c r="AV128" s="70" t="s">
        <v>275</v>
      </c>
      <c r="AW128" s="64" t="s">
        <v>691</v>
      </c>
      <c r="AX128" s="64" t="b">
        <v>0</v>
      </c>
      <c r="AY128" s="70" t="s">
        <v>1034</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27">
        <v>43793</v>
      </c>
      <c r="BN128" s="70" t="s">
        <v>994</v>
      </c>
    </row>
    <row r="129" spans="1:66" ht="15">
      <c r="A129" s="62" t="s">
        <v>739</v>
      </c>
      <c r="B129" s="62" t="s">
        <v>878</v>
      </c>
      <c r="C129" s="81" t="s">
        <v>788</v>
      </c>
      <c r="D129" s="88">
        <v>10</v>
      </c>
      <c r="E129" s="89" t="s">
        <v>136</v>
      </c>
      <c r="F129" s="90">
        <v>14.333333333333334</v>
      </c>
      <c r="G129" s="81"/>
      <c r="H129" s="73"/>
      <c r="I129" s="91"/>
      <c r="J129" s="91"/>
      <c r="K129" s="34" t="s">
        <v>65</v>
      </c>
      <c r="L129" s="94">
        <v>129</v>
      </c>
      <c r="M129" s="94"/>
      <c r="N129" s="93"/>
      <c r="O129" s="64" t="s">
        <v>195</v>
      </c>
      <c r="P129" s="66">
        <v>43791.11956018519</v>
      </c>
      <c r="Q129" s="64" t="s">
        <v>943</v>
      </c>
      <c r="R129" s="64"/>
      <c r="S129" s="64"/>
      <c r="T129" s="64" t="s">
        <v>964</v>
      </c>
      <c r="U129" s="66">
        <v>43791.11956018519</v>
      </c>
      <c r="V129" s="67" t="s">
        <v>1008</v>
      </c>
      <c r="W129" s="64"/>
      <c r="X129" s="64"/>
      <c r="Y129" s="70" t="s">
        <v>1028</v>
      </c>
      <c r="Z129" s="64"/>
      <c r="AA129" s="104">
        <v>2</v>
      </c>
      <c r="AB129" s="48"/>
      <c r="AC129" s="49"/>
      <c r="AD129" s="48"/>
      <c r="AE129" s="49"/>
      <c r="AF129" s="48"/>
      <c r="AG129" s="49"/>
      <c r="AH129" s="48"/>
      <c r="AI129" s="49"/>
      <c r="AJ129" s="48"/>
      <c r="AK129" s="109"/>
      <c r="AL129" s="67" t="s">
        <v>740</v>
      </c>
      <c r="AM129" s="64" t="b">
        <v>0</v>
      </c>
      <c r="AN129" s="64">
        <v>0</v>
      </c>
      <c r="AO129" s="70" t="s">
        <v>275</v>
      </c>
      <c r="AP129" s="64" t="b">
        <v>0</v>
      </c>
      <c r="AQ129" s="64" t="s">
        <v>689</v>
      </c>
      <c r="AR129" s="64"/>
      <c r="AS129" s="70" t="s">
        <v>275</v>
      </c>
      <c r="AT129" s="64" t="b">
        <v>0</v>
      </c>
      <c r="AU129" s="64">
        <v>2</v>
      </c>
      <c r="AV129" s="70" t="s">
        <v>1029</v>
      </c>
      <c r="AW129" s="64" t="s">
        <v>691</v>
      </c>
      <c r="AX129" s="64" t="b">
        <v>0</v>
      </c>
      <c r="AY129" s="70" t="s">
        <v>1029</v>
      </c>
      <c r="AZ129" s="64" t="s">
        <v>185</v>
      </c>
      <c r="BA129" s="64">
        <v>0</v>
      </c>
      <c r="BB129" s="64">
        <v>0</v>
      </c>
      <c r="BC129" s="64"/>
      <c r="BD129" s="64"/>
      <c r="BE129" s="64"/>
      <c r="BF129" s="64"/>
      <c r="BG129" s="64"/>
      <c r="BH129" s="64"/>
      <c r="BI129" s="64"/>
      <c r="BJ129" s="64"/>
      <c r="BK129" s="63" t="str">
        <f>REPLACE(INDEX(GroupVertices[Group],MATCH(Edges[[#This Row],[Vertex 1]],GroupVertices[Vertex],0)),1,1,"")</f>
        <v>3</v>
      </c>
      <c r="BL129" s="63" t="str">
        <f>REPLACE(INDEX(GroupVertices[Group],MATCH(Edges[[#This Row],[Vertex 2]],GroupVertices[Vertex],0)),1,1,"")</f>
        <v>3</v>
      </c>
      <c r="BM129" s="127">
        <v>43791</v>
      </c>
      <c r="BN129" s="70" t="s">
        <v>988</v>
      </c>
    </row>
    <row r="130" spans="1:66" ht="15">
      <c r="A130" s="62" t="s">
        <v>739</v>
      </c>
      <c r="B130" s="62" t="s">
        <v>878</v>
      </c>
      <c r="C130" s="81" t="s">
        <v>788</v>
      </c>
      <c r="D130" s="88">
        <v>10</v>
      </c>
      <c r="E130" s="89" t="s">
        <v>136</v>
      </c>
      <c r="F130" s="90">
        <v>14.333333333333334</v>
      </c>
      <c r="G130" s="81"/>
      <c r="H130" s="73"/>
      <c r="I130" s="91"/>
      <c r="J130" s="91"/>
      <c r="K130" s="34" t="s">
        <v>65</v>
      </c>
      <c r="L130" s="94">
        <v>130</v>
      </c>
      <c r="M130" s="94"/>
      <c r="N130" s="93"/>
      <c r="O130" s="64" t="s">
        <v>195</v>
      </c>
      <c r="P130" s="66">
        <v>43793.104537037034</v>
      </c>
      <c r="Q130" s="64" t="s">
        <v>947</v>
      </c>
      <c r="R130" s="67" t="s">
        <v>957</v>
      </c>
      <c r="S130" s="64" t="s">
        <v>795</v>
      </c>
      <c r="T130" s="64"/>
      <c r="U130" s="66">
        <v>43793.104537037034</v>
      </c>
      <c r="V130" s="67" t="s">
        <v>1010</v>
      </c>
      <c r="W130" s="64"/>
      <c r="X130" s="64"/>
      <c r="Y130" s="70" t="s">
        <v>1030</v>
      </c>
      <c r="Z130" s="64"/>
      <c r="AA130" s="104">
        <v>2</v>
      </c>
      <c r="AB130" s="48"/>
      <c r="AC130" s="49"/>
      <c r="AD130" s="48"/>
      <c r="AE130" s="49"/>
      <c r="AF130" s="48"/>
      <c r="AG130" s="49"/>
      <c r="AH130" s="48"/>
      <c r="AI130" s="49"/>
      <c r="AJ130" s="48"/>
      <c r="AK130" s="109"/>
      <c r="AL130" s="67" t="s">
        <v>740</v>
      </c>
      <c r="AM130" s="64" t="b">
        <v>0</v>
      </c>
      <c r="AN130" s="64">
        <v>0</v>
      </c>
      <c r="AO130" s="70" t="s">
        <v>275</v>
      </c>
      <c r="AP130" s="64" t="b">
        <v>0</v>
      </c>
      <c r="AQ130" s="64" t="s">
        <v>1040</v>
      </c>
      <c r="AR130" s="64"/>
      <c r="AS130" s="70" t="s">
        <v>275</v>
      </c>
      <c r="AT130" s="64" t="b">
        <v>0</v>
      </c>
      <c r="AU130" s="64">
        <v>3</v>
      </c>
      <c r="AV130" s="70" t="s">
        <v>1033</v>
      </c>
      <c r="AW130" s="64" t="s">
        <v>691</v>
      </c>
      <c r="AX130" s="64" t="b">
        <v>0</v>
      </c>
      <c r="AY130" s="70" t="s">
        <v>1033</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27">
        <v>43793</v>
      </c>
      <c r="BN130" s="70" t="s">
        <v>990</v>
      </c>
    </row>
    <row r="131" spans="1:66" ht="15">
      <c r="A131" s="62" t="s">
        <v>368</v>
      </c>
      <c r="B131" s="62" t="s">
        <v>878</v>
      </c>
      <c r="C131" s="81" t="s">
        <v>1737</v>
      </c>
      <c r="D131" s="88">
        <v>10</v>
      </c>
      <c r="E131" s="89" t="s">
        <v>136</v>
      </c>
      <c r="F131" s="90">
        <v>12.666666666666666</v>
      </c>
      <c r="G131" s="81"/>
      <c r="H131" s="73"/>
      <c r="I131" s="91"/>
      <c r="J131" s="91"/>
      <c r="K131" s="34" t="s">
        <v>65</v>
      </c>
      <c r="L131" s="94">
        <v>131</v>
      </c>
      <c r="M131" s="94"/>
      <c r="N131" s="93"/>
      <c r="O131" s="64" t="s">
        <v>195</v>
      </c>
      <c r="P131" s="66">
        <v>43791.11315972222</v>
      </c>
      <c r="Q131" s="64" t="s">
        <v>943</v>
      </c>
      <c r="R131" s="64"/>
      <c r="S131" s="64"/>
      <c r="T131" s="64" t="s">
        <v>964</v>
      </c>
      <c r="U131" s="66">
        <v>43791.11315972222</v>
      </c>
      <c r="V131" s="67" t="s">
        <v>1009</v>
      </c>
      <c r="W131" s="64"/>
      <c r="X131" s="64"/>
      <c r="Y131" s="70" t="s">
        <v>1029</v>
      </c>
      <c r="Z131" s="64"/>
      <c r="AA131" s="104">
        <v>3</v>
      </c>
      <c r="AB131" s="48"/>
      <c r="AC131" s="49"/>
      <c r="AD131" s="48"/>
      <c r="AE131" s="49"/>
      <c r="AF131" s="48"/>
      <c r="AG131" s="49"/>
      <c r="AH131" s="48"/>
      <c r="AI131" s="49"/>
      <c r="AJ131" s="48"/>
      <c r="AK131" s="131" t="s">
        <v>971</v>
      </c>
      <c r="AL131" s="67" t="s">
        <v>971</v>
      </c>
      <c r="AM131" s="64" t="b">
        <v>0</v>
      </c>
      <c r="AN131" s="64">
        <v>8</v>
      </c>
      <c r="AO131" s="70" t="s">
        <v>275</v>
      </c>
      <c r="AP131" s="64" t="b">
        <v>0</v>
      </c>
      <c r="AQ131" s="64" t="s">
        <v>689</v>
      </c>
      <c r="AR131" s="64"/>
      <c r="AS131" s="70" t="s">
        <v>275</v>
      </c>
      <c r="AT131" s="64" t="b">
        <v>0</v>
      </c>
      <c r="AU131" s="64">
        <v>2</v>
      </c>
      <c r="AV131" s="70" t="s">
        <v>275</v>
      </c>
      <c r="AW131" s="64" t="s">
        <v>691</v>
      </c>
      <c r="AX131" s="64" t="b">
        <v>0</v>
      </c>
      <c r="AY131" s="70" t="s">
        <v>1029</v>
      </c>
      <c r="AZ131" s="64" t="s">
        <v>185</v>
      </c>
      <c r="BA131" s="64">
        <v>0</v>
      </c>
      <c r="BB131" s="64">
        <v>0</v>
      </c>
      <c r="BC131" s="64"/>
      <c r="BD131" s="64"/>
      <c r="BE131" s="64"/>
      <c r="BF131" s="64"/>
      <c r="BG131" s="64"/>
      <c r="BH131" s="64"/>
      <c r="BI131" s="64"/>
      <c r="BJ131" s="64"/>
      <c r="BK131" s="63" t="str">
        <f>REPLACE(INDEX(GroupVertices[Group],MATCH(Edges[[#This Row],[Vertex 1]],GroupVertices[Vertex],0)),1,1,"")</f>
        <v>1</v>
      </c>
      <c r="BL131" s="63" t="str">
        <f>REPLACE(INDEX(GroupVertices[Group],MATCH(Edges[[#This Row],[Vertex 2]],GroupVertices[Vertex],0)),1,1,"")</f>
        <v>3</v>
      </c>
      <c r="BM131" s="127">
        <v>43791</v>
      </c>
      <c r="BN131" s="70" t="s">
        <v>989</v>
      </c>
    </row>
    <row r="132" spans="1:66" ht="15">
      <c r="A132" s="62" t="s">
        <v>368</v>
      </c>
      <c r="B132" s="62" t="s">
        <v>878</v>
      </c>
      <c r="C132" s="81" t="s">
        <v>1737</v>
      </c>
      <c r="D132" s="88">
        <v>10</v>
      </c>
      <c r="E132" s="89" t="s">
        <v>136</v>
      </c>
      <c r="F132" s="90">
        <v>12.666666666666666</v>
      </c>
      <c r="G132" s="81"/>
      <c r="H132" s="73"/>
      <c r="I132" s="91"/>
      <c r="J132" s="91"/>
      <c r="K132" s="34" t="s">
        <v>65</v>
      </c>
      <c r="L132" s="94">
        <v>132</v>
      </c>
      <c r="M132" s="94"/>
      <c r="N132" s="93"/>
      <c r="O132" s="64" t="s">
        <v>195</v>
      </c>
      <c r="P132" s="66">
        <v>43793.10325231482</v>
      </c>
      <c r="Q132" s="64" t="s">
        <v>947</v>
      </c>
      <c r="R132" s="67" t="s">
        <v>957</v>
      </c>
      <c r="S132" s="64" t="s">
        <v>795</v>
      </c>
      <c r="T132" s="64" t="s">
        <v>967</v>
      </c>
      <c r="U132" s="66">
        <v>43793.10325231482</v>
      </c>
      <c r="V132" s="67" t="s">
        <v>1013</v>
      </c>
      <c r="W132" s="64"/>
      <c r="X132" s="64"/>
      <c r="Y132" s="70" t="s">
        <v>1033</v>
      </c>
      <c r="Z132" s="64"/>
      <c r="AA132" s="104">
        <v>3</v>
      </c>
      <c r="AB132" s="48"/>
      <c r="AC132" s="49"/>
      <c r="AD132" s="48"/>
      <c r="AE132" s="49"/>
      <c r="AF132" s="48"/>
      <c r="AG132" s="49"/>
      <c r="AH132" s="48"/>
      <c r="AI132" s="49"/>
      <c r="AJ132" s="48"/>
      <c r="AK132" s="109"/>
      <c r="AL132" s="67" t="s">
        <v>741</v>
      </c>
      <c r="AM132" s="64" t="b">
        <v>0</v>
      </c>
      <c r="AN132" s="64">
        <v>9</v>
      </c>
      <c r="AO132" s="70" t="s">
        <v>275</v>
      </c>
      <c r="AP132" s="64" t="b">
        <v>0</v>
      </c>
      <c r="AQ132" s="64" t="s">
        <v>1040</v>
      </c>
      <c r="AR132" s="64"/>
      <c r="AS132" s="70" t="s">
        <v>275</v>
      </c>
      <c r="AT132" s="64" t="b">
        <v>0</v>
      </c>
      <c r="AU132" s="64">
        <v>3</v>
      </c>
      <c r="AV132" s="70" t="s">
        <v>275</v>
      </c>
      <c r="AW132" s="64" t="s">
        <v>692</v>
      </c>
      <c r="AX132" s="64" t="b">
        <v>0</v>
      </c>
      <c r="AY132" s="70" t="s">
        <v>1033</v>
      </c>
      <c r="AZ132" s="64" t="s">
        <v>185</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3</v>
      </c>
      <c r="BM132" s="127">
        <v>43793</v>
      </c>
      <c r="BN132" s="70" t="s">
        <v>993</v>
      </c>
    </row>
    <row r="133" spans="1:66" ht="15">
      <c r="A133" s="62" t="s">
        <v>368</v>
      </c>
      <c r="B133" s="62" t="s">
        <v>878</v>
      </c>
      <c r="C133" s="81" t="s">
        <v>1737</v>
      </c>
      <c r="D133" s="88">
        <v>10</v>
      </c>
      <c r="E133" s="89" t="s">
        <v>136</v>
      </c>
      <c r="F133" s="90">
        <v>12.666666666666666</v>
      </c>
      <c r="G133" s="81"/>
      <c r="H133" s="73"/>
      <c r="I133" s="91"/>
      <c r="J133" s="91"/>
      <c r="K133" s="34" t="s">
        <v>65</v>
      </c>
      <c r="L133" s="94">
        <v>133</v>
      </c>
      <c r="M133" s="94"/>
      <c r="N133" s="93"/>
      <c r="O133" s="64" t="s">
        <v>195</v>
      </c>
      <c r="P133" s="66">
        <v>43793.11944444444</v>
      </c>
      <c r="Q133" s="64" t="s">
        <v>948</v>
      </c>
      <c r="R133" s="64"/>
      <c r="S133" s="64"/>
      <c r="T133" s="64"/>
      <c r="U133" s="66">
        <v>43793.11944444444</v>
      </c>
      <c r="V133" s="67" t="s">
        <v>1014</v>
      </c>
      <c r="W133" s="64"/>
      <c r="X133" s="64"/>
      <c r="Y133" s="70" t="s">
        <v>1034</v>
      </c>
      <c r="Z133" s="64"/>
      <c r="AA133" s="104">
        <v>3</v>
      </c>
      <c r="AB133" s="48"/>
      <c r="AC133" s="49"/>
      <c r="AD133" s="48"/>
      <c r="AE133" s="49"/>
      <c r="AF133" s="48"/>
      <c r="AG133" s="49"/>
      <c r="AH133" s="48"/>
      <c r="AI133" s="49"/>
      <c r="AJ133" s="48"/>
      <c r="AK133" s="131" t="s">
        <v>972</v>
      </c>
      <c r="AL133" s="67" t="s">
        <v>972</v>
      </c>
      <c r="AM133" s="64" t="b">
        <v>0</v>
      </c>
      <c r="AN133" s="64">
        <v>0</v>
      </c>
      <c r="AO133" s="70" t="s">
        <v>275</v>
      </c>
      <c r="AP133" s="64" t="b">
        <v>0</v>
      </c>
      <c r="AQ133" s="64" t="s">
        <v>689</v>
      </c>
      <c r="AR133" s="64"/>
      <c r="AS133" s="70" t="s">
        <v>275</v>
      </c>
      <c r="AT133" s="64" t="b">
        <v>0</v>
      </c>
      <c r="AU133" s="64">
        <v>0</v>
      </c>
      <c r="AV133" s="70" t="s">
        <v>275</v>
      </c>
      <c r="AW133" s="64" t="s">
        <v>691</v>
      </c>
      <c r="AX133" s="64" t="b">
        <v>0</v>
      </c>
      <c r="AY133" s="70" t="s">
        <v>1034</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3</v>
      </c>
      <c r="BM133" s="127">
        <v>43793</v>
      </c>
      <c r="BN133" s="70" t="s">
        <v>994</v>
      </c>
    </row>
    <row r="134" spans="1:66" ht="15">
      <c r="A134" s="62" t="s">
        <v>368</v>
      </c>
      <c r="B134" s="62" t="s">
        <v>902</v>
      </c>
      <c r="C134" s="81" t="s">
        <v>272</v>
      </c>
      <c r="D134" s="88">
        <v>5</v>
      </c>
      <c r="E134" s="89" t="s">
        <v>132</v>
      </c>
      <c r="F134" s="90">
        <v>16</v>
      </c>
      <c r="G134" s="81"/>
      <c r="H134" s="73"/>
      <c r="I134" s="91"/>
      <c r="J134" s="91"/>
      <c r="K134" s="34" t="s">
        <v>65</v>
      </c>
      <c r="L134" s="94">
        <v>134</v>
      </c>
      <c r="M134" s="94"/>
      <c r="N134" s="93"/>
      <c r="O134" s="64" t="s">
        <v>195</v>
      </c>
      <c r="P134" s="66">
        <v>43795.92765046296</v>
      </c>
      <c r="Q134" s="64" t="s">
        <v>949</v>
      </c>
      <c r="R134" s="67" t="s">
        <v>958</v>
      </c>
      <c r="S134" s="64" t="s">
        <v>795</v>
      </c>
      <c r="T134" s="64" t="s">
        <v>968</v>
      </c>
      <c r="U134" s="66">
        <v>43795.92765046296</v>
      </c>
      <c r="V134" s="67" t="s">
        <v>1015</v>
      </c>
      <c r="W134" s="64"/>
      <c r="X134" s="64"/>
      <c r="Y134" s="70" t="s">
        <v>1035</v>
      </c>
      <c r="Z134" s="64"/>
      <c r="AA134" s="104">
        <v>1</v>
      </c>
      <c r="AB134" s="48"/>
      <c r="AC134" s="49"/>
      <c r="AD134" s="48"/>
      <c r="AE134" s="49"/>
      <c r="AF134" s="48"/>
      <c r="AG134" s="49"/>
      <c r="AH134" s="48"/>
      <c r="AI134" s="49"/>
      <c r="AJ134" s="48"/>
      <c r="AK134" s="109"/>
      <c r="AL134" s="67" t="s">
        <v>741</v>
      </c>
      <c r="AM134" s="64" t="b">
        <v>0</v>
      </c>
      <c r="AN134" s="64">
        <v>5</v>
      </c>
      <c r="AO134" s="70" t="s">
        <v>275</v>
      </c>
      <c r="AP134" s="64" t="b">
        <v>0</v>
      </c>
      <c r="AQ134" s="64" t="s">
        <v>689</v>
      </c>
      <c r="AR134" s="64"/>
      <c r="AS134" s="70" t="s">
        <v>275</v>
      </c>
      <c r="AT134" s="64" t="b">
        <v>0</v>
      </c>
      <c r="AU134" s="64">
        <v>0</v>
      </c>
      <c r="AV134" s="70" t="s">
        <v>275</v>
      </c>
      <c r="AW134" s="64" t="s">
        <v>692</v>
      </c>
      <c r="AX134" s="64" t="b">
        <v>0</v>
      </c>
      <c r="AY134" s="70" t="s">
        <v>1035</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27">
        <v>43795</v>
      </c>
      <c r="BN134" s="70" t="s">
        <v>995</v>
      </c>
    </row>
    <row r="135" spans="1:66" ht="15">
      <c r="A135" s="62" t="s">
        <v>368</v>
      </c>
      <c r="B135" s="62" t="s">
        <v>903</v>
      </c>
      <c r="C135" s="81" t="s">
        <v>272</v>
      </c>
      <c r="D135" s="88">
        <v>5</v>
      </c>
      <c r="E135" s="89" t="s">
        <v>132</v>
      </c>
      <c r="F135" s="90">
        <v>16</v>
      </c>
      <c r="G135" s="81"/>
      <c r="H135" s="73"/>
      <c r="I135" s="91"/>
      <c r="J135" s="91"/>
      <c r="K135" s="34" t="s">
        <v>65</v>
      </c>
      <c r="L135" s="94">
        <v>135</v>
      </c>
      <c r="M135" s="94"/>
      <c r="N135" s="93"/>
      <c r="O135" s="64" t="s">
        <v>195</v>
      </c>
      <c r="P135" s="66">
        <v>43795.92765046296</v>
      </c>
      <c r="Q135" s="64" t="s">
        <v>949</v>
      </c>
      <c r="R135" s="67" t="s">
        <v>958</v>
      </c>
      <c r="S135" s="64" t="s">
        <v>795</v>
      </c>
      <c r="T135" s="64" t="s">
        <v>968</v>
      </c>
      <c r="U135" s="66">
        <v>43795.92765046296</v>
      </c>
      <c r="V135" s="67" t="s">
        <v>1015</v>
      </c>
      <c r="W135" s="64"/>
      <c r="X135" s="64"/>
      <c r="Y135" s="70" t="s">
        <v>1035</v>
      </c>
      <c r="Z135" s="64"/>
      <c r="AA135" s="104">
        <v>1</v>
      </c>
      <c r="AB135" s="48"/>
      <c r="AC135" s="49"/>
      <c r="AD135" s="48"/>
      <c r="AE135" s="49"/>
      <c r="AF135" s="48"/>
      <c r="AG135" s="49"/>
      <c r="AH135" s="48"/>
      <c r="AI135" s="49"/>
      <c r="AJ135" s="48"/>
      <c r="AK135" s="109"/>
      <c r="AL135" s="67" t="s">
        <v>741</v>
      </c>
      <c r="AM135" s="64" t="b">
        <v>0</v>
      </c>
      <c r="AN135" s="64">
        <v>5</v>
      </c>
      <c r="AO135" s="70" t="s">
        <v>275</v>
      </c>
      <c r="AP135" s="64" t="b">
        <v>0</v>
      </c>
      <c r="AQ135" s="64" t="s">
        <v>689</v>
      </c>
      <c r="AR135" s="64"/>
      <c r="AS135" s="70" t="s">
        <v>275</v>
      </c>
      <c r="AT135" s="64" t="b">
        <v>0</v>
      </c>
      <c r="AU135" s="64">
        <v>0</v>
      </c>
      <c r="AV135" s="70" t="s">
        <v>275</v>
      </c>
      <c r="AW135" s="64" t="s">
        <v>692</v>
      </c>
      <c r="AX135" s="64" t="b">
        <v>0</v>
      </c>
      <c r="AY135" s="70" t="s">
        <v>1035</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27">
        <v>43795</v>
      </c>
      <c r="BN135" s="70" t="s">
        <v>995</v>
      </c>
    </row>
    <row r="136" spans="1:66" ht="15">
      <c r="A136" s="62" t="s">
        <v>368</v>
      </c>
      <c r="B136" s="62" t="s">
        <v>904</v>
      </c>
      <c r="C136" s="81" t="s">
        <v>272</v>
      </c>
      <c r="D136" s="88">
        <v>5</v>
      </c>
      <c r="E136" s="89" t="s">
        <v>132</v>
      </c>
      <c r="F136" s="90">
        <v>16</v>
      </c>
      <c r="G136" s="81"/>
      <c r="H136" s="73"/>
      <c r="I136" s="91"/>
      <c r="J136" s="91"/>
      <c r="K136" s="34" t="s">
        <v>65</v>
      </c>
      <c r="L136" s="94">
        <v>136</v>
      </c>
      <c r="M136" s="94"/>
      <c r="N136" s="93"/>
      <c r="O136" s="64" t="s">
        <v>195</v>
      </c>
      <c r="P136" s="66">
        <v>43795.92765046296</v>
      </c>
      <c r="Q136" s="64" t="s">
        <v>949</v>
      </c>
      <c r="R136" s="67" t="s">
        <v>958</v>
      </c>
      <c r="S136" s="64" t="s">
        <v>795</v>
      </c>
      <c r="T136" s="64" t="s">
        <v>968</v>
      </c>
      <c r="U136" s="66">
        <v>43795.92765046296</v>
      </c>
      <c r="V136" s="67" t="s">
        <v>1015</v>
      </c>
      <c r="W136" s="64"/>
      <c r="X136" s="64"/>
      <c r="Y136" s="70" t="s">
        <v>1035</v>
      </c>
      <c r="Z136" s="64"/>
      <c r="AA136" s="104">
        <v>1</v>
      </c>
      <c r="AB136" s="48"/>
      <c r="AC136" s="49"/>
      <c r="AD136" s="48"/>
      <c r="AE136" s="49"/>
      <c r="AF136" s="48"/>
      <c r="AG136" s="49"/>
      <c r="AH136" s="48"/>
      <c r="AI136" s="49"/>
      <c r="AJ136" s="48"/>
      <c r="AK136" s="109"/>
      <c r="AL136" s="67" t="s">
        <v>741</v>
      </c>
      <c r="AM136" s="64" t="b">
        <v>0</v>
      </c>
      <c r="AN136" s="64">
        <v>5</v>
      </c>
      <c r="AO136" s="70" t="s">
        <v>275</v>
      </c>
      <c r="AP136" s="64" t="b">
        <v>0</v>
      </c>
      <c r="AQ136" s="64" t="s">
        <v>689</v>
      </c>
      <c r="AR136" s="64"/>
      <c r="AS136" s="70" t="s">
        <v>275</v>
      </c>
      <c r="AT136" s="64" t="b">
        <v>0</v>
      </c>
      <c r="AU136" s="64">
        <v>0</v>
      </c>
      <c r="AV136" s="70" t="s">
        <v>275</v>
      </c>
      <c r="AW136" s="64" t="s">
        <v>692</v>
      </c>
      <c r="AX136" s="64" t="b">
        <v>0</v>
      </c>
      <c r="AY136" s="70" t="s">
        <v>1035</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1</v>
      </c>
      <c r="BM136" s="127">
        <v>43795</v>
      </c>
      <c r="BN136" s="70" t="s">
        <v>995</v>
      </c>
    </row>
    <row r="137" spans="1:66" ht="15">
      <c r="A137" s="62" t="s">
        <v>368</v>
      </c>
      <c r="B137" s="62" t="s">
        <v>905</v>
      </c>
      <c r="C137" s="81" t="s">
        <v>272</v>
      </c>
      <c r="D137" s="88">
        <v>5</v>
      </c>
      <c r="E137" s="89" t="s">
        <v>132</v>
      </c>
      <c r="F137" s="90">
        <v>16</v>
      </c>
      <c r="G137" s="81"/>
      <c r="H137" s="73"/>
      <c r="I137" s="91"/>
      <c r="J137" s="91"/>
      <c r="K137" s="34" t="s">
        <v>65</v>
      </c>
      <c r="L137" s="94">
        <v>137</v>
      </c>
      <c r="M137" s="94"/>
      <c r="N137" s="93"/>
      <c r="O137" s="64" t="s">
        <v>195</v>
      </c>
      <c r="P137" s="66">
        <v>43795.92765046296</v>
      </c>
      <c r="Q137" s="64" t="s">
        <v>949</v>
      </c>
      <c r="R137" s="67" t="s">
        <v>958</v>
      </c>
      <c r="S137" s="64" t="s">
        <v>795</v>
      </c>
      <c r="T137" s="64" t="s">
        <v>968</v>
      </c>
      <c r="U137" s="66">
        <v>43795.92765046296</v>
      </c>
      <c r="V137" s="67" t="s">
        <v>1015</v>
      </c>
      <c r="W137" s="64"/>
      <c r="X137" s="64"/>
      <c r="Y137" s="70" t="s">
        <v>1035</v>
      </c>
      <c r="Z137" s="64"/>
      <c r="AA137" s="104">
        <v>1</v>
      </c>
      <c r="AB137" s="48"/>
      <c r="AC137" s="49"/>
      <c r="AD137" s="48"/>
      <c r="AE137" s="49"/>
      <c r="AF137" s="48"/>
      <c r="AG137" s="49"/>
      <c r="AH137" s="48"/>
      <c r="AI137" s="49"/>
      <c r="AJ137" s="48"/>
      <c r="AK137" s="109"/>
      <c r="AL137" s="67" t="s">
        <v>741</v>
      </c>
      <c r="AM137" s="64" t="b">
        <v>0</v>
      </c>
      <c r="AN137" s="64">
        <v>5</v>
      </c>
      <c r="AO137" s="70" t="s">
        <v>275</v>
      </c>
      <c r="AP137" s="64" t="b">
        <v>0</v>
      </c>
      <c r="AQ137" s="64" t="s">
        <v>689</v>
      </c>
      <c r="AR137" s="64"/>
      <c r="AS137" s="70" t="s">
        <v>275</v>
      </c>
      <c r="AT137" s="64" t="b">
        <v>0</v>
      </c>
      <c r="AU137" s="64">
        <v>0</v>
      </c>
      <c r="AV137" s="70" t="s">
        <v>275</v>
      </c>
      <c r="AW137" s="64" t="s">
        <v>692</v>
      </c>
      <c r="AX137" s="64" t="b">
        <v>0</v>
      </c>
      <c r="AY137" s="70" t="s">
        <v>1035</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27">
        <v>43795</v>
      </c>
      <c r="BN137" s="70" t="s">
        <v>995</v>
      </c>
    </row>
    <row r="138" spans="1:66" ht="15">
      <c r="A138" s="62" t="s">
        <v>368</v>
      </c>
      <c r="B138" s="62" t="s">
        <v>906</v>
      </c>
      <c r="C138" s="81" t="s">
        <v>272</v>
      </c>
      <c r="D138" s="88">
        <v>5</v>
      </c>
      <c r="E138" s="89" t="s">
        <v>132</v>
      </c>
      <c r="F138" s="90">
        <v>16</v>
      </c>
      <c r="G138" s="81"/>
      <c r="H138" s="73"/>
      <c r="I138" s="91"/>
      <c r="J138" s="91"/>
      <c r="K138" s="34" t="s">
        <v>65</v>
      </c>
      <c r="L138" s="94">
        <v>138</v>
      </c>
      <c r="M138" s="94"/>
      <c r="N138" s="93"/>
      <c r="O138" s="64" t="s">
        <v>195</v>
      </c>
      <c r="P138" s="66">
        <v>43795.92765046296</v>
      </c>
      <c r="Q138" s="64" t="s">
        <v>949</v>
      </c>
      <c r="R138" s="67" t="s">
        <v>958</v>
      </c>
      <c r="S138" s="64" t="s">
        <v>795</v>
      </c>
      <c r="T138" s="64" t="s">
        <v>968</v>
      </c>
      <c r="U138" s="66">
        <v>43795.92765046296</v>
      </c>
      <c r="V138" s="67" t="s">
        <v>1015</v>
      </c>
      <c r="W138" s="64"/>
      <c r="X138" s="64"/>
      <c r="Y138" s="70" t="s">
        <v>1035</v>
      </c>
      <c r="Z138" s="64"/>
      <c r="AA138" s="104">
        <v>1</v>
      </c>
      <c r="AB138" s="48"/>
      <c r="AC138" s="49"/>
      <c r="AD138" s="48"/>
      <c r="AE138" s="49"/>
      <c r="AF138" s="48"/>
      <c r="AG138" s="49"/>
      <c r="AH138" s="48"/>
      <c r="AI138" s="49"/>
      <c r="AJ138" s="48"/>
      <c r="AK138" s="109"/>
      <c r="AL138" s="67" t="s">
        <v>741</v>
      </c>
      <c r="AM138" s="64" t="b">
        <v>0</v>
      </c>
      <c r="AN138" s="64">
        <v>5</v>
      </c>
      <c r="AO138" s="70" t="s">
        <v>275</v>
      </c>
      <c r="AP138" s="64" t="b">
        <v>0</v>
      </c>
      <c r="AQ138" s="64" t="s">
        <v>689</v>
      </c>
      <c r="AR138" s="64"/>
      <c r="AS138" s="70" t="s">
        <v>275</v>
      </c>
      <c r="AT138" s="64" t="b">
        <v>0</v>
      </c>
      <c r="AU138" s="64">
        <v>0</v>
      </c>
      <c r="AV138" s="70" t="s">
        <v>275</v>
      </c>
      <c r="AW138" s="64" t="s">
        <v>692</v>
      </c>
      <c r="AX138" s="64" t="b">
        <v>0</v>
      </c>
      <c r="AY138" s="70" t="s">
        <v>1035</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27">
        <v>43795</v>
      </c>
      <c r="BN138" s="70" t="s">
        <v>995</v>
      </c>
    </row>
    <row r="139" spans="1:66" ht="15">
      <c r="A139" s="62" t="s">
        <v>368</v>
      </c>
      <c r="B139" s="62" t="s">
        <v>907</v>
      </c>
      <c r="C139" s="81" t="s">
        <v>272</v>
      </c>
      <c r="D139" s="88">
        <v>5</v>
      </c>
      <c r="E139" s="89" t="s">
        <v>132</v>
      </c>
      <c r="F139" s="90">
        <v>16</v>
      </c>
      <c r="G139" s="81"/>
      <c r="H139" s="73"/>
      <c r="I139" s="91"/>
      <c r="J139" s="91"/>
      <c r="K139" s="34" t="s">
        <v>65</v>
      </c>
      <c r="L139" s="94">
        <v>139</v>
      </c>
      <c r="M139" s="94"/>
      <c r="N139" s="93"/>
      <c r="O139" s="64" t="s">
        <v>195</v>
      </c>
      <c r="P139" s="66">
        <v>43795.92765046296</v>
      </c>
      <c r="Q139" s="64" t="s">
        <v>949</v>
      </c>
      <c r="R139" s="67" t="s">
        <v>958</v>
      </c>
      <c r="S139" s="64" t="s">
        <v>795</v>
      </c>
      <c r="T139" s="64" t="s">
        <v>968</v>
      </c>
      <c r="U139" s="66">
        <v>43795.92765046296</v>
      </c>
      <c r="V139" s="67" t="s">
        <v>1015</v>
      </c>
      <c r="W139" s="64"/>
      <c r="X139" s="64"/>
      <c r="Y139" s="70" t="s">
        <v>1035</v>
      </c>
      <c r="Z139" s="64"/>
      <c r="AA139" s="104">
        <v>1</v>
      </c>
      <c r="AB139" s="48"/>
      <c r="AC139" s="49"/>
      <c r="AD139" s="48"/>
      <c r="AE139" s="49"/>
      <c r="AF139" s="48"/>
      <c r="AG139" s="49"/>
      <c r="AH139" s="48"/>
      <c r="AI139" s="49"/>
      <c r="AJ139" s="48"/>
      <c r="AK139" s="109"/>
      <c r="AL139" s="67" t="s">
        <v>741</v>
      </c>
      <c r="AM139" s="64" t="b">
        <v>0</v>
      </c>
      <c r="AN139" s="64">
        <v>5</v>
      </c>
      <c r="AO139" s="70" t="s">
        <v>275</v>
      </c>
      <c r="AP139" s="64" t="b">
        <v>0</v>
      </c>
      <c r="AQ139" s="64" t="s">
        <v>689</v>
      </c>
      <c r="AR139" s="64"/>
      <c r="AS139" s="70" t="s">
        <v>275</v>
      </c>
      <c r="AT139" s="64" t="b">
        <v>0</v>
      </c>
      <c r="AU139" s="64">
        <v>0</v>
      </c>
      <c r="AV139" s="70" t="s">
        <v>275</v>
      </c>
      <c r="AW139" s="64" t="s">
        <v>692</v>
      </c>
      <c r="AX139" s="64" t="b">
        <v>0</v>
      </c>
      <c r="AY139" s="70" t="s">
        <v>1035</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27">
        <v>43795</v>
      </c>
      <c r="BN139" s="70" t="s">
        <v>995</v>
      </c>
    </row>
    <row r="140" spans="1:66" ht="15">
      <c r="A140" s="62" t="s">
        <v>368</v>
      </c>
      <c r="B140" s="62" t="s">
        <v>908</v>
      </c>
      <c r="C140" s="81" t="s">
        <v>272</v>
      </c>
      <c r="D140" s="88">
        <v>5</v>
      </c>
      <c r="E140" s="89" t="s">
        <v>132</v>
      </c>
      <c r="F140" s="90">
        <v>16</v>
      </c>
      <c r="G140" s="81"/>
      <c r="H140" s="73"/>
      <c r="I140" s="91"/>
      <c r="J140" s="91"/>
      <c r="K140" s="34" t="s">
        <v>65</v>
      </c>
      <c r="L140" s="94">
        <v>140</v>
      </c>
      <c r="M140" s="94"/>
      <c r="N140" s="93"/>
      <c r="O140" s="64" t="s">
        <v>195</v>
      </c>
      <c r="P140" s="66">
        <v>43795.92765046296</v>
      </c>
      <c r="Q140" s="64" t="s">
        <v>949</v>
      </c>
      <c r="R140" s="67" t="s">
        <v>958</v>
      </c>
      <c r="S140" s="64" t="s">
        <v>795</v>
      </c>
      <c r="T140" s="64" t="s">
        <v>968</v>
      </c>
      <c r="U140" s="66">
        <v>43795.92765046296</v>
      </c>
      <c r="V140" s="67" t="s">
        <v>1015</v>
      </c>
      <c r="W140" s="64"/>
      <c r="X140" s="64"/>
      <c r="Y140" s="70" t="s">
        <v>1035</v>
      </c>
      <c r="Z140" s="64"/>
      <c r="AA140" s="104">
        <v>1</v>
      </c>
      <c r="AB140" s="48"/>
      <c r="AC140" s="49"/>
      <c r="AD140" s="48"/>
      <c r="AE140" s="49"/>
      <c r="AF140" s="48"/>
      <c r="AG140" s="49"/>
      <c r="AH140" s="48"/>
      <c r="AI140" s="49"/>
      <c r="AJ140" s="48"/>
      <c r="AK140" s="109"/>
      <c r="AL140" s="67" t="s">
        <v>741</v>
      </c>
      <c r="AM140" s="64" t="b">
        <v>0</v>
      </c>
      <c r="AN140" s="64">
        <v>5</v>
      </c>
      <c r="AO140" s="70" t="s">
        <v>275</v>
      </c>
      <c r="AP140" s="64" t="b">
        <v>0</v>
      </c>
      <c r="AQ140" s="64" t="s">
        <v>689</v>
      </c>
      <c r="AR140" s="64"/>
      <c r="AS140" s="70" t="s">
        <v>275</v>
      </c>
      <c r="AT140" s="64" t="b">
        <v>0</v>
      </c>
      <c r="AU140" s="64">
        <v>0</v>
      </c>
      <c r="AV140" s="70" t="s">
        <v>275</v>
      </c>
      <c r="AW140" s="64" t="s">
        <v>692</v>
      </c>
      <c r="AX140" s="64" t="b">
        <v>0</v>
      </c>
      <c r="AY140" s="70" t="s">
        <v>1035</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27">
        <v>43795</v>
      </c>
      <c r="BN140" s="70" t="s">
        <v>995</v>
      </c>
    </row>
    <row r="141" spans="1:66" ht="15">
      <c r="A141" s="62" t="s">
        <v>368</v>
      </c>
      <c r="B141" s="62" t="s">
        <v>909</v>
      </c>
      <c r="C141" s="81" t="s">
        <v>272</v>
      </c>
      <c r="D141" s="88">
        <v>5</v>
      </c>
      <c r="E141" s="89" t="s">
        <v>132</v>
      </c>
      <c r="F141" s="90">
        <v>16</v>
      </c>
      <c r="G141" s="81"/>
      <c r="H141" s="73"/>
      <c r="I141" s="91"/>
      <c r="J141" s="91"/>
      <c r="K141" s="34" t="s">
        <v>65</v>
      </c>
      <c r="L141" s="94">
        <v>141</v>
      </c>
      <c r="M141" s="94"/>
      <c r="N141" s="93"/>
      <c r="O141" s="64" t="s">
        <v>195</v>
      </c>
      <c r="P141" s="66">
        <v>43795.92765046296</v>
      </c>
      <c r="Q141" s="64" t="s">
        <v>949</v>
      </c>
      <c r="R141" s="67" t="s">
        <v>958</v>
      </c>
      <c r="S141" s="64" t="s">
        <v>795</v>
      </c>
      <c r="T141" s="64" t="s">
        <v>968</v>
      </c>
      <c r="U141" s="66">
        <v>43795.92765046296</v>
      </c>
      <c r="V141" s="67" t="s">
        <v>1015</v>
      </c>
      <c r="W141" s="64"/>
      <c r="X141" s="64"/>
      <c r="Y141" s="70" t="s">
        <v>1035</v>
      </c>
      <c r="Z141" s="64"/>
      <c r="AA141" s="104">
        <v>1</v>
      </c>
      <c r="AB141" s="48"/>
      <c r="AC141" s="49"/>
      <c r="AD141" s="48"/>
      <c r="AE141" s="49"/>
      <c r="AF141" s="48"/>
      <c r="AG141" s="49"/>
      <c r="AH141" s="48"/>
      <c r="AI141" s="49"/>
      <c r="AJ141" s="48"/>
      <c r="AK141" s="109"/>
      <c r="AL141" s="67" t="s">
        <v>741</v>
      </c>
      <c r="AM141" s="64" t="b">
        <v>0</v>
      </c>
      <c r="AN141" s="64">
        <v>5</v>
      </c>
      <c r="AO141" s="70" t="s">
        <v>275</v>
      </c>
      <c r="AP141" s="64" t="b">
        <v>0</v>
      </c>
      <c r="AQ141" s="64" t="s">
        <v>689</v>
      </c>
      <c r="AR141" s="64"/>
      <c r="AS141" s="70" t="s">
        <v>275</v>
      </c>
      <c r="AT141" s="64" t="b">
        <v>0</v>
      </c>
      <c r="AU141" s="64">
        <v>0</v>
      </c>
      <c r="AV141" s="70" t="s">
        <v>275</v>
      </c>
      <c r="AW141" s="64" t="s">
        <v>692</v>
      </c>
      <c r="AX141" s="64" t="b">
        <v>0</v>
      </c>
      <c r="AY141" s="70" t="s">
        <v>1035</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27">
        <v>43795</v>
      </c>
      <c r="BN141" s="70" t="s">
        <v>995</v>
      </c>
    </row>
    <row r="142" spans="1:66" ht="15">
      <c r="A142" s="62" t="s">
        <v>368</v>
      </c>
      <c r="B142" s="62" t="s">
        <v>910</v>
      </c>
      <c r="C142" s="81" t="s">
        <v>272</v>
      </c>
      <c r="D142" s="88">
        <v>5</v>
      </c>
      <c r="E142" s="89" t="s">
        <v>132</v>
      </c>
      <c r="F142" s="90">
        <v>16</v>
      </c>
      <c r="G142" s="81"/>
      <c r="H142" s="73"/>
      <c r="I142" s="91"/>
      <c r="J142" s="91"/>
      <c r="K142" s="34" t="s">
        <v>65</v>
      </c>
      <c r="L142" s="94">
        <v>142</v>
      </c>
      <c r="M142" s="94"/>
      <c r="N142" s="93"/>
      <c r="O142" s="64" t="s">
        <v>195</v>
      </c>
      <c r="P142" s="66">
        <v>43795.92765046296</v>
      </c>
      <c r="Q142" s="64" t="s">
        <v>949</v>
      </c>
      <c r="R142" s="67" t="s">
        <v>958</v>
      </c>
      <c r="S142" s="64" t="s">
        <v>795</v>
      </c>
      <c r="T142" s="64" t="s">
        <v>968</v>
      </c>
      <c r="U142" s="66">
        <v>43795.92765046296</v>
      </c>
      <c r="V142" s="67" t="s">
        <v>1015</v>
      </c>
      <c r="W142" s="64"/>
      <c r="X142" s="64"/>
      <c r="Y142" s="70" t="s">
        <v>1035</v>
      </c>
      <c r="Z142" s="64"/>
      <c r="AA142" s="104">
        <v>1</v>
      </c>
      <c r="AB142" s="48"/>
      <c r="AC142" s="49"/>
      <c r="AD142" s="48"/>
      <c r="AE142" s="49"/>
      <c r="AF142" s="48"/>
      <c r="AG142" s="49"/>
      <c r="AH142" s="48"/>
      <c r="AI142" s="49"/>
      <c r="AJ142" s="48"/>
      <c r="AK142" s="109"/>
      <c r="AL142" s="67" t="s">
        <v>741</v>
      </c>
      <c r="AM142" s="64" t="b">
        <v>0</v>
      </c>
      <c r="AN142" s="64">
        <v>5</v>
      </c>
      <c r="AO142" s="70" t="s">
        <v>275</v>
      </c>
      <c r="AP142" s="64" t="b">
        <v>0</v>
      </c>
      <c r="AQ142" s="64" t="s">
        <v>689</v>
      </c>
      <c r="AR142" s="64"/>
      <c r="AS142" s="70" t="s">
        <v>275</v>
      </c>
      <c r="AT142" s="64" t="b">
        <v>0</v>
      </c>
      <c r="AU142" s="64">
        <v>0</v>
      </c>
      <c r="AV142" s="70" t="s">
        <v>275</v>
      </c>
      <c r="AW142" s="64" t="s">
        <v>692</v>
      </c>
      <c r="AX142" s="64" t="b">
        <v>0</v>
      </c>
      <c r="AY142" s="70" t="s">
        <v>1035</v>
      </c>
      <c r="AZ142" s="64" t="s">
        <v>185</v>
      </c>
      <c r="BA142" s="64">
        <v>0</v>
      </c>
      <c r="BB142" s="64">
        <v>0</v>
      </c>
      <c r="BC142" s="64"/>
      <c r="BD142" s="64"/>
      <c r="BE142" s="64"/>
      <c r="BF142" s="64"/>
      <c r="BG142" s="64"/>
      <c r="BH142" s="64"/>
      <c r="BI142" s="64"/>
      <c r="BJ142" s="64"/>
      <c r="BK142" s="63" t="str">
        <f>REPLACE(INDEX(GroupVertices[Group],MATCH(Edges[[#This Row],[Vertex 1]],GroupVertices[Vertex],0)),1,1,"")</f>
        <v>1</v>
      </c>
      <c r="BL142" s="63" t="str">
        <f>REPLACE(INDEX(GroupVertices[Group],MATCH(Edges[[#This Row],[Vertex 2]],GroupVertices[Vertex],0)),1,1,"")</f>
        <v>1</v>
      </c>
      <c r="BM142" s="127">
        <v>43795</v>
      </c>
      <c r="BN142" s="70" t="s">
        <v>995</v>
      </c>
    </row>
    <row r="143" spans="1:66" ht="15">
      <c r="A143" s="62" t="s">
        <v>368</v>
      </c>
      <c r="B143" s="62" t="s">
        <v>911</v>
      </c>
      <c r="C143" s="81" t="s">
        <v>272</v>
      </c>
      <c r="D143" s="88">
        <v>5</v>
      </c>
      <c r="E143" s="89" t="s">
        <v>132</v>
      </c>
      <c r="F143" s="90">
        <v>16</v>
      </c>
      <c r="G143" s="81"/>
      <c r="H143" s="73"/>
      <c r="I143" s="91"/>
      <c r="J143" s="91"/>
      <c r="K143" s="34" t="s">
        <v>65</v>
      </c>
      <c r="L143" s="94">
        <v>143</v>
      </c>
      <c r="M143" s="94"/>
      <c r="N143" s="93"/>
      <c r="O143" s="64" t="s">
        <v>195</v>
      </c>
      <c r="P143" s="66">
        <v>43795.92765046296</v>
      </c>
      <c r="Q143" s="64" t="s">
        <v>949</v>
      </c>
      <c r="R143" s="67" t="s">
        <v>958</v>
      </c>
      <c r="S143" s="64" t="s">
        <v>795</v>
      </c>
      <c r="T143" s="64" t="s">
        <v>968</v>
      </c>
      <c r="U143" s="66">
        <v>43795.92765046296</v>
      </c>
      <c r="V143" s="67" t="s">
        <v>1015</v>
      </c>
      <c r="W143" s="64"/>
      <c r="X143" s="64"/>
      <c r="Y143" s="70" t="s">
        <v>1035</v>
      </c>
      <c r="Z143" s="64"/>
      <c r="AA143" s="104">
        <v>1</v>
      </c>
      <c r="AB143" s="48"/>
      <c r="AC143" s="49"/>
      <c r="AD143" s="48"/>
      <c r="AE143" s="49"/>
      <c r="AF143" s="48"/>
      <c r="AG143" s="49"/>
      <c r="AH143" s="48"/>
      <c r="AI143" s="49"/>
      <c r="AJ143" s="48"/>
      <c r="AK143" s="109"/>
      <c r="AL143" s="67" t="s">
        <v>741</v>
      </c>
      <c r="AM143" s="64" t="b">
        <v>0</v>
      </c>
      <c r="AN143" s="64">
        <v>5</v>
      </c>
      <c r="AO143" s="70" t="s">
        <v>275</v>
      </c>
      <c r="AP143" s="64" t="b">
        <v>0</v>
      </c>
      <c r="AQ143" s="64" t="s">
        <v>689</v>
      </c>
      <c r="AR143" s="64"/>
      <c r="AS143" s="70" t="s">
        <v>275</v>
      </c>
      <c r="AT143" s="64" t="b">
        <v>0</v>
      </c>
      <c r="AU143" s="64">
        <v>0</v>
      </c>
      <c r="AV143" s="70" t="s">
        <v>275</v>
      </c>
      <c r="AW143" s="64" t="s">
        <v>692</v>
      </c>
      <c r="AX143" s="64" t="b">
        <v>0</v>
      </c>
      <c r="AY143" s="70" t="s">
        <v>1035</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1</v>
      </c>
      <c r="BM143" s="127">
        <v>43795</v>
      </c>
      <c r="BN143" s="70" t="s">
        <v>995</v>
      </c>
    </row>
    <row r="144" spans="1:66" ht="15">
      <c r="A144" s="62" t="s">
        <v>368</v>
      </c>
      <c r="B144" s="62" t="s">
        <v>912</v>
      </c>
      <c r="C144" s="81" t="s">
        <v>272</v>
      </c>
      <c r="D144" s="88">
        <v>5</v>
      </c>
      <c r="E144" s="89" t="s">
        <v>132</v>
      </c>
      <c r="F144" s="90">
        <v>16</v>
      </c>
      <c r="G144" s="81"/>
      <c r="H144" s="73"/>
      <c r="I144" s="91"/>
      <c r="J144" s="91"/>
      <c r="K144" s="34" t="s">
        <v>65</v>
      </c>
      <c r="L144" s="94">
        <v>144</v>
      </c>
      <c r="M144" s="94"/>
      <c r="N144" s="93"/>
      <c r="O144" s="64" t="s">
        <v>195</v>
      </c>
      <c r="P144" s="66">
        <v>43796.77340277778</v>
      </c>
      <c r="Q144" s="64" t="s">
        <v>950</v>
      </c>
      <c r="R144" s="67" t="s">
        <v>959</v>
      </c>
      <c r="S144" s="64" t="s">
        <v>795</v>
      </c>
      <c r="T144" s="64"/>
      <c r="U144" s="66">
        <v>43796.77340277778</v>
      </c>
      <c r="V144" s="67" t="s">
        <v>1016</v>
      </c>
      <c r="W144" s="64"/>
      <c r="X144" s="64"/>
      <c r="Y144" s="70" t="s">
        <v>1036</v>
      </c>
      <c r="Z144" s="64"/>
      <c r="AA144" s="104">
        <v>1</v>
      </c>
      <c r="AB144" s="48"/>
      <c r="AC144" s="49"/>
      <c r="AD144" s="48"/>
      <c r="AE144" s="49"/>
      <c r="AF144" s="48"/>
      <c r="AG144" s="49"/>
      <c r="AH144" s="48"/>
      <c r="AI144" s="49"/>
      <c r="AJ144" s="48"/>
      <c r="AK144" s="109"/>
      <c r="AL144" s="67" t="s">
        <v>741</v>
      </c>
      <c r="AM144" s="64" t="b">
        <v>0</v>
      </c>
      <c r="AN144" s="64">
        <v>8</v>
      </c>
      <c r="AO144" s="70" t="s">
        <v>275</v>
      </c>
      <c r="AP144" s="64" t="b">
        <v>0</v>
      </c>
      <c r="AQ144" s="64" t="s">
        <v>689</v>
      </c>
      <c r="AR144" s="64"/>
      <c r="AS144" s="70" t="s">
        <v>275</v>
      </c>
      <c r="AT144" s="64" t="b">
        <v>0</v>
      </c>
      <c r="AU144" s="64">
        <v>1</v>
      </c>
      <c r="AV144" s="70" t="s">
        <v>275</v>
      </c>
      <c r="AW144" s="64" t="s">
        <v>692</v>
      </c>
      <c r="AX144" s="64" t="b">
        <v>0</v>
      </c>
      <c r="AY144" s="70" t="s">
        <v>1036</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1</v>
      </c>
      <c r="BM144" s="127">
        <v>43796</v>
      </c>
      <c r="BN144" s="70" t="s">
        <v>996</v>
      </c>
    </row>
    <row r="145" spans="1:66" ht="15">
      <c r="A145" s="62" t="s">
        <v>368</v>
      </c>
      <c r="B145" s="62" t="s">
        <v>913</v>
      </c>
      <c r="C145" s="81" t="s">
        <v>272</v>
      </c>
      <c r="D145" s="88">
        <v>5</v>
      </c>
      <c r="E145" s="89" t="s">
        <v>132</v>
      </c>
      <c r="F145" s="90">
        <v>16</v>
      </c>
      <c r="G145" s="81"/>
      <c r="H145" s="73"/>
      <c r="I145" s="91"/>
      <c r="J145" s="91"/>
      <c r="K145" s="34" t="s">
        <v>65</v>
      </c>
      <c r="L145" s="94">
        <v>145</v>
      </c>
      <c r="M145" s="94"/>
      <c r="N145" s="93"/>
      <c r="O145" s="64" t="s">
        <v>195</v>
      </c>
      <c r="P145" s="66">
        <v>43796.77340277778</v>
      </c>
      <c r="Q145" s="64" t="s">
        <v>950</v>
      </c>
      <c r="R145" s="67" t="s">
        <v>959</v>
      </c>
      <c r="S145" s="64" t="s">
        <v>795</v>
      </c>
      <c r="T145" s="64"/>
      <c r="U145" s="66">
        <v>43796.77340277778</v>
      </c>
      <c r="V145" s="67" t="s">
        <v>1016</v>
      </c>
      <c r="W145" s="64"/>
      <c r="X145" s="64"/>
      <c r="Y145" s="70" t="s">
        <v>1036</v>
      </c>
      <c r="Z145" s="64"/>
      <c r="AA145" s="104">
        <v>1</v>
      </c>
      <c r="AB145" s="48"/>
      <c r="AC145" s="49"/>
      <c r="AD145" s="48"/>
      <c r="AE145" s="49"/>
      <c r="AF145" s="48"/>
      <c r="AG145" s="49"/>
      <c r="AH145" s="48"/>
      <c r="AI145" s="49"/>
      <c r="AJ145" s="48"/>
      <c r="AK145" s="109"/>
      <c r="AL145" s="67" t="s">
        <v>741</v>
      </c>
      <c r="AM145" s="64" t="b">
        <v>0</v>
      </c>
      <c r="AN145" s="64">
        <v>8</v>
      </c>
      <c r="AO145" s="70" t="s">
        <v>275</v>
      </c>
      <c r="AP145" s="64" t="b">
        <v>0</v>
      </c>
      <c r="AQ145" s="64" t="s">
        <v>689</v>
      </c>
      <c r="AR145" s="64"/>
      <c r="AS145" s="70" t="s">
        <v>275</v>
      </c>
      <c r="AT145" s="64" t="b">
        <v>0</v>
      </c>
      <c r="AU145" s="64">
        <v>1</v>
      </c>
      <c r="AV145" s="70" t="s">
        <v>275</v>
      </c>
      <c r="AW145" s="64" t="s">
        <v>692</v>
      </c>
      <c r="AX145" s="64" t="b">
        <v>0</v>
      </c>
      <c r="AY145" s="70" t="s">
        <v>1036</v>
      </c>
      <c r="AZ145" s="64" t="s">
        <v>185</v>
      </c>
      <c r="BA145" s="64">
        <v>0</v>
      </c>
      <c r="BB145" s="64">
        <v>0</v>
      </c>
      <c r="BC145" s="64"/>
      <c r="BD145" s="64"/>
      <c r="BE145" s="64"/>
      <c r="BF145" s="64"/>
      <c r="BG145" s="64"/>
      <c r="BH145" s="64"/>
      <c r="BI145" s="64"/>
      <c r="BJ145" s="64"/>
      <c r="BK145" s="63" t="str">
        <f>REPLACE(INDEX(GroupVertices[Group],MATCH(Edges[[#This Row],[Vertex 1]],GroupVertices[Vertex],0)),1,1,"")</f>
        <v>1</v>
      </c>
      <c r="BL145" s="63" t="str">
        <f>REPLACE(INDEX(GroupVertices[Group],MATCH(Edges[[#This Row],[Vertex 2]],GroupVertices[Vertex],0)),1,1,"")</f>
        <v>1</v>
      </c>
      <c r="BM145" s="127">
        <v>43796</v>
      </c>
      <c r="BN145" s="70" t="s">
        <v>996</v>
      </c>
    </row>
    <row r="146" spans="1:66" ht="15">
      <c r="A146" s="62" t="s">
        <v>368</v>
      </c>
      <c r="B146" s="62" t="s">
        <v>914</v>
      </c>
      <c r="C146" s="81" t="s">
        <v>272</v>
      </c>
      <c r="D146" s="88">
        <v>5</v>
      </c>
      <c r="E146" s="89" t="s">
        <v>132</v>
      </c>
      <c r="F146" s="90">
        <v>16</v>
      </c>
      <c r="G146" s="81"/>
      <c r="H146" s="73"/>
      <c r="I146" s="91"/>
      <c r="J146" s="91"/>
      <c r="K146" s="34" t="s">
        <v>65</v>
      </c>
      <c r="L146" s="94">
        <v>146</v>
      </c>
      <c r="M146" s="94"/>
      <c r="N146" s="93"/>
      <c r="O146" s="64" t="s">
        <v>195</v>
      </c>
      <c r="P146" s="66">
        <v>43796.77340277778</v>
      </c>
      <c r="Q146" s="64" t="s">
        <v>950</v>
      </c>
      <c r="R146" s="67" t="s">
        <v>959</v>
      </c>
      <c r="S146" s="64" t="s">
        <v>795</v>
      </c>
      <c r="T146" s="64"/>
      <c r="U146" s="66">
        <v>43796.77340277778</v>
      </c>
      <c r="V146" s="67" t="s">
        <v>1016</v>
      </c>
      <c r="W146" s="64"/>
      <c r="X146" s="64"/>
      <c r="Y146" s="70" t="s">
        <v>1036</v>
      </c>
      <c r="Z146" s="64"/>
      <c r="AA146" s="104">
        <v>1</v>
      </c>
      <c r="AB146" s="48"/>
      <c r="AC146" s="49"/>
      <c r="AD146" s="48"/>
      <c r="AE146" s="49"/>
      <c r="AF146" s="48"/>
      <c r="AG146" s="49"/>
      <c r="AH146" s="48"/>
      <c r="AI146" s="49"/>
      <c r="AJ146" s="48"/>
      <c r="AK146" s="109"/>
      <c r="AL146" s="67" t="s">
        <v>741</v>
      </c>
      <c r="AM146" s="64" t="b">
        <v>0</v>
      </c>
      <c r="AN146" s="64">
        <v>8</v>
      </c>
      <c r="AO146" s="70" t="s">
        <v>275</v>
      </c>
      <c r="AP146" s="64" t="b">
        <v>0</v>
      </c>
      <c r="AQ146" s="64" t="s">
        <v>689</v>
      </c>
      <c r="AR146" s="64"/>
      <c r="AS146" s="70" t="s">
        <v>275</v>
      </c>
      <c r="AT146" s="64" t="b">
        <v>0</v>
      </c>
      <c r="AU146" s="64">
        <v>1</v>
      </c>
      <c r="AV146" s="70" t="s">
        <v>275</v>
      </c>
      <c r="AW146" s="64" t="s">
        <v>692</v>
      </c>
      <c r="AX146" s="64" t="b">
        <v>0</v>
      </c>
      <c r="AY146" s="70" t="s">
        <v>1036</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27">
        <v>43796</v>
      </c>
      <c r="BN146" s="70" t="s">
        <v>996</v>
      </c>
    </row>
    <row r="147" spans="1:66" ht="15">
      <c r="A147" s="62" t="s">
        <v>368</v>
      </c>
      <c r="B147" s="62" t="s">
        <v>915</v>
      </c>
      <c r="C147" s="81" t="s">
        <v>272</v>
      </c>
      <c r="D147" s="88">
        <v>5</v>
      </c>
      <c r="E147" s="89" t="s">
        <v>132</v>
      </c>
      <c r="F147" s="90">
        <v>16</v>
      </c>
      <c r="G147" s="81"/>
      <c r="H147" s="73"/>
      <c r="I147" s="91"/>
      <c r="J147" s="91"/>
      <c r="K147" s="34" t="s">
        <v>65</v>
      </c>
      <c r="L147" s="94">
        <v>147</v>
      </c>
      <c r="M147" s="94"/>
      <c r="N147" s="93"/>
      <c r="O147" s="64" t="s">
        <v>195</v>
      </c>
      <c r="P147" s="66">
        <v>43796.77340277778</v>
      </c>
      <c r="Q147" s="64" t="s">
        <v>950</v>
      </c>
      <c r="R147" s="67" t="s">
        <v>959</v>
      </c>
      <c r="S147" s="64" t="s">
        <v>795</v>
      </c>
      <c r="T147" s="64"/>
      <c r="U147" s="66">
        <v>43796.77340277778</v>
      </c>
      <c r="V147" s="67" t="s">
        <v>1016</v>
      </c>
      <c r="W147" s="64"/>
      <c r="X147" s="64"/>
      <c r="Y147" s="70" t="s">
        <v>1036</v>
      </c>
      <c r="Z147" s="64"/>
      <c r="AA147" s="104">
        <v>1</v>
      </c>
      <c r="AB147" s="48"/>
      <c r="AC147" s="49"/>
      <c r="AD147" s="48"/>
      <c r="AE147" s="49"/>
      <c r="AF147" s="48"/>
      <c r="AG147" s="49"/>
      <c r="AH147" s="48"/>
      <c r="AI147" s="49"/>
      <c r="AJ147" s="48"/>
      <c r="AK147" s="109"/>
      <c r="AL147" s="67" t="s">
        <v>741</v>
      </c>
      <c r="AM147" s="64" t="b">
        <v>0</v>
      </c>
      <c r="AN147" s="64">
        <v>8</v>
      </c>
      <c r="AO147" s="70" t="s">
        <v>275</v>
      </c>
      <c r="AP147" s="64" t="b">
        <v>0</v>
      </c>
      <c r="AQ147" s="64" t="s">
        <v>689</v>
      </c>
      <c r="AR147" s="64"/>
      <c r="AS147" s="70" t="s">
        <v>275</v>
      </c>
      <c r="AT147" s="64" t="b">
        <v>0</v>
      </c>
      <c r="AU147" s="64">
        <v>1</v>
      </c>
      <c r="AV147" s="70" t="s">
        <v>275</v>
      </c>
      <c r="AW147" s="64" t="s">
        <v>692</v>
      </c>
      <c r="AX147" s="64" t="b">
        <v>0</v>
      </c>
      <c r="AY147" s="70" t="s">
        <v>1036</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27">
        <v>43796</v>
      </c>
      <c r="BN147" s="70" t="s">
        <v>996</v>
      </c>
    </row>
    <row r="148" spans="1:66" ht="15">
      <c r="A148" s="62" t="s">
        <v>368</v>
      </c>
      <c r="B148" s="62" t="s">
        <v>916</v>
      </c>
      <c r="C148" s="81" t="s">
        <v>272</v>
      </c>
      <c r="D148" s="88">
        <v>5</v>
      </c>
      <c r="E148" s="89" t="s">
        <v>132</v>
      </c>
      <c r="F148" s="90">
        <v>16</v>
      </c>
      <c r="G148" s="81"/>
      <c r="H148" s="73"/>
      <c r="I148" s="91"/>
      <c r="J148" s="91"/>
      <c r="K148" s="34" t="s">
        <v>65</v>
      </c>
      <c r="L148" s="94">
        <v>148</v>
      </c>
      <c r="M148" s="94"/>
      <c r="N148" s="93"/>
      <c r="O148" s="64" t="s">
        <v>195</v>
      </c>
      <c r="P148" s="66">
        <v>43796.77340277778</v>
      </c>
      <c r="Q148" s="64" t="s">
        <v>950</v>
      </c>
      <c r="R148" s="67" t="s">
        <v>959</v>
      </c>
      <c r="S148" s="64" t="s">
        <v>795</v>
      </c>
      <c r="T148" s="64"/>
      <c r="U148" s="66">
        <v>43796.77340277778</v>
      </c>
      <c r="V148" s="67" t="s">
        <v>1016</v>
      </c>
      <c r="W148" s="64"/>
      <c r="X148" s="64"/>
      <c r="Y148" s="70" t="s">
        <v>1036</v>
      </c>
      <c r="Z148" s="64"/>
      <c r="AA148" s="104">
        <v>1</v>
      </c>
      <c r="AB148" s="48"/>
      <c r="AC148" s="49"/>
      <c r="AD148" s="48"/>
      <c r="AE148" s="49"/>
      <c r="AF148" s="48"/>
      <c r="AG148" s="49"/>
      <c r="AH148" s="48"/>
      <c r="AI148" s="49"/>
      <c r="AJ148" s="48"/>
      <c r="AK148" s="109"/>
      <c r="AL148" s="67" t="s">
        <v>741</v>
      </c>
      <c r="AM148" s="64" t="b">
        <v>0</v>
      </c>
      <c r="AN148" s="64">
        <v>8</v>
      </c>
      <c r="AO148" s="70" t="s">
        <v>275</v>
      </c>
      <c r="AP148" s="64" t="b">
        <v>0</v>
      </c>
      <c r="AQ148" s="64" t="s">
        <v>689</v>
      </c>
      <c r="AR148" s="64"/>
      <c r="AS148" s="70" t="s">
        <v>275</v>
      </c>
      <c r="AT148" s="64" t="b">
        <v>0</v>
      </c>
      <c r="AU148" s="64">
        <v>1</v>
      </c>
      <c r="AV148" s="70" t="s">
        <v>275</v>
      </c>
      <c r="AW148" s="64" t="s">
        <v>692</v>
      </c>
      <c r="AX148" s="64" t="b">
        <v>0</v>
      </c>
      <c r="AY148" s="70" t="s">
        <v>1036</v>
      </c>
      <c r="AZ148" s="64" t="s">
        <v>185</v>
      </c>
      <c r="BA148" s="64">
        <v>0</v>
      </c>
      <c r="BB148" s="64">
        <v>0</v>
      </c>
      <c r="BC148" s="64"/>
      <c r="BD148" s="64"/>
      <c r="BE148" s="64"/>
      <c r="BF148" s="64"/>
      <c r="BG148" s="64"/>
      <c r="BH148" s="64"/>
      <c r="BI148" s="64"/>
      <c r="BJ148" s="64"/>
      <c r="BK148" s="63" t="str">
        <f>REPLACE(INDEX(GroupVertices[Group],MATCH(Edges[[#This Row],[Vertex 1]],GroupVertices[Vertex],0)),1,1,"")</f>
        <v>1</v>
      </c>
      <c r="BL148" s="63" t="str">
        <f>REPLACE(INDEX(GroupVertices[Group],MATCH(Edges[[#This Row],[Vertex 2]],GroupVertices[Vertex],0)),1,1,"")</f>
        <v>1</v>
      </c>
      <c r="BM148" s="127">
        <v>43796</v>
      </c>
      <c r="BN148" s="70" t="s">
        <v>996</v>
      </c>
    </row>
    <row r="149" spans="1:66" ht="15">
      <c r="A149" s="62" t="s">
        <v>368</v>
      </c>
      <c r="B149" s="62" t="s">
        <v>917</v>
      </c>
      <c r="C149" s="81" t="s">
        <v>272</v>
      </c>
      <c r="D149" s="88">
        <v>5</v>
      </c>
      <c r="E149" s="89" t="s">
        <v>132</v>
      </c>
      <c r="F149" s="90">
        <v>16</v>
      </c>
      <c r="G149" s="81"/>
      <c r="H149" s="73"/>
      <c r="I149" s="91"/>
      <c r="J149" s="91"/>
      <c r="K149" s="34" t="s">
        <v>65</v>
      </c>
      <c r="L149" s="94">
        <v>149</v>
      </c>
      <c r="M149" s="94"/>
      <c r="N149" s="93"/>
      <c r="O149" s="64" t="s">
        <v>195</v>
      </c>
      <c r="P149" s="66">
        <v>43796.77340277778</v>
      </c>
      <c r="Q149" s="64" t="s">
        <v>950</v>
      </c>
      <c r="R149" s="67" t="s">
        <v>959</v>
      </c>
      <c r="S149" s="64" t="s">
        <v>795</v>
      </c>
      <c r="T149" s="64"/>
      <c r="U149" s="66">
        <v>43796.77340277778</v>
      </c>
      <c r="V149" s="67" t="s">
        <v>1016</v>
      </c>
      <c r="W149" s="64"/>
      <c r="X149" s="64"/>
      <c r="Y149" s="70" t="s">
        <v>1036</v>
      </c>
      <c r="Z149" s="64"/>
      <c r="AA149" s="104">
        <v>1</v>
      </c>
      <c r="AB149" s="48"/>
      <c r="AC149" s="49"/>
      <c r="AD149" s="48"/>
      <c r="AE149" s="49"/>
      <c r="AF149" s="48"/>
      <c r="AG149" s="49"/>
      <c r="AH149" s="48"/>
      <c r="AI149" s="49"/>
      <c r="AJ149" s="48"/>
      <c r="AK149" s="109"/>
      <c r="AL149" s="67" t="s">
        <v>741</v>
      </c>
      <c r="AM149" s="64" t="b">
        <v>0</v>
      </c>
      <c r="AN149" s="64">
        <v>8</v>
      </c>
      <c r="AO149" s="70" t="s">
        <v>275</v>
      </c>
      <c r="AP149" s="64" t="b">
        <v>0</v>
      </c>
      <c r="AQ149" s="64" t="s">
        <v>689</v>
      </c>
      <c r="AR149" s="64"/>
      <c r="AS149" s="70" t="s">
        <v>275</v>
      </c>
      <c r="AT149" s="64" t="b">
        <v>0</v>
      </c>
      <c r="AU149" s="64">
        <v>1</v>
      </c>
      <c r="AV149" s="70" t="s">
        <v>275</v>
      </c>
      <c r="AW149" s="64" t="s">
        <v>692</v>
      </c>
      <c r="AX149" s="64" t="b">
        <v>0</v>
      </c>
      <c r="AY149" s="70" t="s">
        <v>1036</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1</v>
      </c>
      <c r="BM149" s="127">
        <v>43796</v>
      </c>
      <c r="BN149" s="70" t="s">
        <v>996</v>
      </c>
    </row>
    <row r="150" spans="1:66" ht="15">
      <c r="A150" s="62" t="s">
        <v>368</v>
      </c>
      <c r="B150" s="62" t="s">
        <v>918</v>
      </c>
      <c r="C150" s="81" t="s">
        <v>272</v>
      </c>
      <c r="D150" s="88">
        <v>5</v>
      </c>
      <c r="E150" s="89" t="s">
        <v>132</v>
      </c>
      <c r="F150" s="90">
        <v>16</v>
      </c>
      <c r="G150" s="81"/>
      <c r="H150" s="73"/>
      <c r="I150" s="91"/>
      <c r="J150" s="91"/>
      <c r="K150" s="34" t="s">
        <v>65</v>
      </c>
      <c r="L150" s="94">
        <v>150</v>
      </c>
      <c r="M150" s="94"/>
      <c r="N150" s="93"/>
      <c r="O150" s="64" t="s">
        <v>195</v>
      </c>
      <c r="P150" s="66">
        <v>43796.77340277778</v>
      </c>
      <c r="Q150" s="64" t="s">
        <v>950</v>
      </c>
      <c r="R150" s="67" t="s">
        <v>959</v>
      </c>
      <c r="S150" s="64" t="s">
        <v>795</v>
      </c>
      <c r="T150" s="64"/>
      <c r="U150" s="66">
        <v>43796.77340277778</v>
      </c>
      <c r="V150" s="67" t="s">
        <v>1016</v>
      </c>
      <c r="W150" s="64"/>
      <c r="X150" s="64"/>
      <c r="Y150" s="70" t="s">
        <v>1036</v>
      </c>
      <c r="Z150" s="64"/>
      <c r="AA150" s="104">
        <v>1</v>
      </c>
      <c r="AB150" s="48"/>
      <c r="AC150" s="49"/>
      <c r="AD150" s="48"/>
      <c r="AE150" s="49"/>
      <c r="AF150" s="48"/>
      <c r="AG150" s="49"/>
      <c r="AH150" s="48"/>
      <c r="AI150" s="49"/>
      <c r="AJ150" s="48"/>
      <c r="AK150" s="109"/>
      <c r="AL150" s="67" t="s">
        <v>741</v>
      </c>
      <c r="AM150" s="64" t="b">
        <v>0</v>
      </c>
      <c r="AN150" s="64">
        <v>8</v>
      </c>
      <c r="AO150" s="70" t="s">
        <v>275</v>
      </c>
      <c r="AP150" s="64" t="b">
        <v>0</v>
      </c>
      <c r="AQ150" s="64" t="s">
        <v>689</v>
      </c>
      <c r="AR150" s="64"/>
      <c r="AS150" s="70" t="s">
        <v>275</v>
      </c>
      <c r="AT150" s="64" t="b">
        <v>0</v>
      </c>
      <c r="AU150" s="64">
        <v>1</v>
      </c>
      <c r="AV150" s="70" t="s">
        <v>275</v>
      </c>
      <c r="AW150" s="64" t="s">
        <v>692</v>
      </c>
      <c r="AX150" s="64" t="b">
        <v>0</v>
      </c>
      <c r="AY150" s="70" t="s">
        <v>1036</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1</v>
      </c>
      <c r="BM150" s="127">
        <v>43796</v>
      </c>
      <c r="BN150" s="70" t="s">
        <v>996</v>
      </c>
    </row>
    <row r="151" spans="1:66" ht="15">
      <c r="A151" s="62" t="s">
        <v>368</v>
      </c>
      <c r="B151" s="62" t="s">
        <v>919</v>
      </c>
      <c r="C151" s="81" t="s">
        <v>272</v>
      </c>
      <c r="D151" s="88">
        <v>5</v>
      </c>
      <c r="E151" s="89" t="s">
        <v>132</v>
      </c>
      <c r="F151" s="90">
        <v>16</v>
      </c>
      <c r="G151" s="81"/>
      <c r="H151" s="73"/>
      <c r="I151" s="91"/>
      <c r="J151" s="91"/>
      <c r="K151" s="34" t="s">
        <v>65</v>
      </c>
      <c r="L151" s="94">
        <v>151</v>
      </c>
      <c r="M151" s="94"/>
      <c r="N151" s="93"/>
      <c r="O151" s="64" t="s">
        <v>195</v>
      </c>
      <c r="P151" s="66">
        <v>43796.77340277778</v>
      </c>
      <c r="Q151" s="64" t="s">
        <v>950</v>
      </c>
      <c r="R151" s="67" t="s">
        <v>959</v>
      </c>
      <c r="S151" s="64" t="s">
        <v>795</v>
      </c>
      <c r="T151" s="64"/>
      <c r="U151" s="66">
        <v>43796.77340277778</v>
      </c>
      <c r="V151" s="67" t="s">
        <v>1016</v>
      </c>
      <c r="W151" s="64"/>
      <c r="X151" s="64"/>
      <c r="Y151" s="70" t="s">
        <v>1036</v>
      </c>
      <c r="Z151" s="64"/>
      <c r="AA151" s="104">
        <v>1</v>
      </c>
      <c r="AB151" s="48"/>
      <c r="AC151" s="49"/>
      <c r="AD151" s="48"/>
      <c r="AE151" s="49"/>
      <c r="AF151" s="48"/>
      <c r="AG151" s="49"/>
      <c r="AH151" s="48"/>
      <c r="AI151" s="49"/>
      <c r="AJ151" s="48"/>
      <c r="AK151" s="109"/>
      <c r="AL151" s="67" t="s">
        <v>741</v>
      </c>
      <c r="AM151" s="64" t="b">
        <v>0</v>
      </c>
      <c r="AN151" s="64">
        <v>8</v>
      </c>
      <c r="AO151" s="70" t="s">
        <v>275</v>
      </c>
      <c r="AP151" s="64" t="b">
        <v>0</v>
      </c>
      <c r="AQ151" s="64" t="s">
        <v>689</v>
      </c>
      <c r="AR151" s="64"/>
      <c r="AS151" s="70" t="s">
        <v>275</v>
      </c>
      <c r="AT151" s="64" t="b">
        <v>0</v>
      </c>
      <c r="AU151" s="64">
        <v>1</v>
      </c>
      <c r="AV151" s="70" t="s">
        <v>275</v>
      </c>
      <c r="AW151" s="64" t="s">
        <v>692</v>
      </c>
      <c r="AX151" s="64" t="b">
        <v>0</v>
      </c>
      <c r="AY151" s="70" t="s">
        <v>1036</v>
      </c>
      <c r="AZ151" s="64" t="s">
        <v>185</v>
      </c>
      <c r="BA151" s="64">
        <v>0</v>
      </c>
      <c r="BB151" s="64">
        <v>0</v>
      </c>
      <c r="BC151" s="64"/>
      <c r="BD151" s="64"/>
      <c r="BE151" s="64"/>
      <c r="BF151" s="64"/>
      <c r="BG151" s="64"/>
      <c r="BH151" s="64"/>
      <c r="BI151" s="64"/>
      <c r="BJ151" s="64"/>
      <c r="BK151" s="63" t="str">
        <f>REPLACE(INDEX(GroupVertices[Group],MATCH(Edges[[#This Row],[Vertex 1]],GroupVertices[Vertex],0)),1,1,"")</f>
        <v>1</v>
      </c>
      <c r="BL151" s="63" t="str">
        <f>REPLACE(INDEX(GroupVertices[Group],MATCH(Edges[[#This Row],[Vertex 2]],GroupVertices[Vertex],0)),1,1,"")</f>
        <v>1</v>
      </c>
      <c r="BM151" s="127">
        <v>43796</v>
      </c>
      <c r="BN151" s="70" t="s">
        <v>996</v>
      </c>
    </row>
    <row r="152" spans="1:66" ht="15">
      <c r="A152" s="62" t="s">
        <v>368</v>
      </c>
      <c r="B152" s="62" t="s">
        <v>920</v>
      </c>
      <c r="C152" s="81" t="s">
        <v>272</v>
      </c>
      <c r="D152" s="88">
        <v>5</v>
      </c>
      <c r="E152" s="89" t="s">
        <v>132</v>
      </c>
      <c r="F152" s="90">
        <v>16</v>
      </c>
      <c r="G152" s="81"/>
      <c r="H152" s="73"/>
      <c r="I152" s="91"/>
      <c r="J152" s="91"/>
      <c r="K152" s="34" t="s">
        <v>65</v>
      </c>
      <c r="L152" s="94">
        <v>152</v>
      </c>
      <c r="M152" s="94"/>
      <c r="N152" s="93"/>
      <c r="O152" s="64" t="s">
        <v>195</v>
      </c>
      <c r="P152" s="66">
        <v>43796.77506944445</v>
      </c>
      <c r="Q152" s="64" t="s">
        <v>951</v>
      </c>
      <c r="R152" s="67" t="s">
        <v>960</v>
      </c>
      <c r="S152" s="64" t="s">
        <v>795</v>
      </c>
      <c r="T152" s="64" t="s">
        <v>969</v>
      </c>
      <c r="U152" s="66">
        <v>43796.77506944445</v>
      </c>
      <c r="V152" s="67" t="s">
        <v>1017</v>
      </c>
      <c r="W152" s="64"/>
      <c r="X152" s="64"/>
      <c r="Y152" s="70" t="s">
        <v>1037</v>
      </c>
      <c r="Z152" s="64"/>
      <c r="AA152" s="104">
        <v>1</v>
      </c>
      <c r="AB152" s="48"/>
      <c r="AC152" s="49"/>
      <c r="AD152" s="48"/>
      <c r="AE152" s="49"/>
      <c r="AF152" s="48"/>
      <c r="AG152" s="49"/>
      <c r="AH152" s="48"/>
      <c r="AI152" s="49"/>
      <c r="AJ152" s="48"/>
      <c r="AK152" s="109"/>
      <c r="AL152" s="67" t="s">
        <v>741</v>
      </c>
      <c r="AM152" s="64" t="b">
        <v>0</v>
      </c>
      <c r="AN152" s="64">
        <v>7</v>
      </c>
      <c r="AO152" s="70" t="s">
        <v>275</v>
      </c>
      <c r="AP152" s="64" t="b">
        <v>0</v>
      </c>
      <c r="AQ152" s="64" t="s">
        <v>689</v>
      </c>
      <c r="AR152" s="64"/>
      <c r="AS152" s="70" t="s">
        <v>275</v>
      </c>
      <c r="AT152" s="64" t="b">
        <v>0</v>
      </c>
      <c r="AU152" s="64">
        <v>0</v>
      </c>
      <c r="AV152" s="70" t="s">
        <v>275</v>
      </c>
      <c r="AW152" s="64" t="s">
        <v>692</v>
      </c>
      <c r="AX152" s="64" t="b">
        <v>0</v>
      </c>
      <c r="AY152" s="70" t="s">
        <v>1037</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27">
        <v>43796</v>
      </c>
      <c r="BN152" s="70" t="s">
        <v>997</v>
      </c>
    </row>
    <row r="153" spans="1:66" ht="15">
      <c r="A153" s="62" t="s">
        <v>368</v>
      </c>
      <c r="B153" s="62" t="s">
        <v>921</v>
      </c>
      <c r="C153" s="81" t="s">
        <v>272</v>
      </c>
      <c r="D153" s="88">
        <v>5</v>
      </c>
      <c r="E153" s="89" t="s">
        <v>132</v>
      </c>
      <c r="F153" s="90">
        <v>16</v>
      </c>
      <c r="G153" s="81"/>
      <c r="H153" s="73"/>
      <c r="I153" s="91"/>
      <c r="J153" s="91"/>
      <c r="K153" s="34" t="s">
        <v>65</v>
      </c>
      <c r="L153" s="94">
        <v>153</v>
      </c>
      <c r="M153" s="94"/>
      <c r="N153" s="93"/>
      <c r="O153" s="64" t="s">
        <v>195</v>
      </c>
      <c r="P153" s="66">
        <v>43796.77506944445</v>
      </c>
      <c r="Q153" s="64" t="s">
        <v>951</v>
      </c>
      <c r="R153" s="67" t="s">
        <v>960</v>
      </c>
      <c r="S153" s="64" t="s">
        <v>795</v>
      </c>
      <c r="T153" s="64" t="s">
        <v>969</v>
      </c>
      <c r="U153" s="66">
        <v>43796.77506944445</v>
      </c>
      <c r="V153" s="67" t="s">
        <v>1017</v>
      </c>
      <c r="W153" s="64"/>
      <c r="X153" s="64"/>
      <c r="Y153" s="70" t="s">
        <v>1037</v>
      </c>
      <c r="Z153" s="64"/>
      <c r="AA153" s="104">
        <v>1</v>
      </c>
      <c r="AB153" s="48"/>
      <c r="AC153" s="49"/>
      <c r="AD153" s="48"/>
      <c r="AE153" s="49"/>
      <c r="AF153" s="48"/>
      <c r="AG153" s="49"/>
      <c r="AH153" s="48"/>
      <c r="AI153" s="49"/>
      <c r="AJ153" s="48"/>
      <c r="AK153" s="109"/>
      <c r="AL153" s="67" t="s">
        <v>741</v>
      </c>
      <c r="AM153" s="64" t="b">
        <v>0</v>
      </c>
      <c r="AN153" s="64">
        <v>7</v>
      </c>
      <c r="AO153" s="70" t="s">
        <v>275</v>
      </c>
      <c r="AP153" s="64" t="b">
        <v>0</v>
      </c>
      <c r="AQ153" s="64" t="s">
        <v>689</v>
      </c>
      <c r="AR153" s="64"/>
      <c r="AS153" s="70" t="s">
        <v>275</v>
      </c>
      <c r="AT153" s="64" t="b">
        <v>0</v>
      </c>
      <c r="AU153" s="64">
        <v>0</v>
      </c>
      <c r="AV153" s="70" t="s">
        <v>275</v>
      </c>
      <c r="AW153" s="64" t="s">
        <v>692</v>
      </c>
      <c r="AX153" s="64" t="b">
        <v>0</v>
      </c>
      <c r="AY153" s="70" t="s">
        <v>1037</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27">
        <v>43796</v>
      </c>
      <c r="BN153" s="70" t="s">
        <v>997</v>
      </c>
    </row>
    <row r="154" spans="1:66" ht="15">
      <c r="A154" s="62" t="s">
        <v>368</v>
      </c>
      <c r="B154" s="62" t="s">
        <v>922</v>
      </c>
      <c r="C154" s="81" t="s">
        <v>272</v>
      </c>
      <c r="D154" s="88">
        <v>5</v>
      </c>
      <c r="E154" s="89" t="s">
        <v>132</v>
      </c>
      <c r="F154" s="90">
        <v>16</v>
      </c>
      <c r="G154" s="81"/>
      <c r="H154" s="73"/>
      <c r="I154" s="91"/>
      <c r="J154" s="91"/>
      <c r="K154" s="34" t="s">
        <v>65</v>
      </c>
      <c r="L154" s="94">
        <v>154</v>
      </c>
      <c r="M154" s="94"/>
      <c r="N154" s="93"/>
      <c r="O154" s="64" t="s">
        <v>195</v>
      </c>
      <c r="P154" s="66">
        <v>43796.77506944445</v>
      </c>
      <c r="Q154" s="64" t="s">
        <v>951</v>
      </c>
      <c r="R154" s="67" t="s">
        <v>960</v>
      </c>
      <c r="S154" s="64" t="s">
        <v>795</v>
      </c>
      <c r="T154" s="64" t="s">
        <v>969</v>
      </c>
      <c r="U154" s="66">
        <v>43796.77506944445</v>
      </c>
      <c r="V154" s="67" t="s">
        <v>1017</v>
      </c>
      <c r="W154" s="64"/>
      <c r="X154" s="64"/>
      <c r="Y154" s="70" t="s">
        <v>1037</v>
      </c>
      <c r="Z154" s="64"/>
      <c r="AA154" s="104">
        <v>1</v>
      </c>
      <c r="AB154" s="48"/>
      <c r="AC154" s="49"/>
      <c r="AD154" s="48"/>
      <c r="AE154" s="49"/>
      <c r="AF154" s="48"/>
      <c r="AG154" s="49"/>
      <c r="AH154" s="48"/>
      <c r="AI154" s="49"/>
      <c r="AJ154" s="48"/>
      <c r="AK154" s="109"/>
      <c r="AL154" s="67" t="s">
        <v>741</v>
      </c>
      <c r="AM154" s="64" t="b">
        <v>0</v>
      </c>
      <c r="AN154" s="64">
        <v>7</v>
      </c>
      <c r="AO154" s="70" t="s">
        <v>275</v>
      </c>
      <c r="AP154" s="64" t="b">
        <v>0</v>
      </c>
      <c r="AQ154" s="64" t="s">
        <v>689</v>
      </c>
      <c r="AR154" s="64"/>
      <c r="AS154" s="70" t="s">
        <v>275</v>
      </c>
      <c r="AT154" s="64" t="b">
        <v>0</v>
      </c>
      <c r="AU154" s="64">
        <v>0</v>
      </c>
      <c r="AV154" s="70" t="s">
        <v>275</v>
      </c>
      <c r="AW154" s="64" t="s">
        <v>692</v>
      </c>
      <c r="AX154" s="64" t="b">
        <v>0</v>
      </c>
      <c r="AY154" s="70" t="s">
        <v>1037</v>
      </c>
      <c r="AZ154" s="64" t="s">
        <v>185</v>
      </c>
      <c r="BA154" s="64">
        <v>0</v>
      </c>
      <c r="BB154" s="64">
        <v>0</v>
      </c>
      <c r="BC154" s="64"/>
      <c r="BD154" s="64"/>
      <c r="BE154" s="64"/>
      <c r="BF154" s="64"/>
      <c r="BG154" s="64"/>
      <c r="BH154" s="64"/>
      <c r="BI154" s="64"/>
      <c r="BJ154" s="64"/>
      <c r="BK154" s="63" t="str">
        <f>REPLACE(INDEX(GroupVertices[Group],MATCH(Edges[[#This Row],[Vertex 1]],GroupVertices[Vertex],0)),1,1,"")</f>
        <v>1</v>
      </c>
      <c r="BL154" s="63" t="str">
        <f>REPLACE(INDEX(GroupVertices[Group],MATCH(Edges[[#This Row],[Vertex 2]],GroupVertices[Vertex],0)),1,1,"")</f>
        <v>1</v>
      </c>
      <c r="BM154" s="127">
        <v>43796</v>
      </c>
      <c r="BN154" s="70" t="s">
        <v>997</v>
      </c>
    </row>
    <row r="155" spans="1:66" ht="15">
      <c r="A155" s="62" t="s">
        <v>368</v>
      </c>
      <c r="B155" s="62" t="s">
        <v>923</v>
      </c>
      <c r="C155" s="81" t="s">
        <v>272</v>
      </c>
      <c r="D155" s="88">
        <v>5</v>
      </c>
      <c r="E155" s="89" t="s">
        <v>132</v>
      </c>
      <c r="F155" s="90">
        <v>16</v>
      </c>
      <c r="G155" s="81"/>
      <c r="H155" s="73"/>
      <c r="I155" s="91"/>
      <c r="J155" s="91"/>
      <c r="K155" s="34" t="s">
        <v>65</v>
      </c>
      <c r="L155" s="94">
        <v>155</v>
      </c>
      <c r="M155" s="94"/>
      <c r="N155" s="93"/>
      <c r="O155" s="64" t="s">
        <v>195</v>
      </c>
      <c r="P155" s="66">
        <v>43796.77506944445</v>
      </c>
      <c r="Q155" s="64" t="s">
        <v>951</v>
      </c>
      <c r="R155" s="67" t="s">
        <v>960</v>
      </c>
      <c r="S155" s="64" t="s">
        <v>795</v>
      </c>
      <c r="T155" s="64" t="s">
        <v>969</v>
      </c>
      <c r="U155" s="66">
        <v>43796.77506944445</v>
      </c>
      <c r="V155" s="67" t="s">
        <v>1017</v>
      </c>
      <c r="W155" s="64"/>
      <c r="X155" s="64"/>
      <c r="Y155" s="70" t="s">
        <v>1037</v>
      </c>
      <c r="Z155" s="64"/>
      <c r="AA155" s="104">
        <v>1</v>
      </c>
      <c r="AB155" s="48"/>
      <c r="AC155" s="49"/>
      <c r="AD155" s="48"/>
      <c r="AE155" s="49"/>
      <c r="AF155" s="48"/>
      <c r="AG155" s="49"/>
      <c r="AH155" s="48"/>
      <c r="AI155" s="49"/>
      <c r="AJ155" s="48"/>
      <c r="AK155" s="109"/>
      <c r="AL155" s="67" t="s">
        <v>741</v>
      </c>
      <c r="AM155" s="64" t="b">
        <v>0</v>
      </c>
      <c r="AN155" s="64">
        <v>7</v>
      </c>
      <c r="AO155" s="70" t="s">
        <v>275</v>
      </c>
      <c r="AP155" s="64" t="b">
        <v>0</v>
      </c>
      <c r="AQ155" s="64" t="s">
        <v>689</v>
      </c>
      <c r="AR155" s="64"/>
      <c r="AS155" s="70" t="s">
        <v>275</v>
      </c>
      <c r="AT155" s="64" t="b">
        <v>0</v>
      </c>
      <c r="AU155" s="64">
        <v>0</v>
      </c>
      <c r="AV155" s="70" t="s">
        <v>275</v>
      </c>
      <c r="AW155" s="64" t="s">
        <v>692</v>
      </c>
      <c r="AX155" s="64" t="b">
        <v>0</v>
      </c>
      <c r="AY155" s="70" t="s">
        <v>1037</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27">
        <v>43796</v>
      </c>
      <c r="BN155" s="70" t="s">
        <v>997</v>
      </c>
    </row>
    <row r="156" spans="1:66" ht="15">
      <c r="A156" s="62" t="s">
        <v>368</v>
      </c>
      <c r="B156" s="62" t="s">
        <v>794</v>
      </c>
      <c r="C156" s="81" t="s">
        <v>788</v>
      </c>
      <c r="D156" s="88">
        <v>10</v>
      </c>
      <c r="E156" s="89" t="s">
        <v>136</v>
      </c>
      <c r="F156" s="90">
        <v>14.333333333333334</v>
      </c>
      <c r="G156" s="81"/>
      <c r="H156" s="73"/>
      <c r="I156" s="91"/>
      <c r="J156" s="91"/>
      <c r="K156" s="34" t="s">
        <v>65</v>
      </c>
      <c r="L156" s="94">
        <v>156</v>
      </c>
      <c r="M156" s="94"/>
      <c r="N156" s="93"/>
      <c r="O156" s="64" t="s">
        <v>195</v>
      </c>
      <c r="P156" s="66">
        <v>43796.77340277778</v>
      </c>
      <c r="Q156" s="64" t="s">
        <v>950</v>
      </c>
      <c r="R156" s="67" t="s">
        <v>959</v>
      </c>
      <c r="S156" s="64" t="s">
        <v>795</v>
      </c>
      <c r="T156" s="64"/>
      <c r="U156" s="66">
        <v>43796.77340277778</v>
      </c>
      <c r="V156" s="67" t="s">
        <v>1016</v>
      </c>
      <c r="W156" s="64"/>
      <c r="X156" s="64"/>
      <c r="Y156" s="70" t="s">
        <v>1036</v>
      </c>
      <c r="Z156" s="64"/>
      <c r="AA156" s="104">
        <v>2</v>
      </c>
      <c r="AB156" s="48"/>
      <c r="AC156" s="49"/>
      <c r="AD156" s="48"/>
      <c r="AE156" s="49"/>
      <c r="AF156" s="48"/>
      <c r="AG156" s="49"/>
      <c r="AH156" s="48"/>
      <c r="AI156" s="49"/>
      <c r="AJ156" s="48"/>
      <c r="AK156" s="109"/>
      <c r="AL156" s="67" t="s">
        <v>741</v>
      </c>
      <c r="AM156" s="64" t="b">
        <v>0</v>
      </c>
      <c r="AN156" s="64">
        <v>8</v>
      </c>
      <c r="AO156" s="70" t="s">
        <v>275</v>
      </c>
      <c r="AP156" s="64" t="b">
        <v>0</v>
      </c>
      <c r="AQ156" s="64" t="s">
        <v>689</v>
      </c>
      <c r="AR156" s="64"/>
      <c r="AS156" s="70" t="s">
        <v>275</v>
      </c>
      <c r="AT156" s="64" t="b">
        <v>0</v>
      </c>
      <c r="AU156" s="64">
        <v>1</v>
      </c>
      <c r="AV156" s="70" t="s">
        <v>275</v>
      </c>
      <c r="AW156" s="64" t="s">
        <v>692</v>
      </c>
      <c r="AX156" s="64" t="b">
        <v>0</v>
      </c>
      <c r="AY156" s="70" t="s">
        <v>1036</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5</v>
      </c>
      <c r="BM156" s="127">
        <v>43796</v>
      </c>
      <c r="BN156" s="70" t="s">
        <v>996</v>
      </c>
    </row>
    <row r="157" spans="1:66" ht="15">
      <c r="A157" s="62" t="s">
        <v>368</v>
      </c>
      <c r="B157" s="62" t="s">
        <v>794</v>
      </c>
      <c r="C157" s="81" t="s">
        <v>788</v>
      </c>
      <c r="D157" s="88">
        <v>10</v>
      </c>
      <c r="E157" s="89" t="s">
        <v>136</v>
      </c>
      <c r="F157" s="90">
        <v>14.333333333333334</v>
      </c>
      <c r="G157" s="81"/>
      <c r="H157" s="73"/>
      <c r="I157" s="91"/>
      <c r="J157" s="91"/>
      <c r="K157" s="34" t="s">
        <v>65</v>
      </c>
      <c r="L157" s="94">
        <v>157</v>
      </c>
      <c r="M157" s="94"/>
      <c r="N157" s="93"/>
      <c r="O157" s="64" t="s">
        <v>195</v>
      </c>
      <c r="P157" s="66">
        <v>43796.77506944445</v>
      </c>
      <c r="Q157" s="64" t="s">
        <v>951</v>
      </c>
      <c r="R157" s="67" t="s">
        <v>960</v>
      </c>
      <c r="S157" s="64" t="s">
        <v>795</v>
      </c>
      <c r="T157" s="64" t="s">
        <v>969</v>
      </c>
      <c r="U157" s="66">
        <v>43796.77506944445</v>
      </c>
      <c r="V157" s="67" t="s">
        <v>1017</v>
      </c>
      <c r="W157" s="64"/>
      <c r="X157" s="64"/>
      <c r="Y157" s="70" t="s">
        <v>1037</v>
      </c>
      <c r="Z157" s="64"/>
      <c r="AA157" s="104">
        <v>2</v>
      </c>
      <c r="AB157" s="48"/>
      <c r="AC157" s="49"/>
      <c r="AD157" s="48"/>
      <c r="AE157" s="49"/>
      <c r="AF157" s="48"/>
      <c r="AG157" s="49"/>
      <c r="AH157" s="48"/>
      <c r="AI157" s="49"/>
      <c r="AJ157" s="48"/>
      <c r="AK157" s="109"/>
      <c r="AL157" s="67" t="s">
        <v>741</v>
      </c>
      <c r="AM157" s="64" t="b">
        <v>0</v>
      </c>
      <c r="AN157" s="64">
        <v>7</v>
      </c>
      <c r="AO157" s="70" t="s">
        <v>275</v>
      </c>
      <c r="AP157" s="64" t="b">
        <v>0</v>
      </c>
      <c r="AQ157" s="64" t="s">
        <v>689</v>
      </c>
      <c r="AR157" s="64"/>
      <c r="AS157" s="70" t="s">
        <v>275</v>
      </c>
      <c r="AT157" s="64" t="b">
        <v>0</v>
      </c>
      <c r="AU157" s="64">
        <v>0</v>
      </c>
      <c r="AV157" s="70" t="s">
        <v>275</v>
      </c>
      <c r="AW157" s="64" t="s">
        <v>692</v>
      </c>
      <c r="AX157" s="64" t="b">
        <v>0</v>
      </c>
      <c r="AY157" s="70" t="s">
        <v>1037</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5</v>
      </c>
      <c r="BM157" s="127">
        <v>43796</v>
      </c>
      <c r="BN157" s="70" t="s">
        <v>997</v>
      </c>
    </row>
    <row r="158" spans="1:66" ht="15">
      <c r="A158" s="62" t="s">
        <v>368</v>
      </c>
      <c r="B158" s="62" t="s">
        <v>924</v>
      </c>
      <c r="C158" s="81" t="s">
        <v>272</v>
      </c>
      <c r="D158" s="88">
        <v>5</v>
      </c>
      <c r="E158" s="89" t="s">
        <v>132</v>
      </c>
      <c r="F158" s="90">
        <v>16</v>
      </c>
      <c r="G158" s="81"/>
      <c r="H158" s="73"/>
      <c r="I158" s="91"/>
      <c r="J158" s="91"/>
      <c r="K158" s="34" t="s">
        <v>65</v>
      </c>
      <c r="L158" s="94">
        <v>158</v>
      </c>
      <c r="M158" s="94"/>
      <c r="N158" s="93"/>
      <c r="O158" s="64" t="s">
        <v>195</v>
      </c>
      <c r="P158" s="66">
        <v>43796.77506944445</v>
      </c>
      <c r="Q158" s="64" t="s">
        <v>951</v>
      </c>
      <c r="R158" s="67" t="s">
        <v>960</v>
      </c>
      <c r="S158" s="64" t="s">
        <v>795</v>
      </c>
      <c r="T158" s="64" t="s">
        <v>969</v>
      </c>
      <c r="U158" s="66">
        <v>43796.77506944445</v>
      </c>
      <c r="V158" s="67" t="s">
        <v>1017</v>
      </c>
      <c r="W158" s="64"/>
      <c r="X158" s="64"/>
      <c r="Y158" s="70" t="s">
        <v>1037</v>
      </c>
      <c r="Z158" s="64"/>
      <c r="AA158" s="104">
        <v>1</v>
      </c>
      <c r="AB158" s="48"/>
      <c r="AC158" s="49"/>
      <c r="AD158" s="48"/>
      <c r="AE158" s="49"/>
      <c r="AF158" s="48"/>
      <c r="AG158" s="49"/>
      <c r="AH158" s="48"/>
      <c r="AI158" s="49"/>
      <c r="AJ158" s="48"/>
      <c r="AK158" s="109"/>
      <c r="AL158" s="67" t="s">
        <v>741</v>
      </c>
      <c r="AM158" s="64" t="b">
        <v>0</v>
      </c>
      <c r="AN158" s="64">
        <v>7</v>
      </c>
      <c r="AO158" s="70" t="s">
        <v>275</v>
      </c>
      <c r="AP158" s="64" t="b">
        <v>0</v>
      </c>
      <c r="AQ158" s="64" t="s">
        <v>689</v>
      </c>
      <c r="AR158" s="64"/>
      <c r="AS158" s="70" t="s">
        <v>275</v>
      </c>
      <c r="AT158" s="64" t="b">
        <v>0</v>
      </c>
      <c r="AU158" s="64">
        <v>0</v>
      </c>
      <c r="AV158" s="70" t="s">
        <v>275</v>
      </c>
      <c r="AW158" s="64" t="s">
        <v>692</v>
      </c>
      <c r="AX158" s="64" t="b">
        <v>0</v>
      </c>
      <c r="AY158" s="70" t="s">
        <v>1037</v>
      </c>
      <c r="AZ158" s="64" t="s">
        <v>185</v>
      </c>
      <c r="BA158" s="64">
        <v>0</v>
      </c>
      <c r="BB158" s="64">
        <v>0</v>
      </c>
      <c r="BC158" s="64"/>
      <c r="BD158" s="64"/>
      <c r="BE158" s="64"/>
      <c r="BF158" s="64"/>
      <c r="BG158" s="64"/>
      <c r="BH158" s="64"/>
      <c r="BI158" s="64"/>
      <c r="BJ158" s="64"/>
      <c r="BK158" s="63" t="str">
        <f>REPLACE(INDEX(GroupVertices[Group],MATCH(Edges[[#This Row],[Vertex 1]],GroupVertices[Vertex],0)),1,1,"")</f>
        <v>1</v>
      </c>
      <c r="BL158" s="63" t="str">
        <f>REPLACE(INDEX(GroupVertices[Group],MATCH(Edges[[#This Row],[Vertex 2]],GroupVertices[Vertex],0)),1,1,"")</f>
        <v>1</v>
      </c>
      <c r="BM158" s="127">
        <v>43796</v>
      </c>
      <c r="BN158" s="70" t="s">
        <v>997</v>
      </c>
    </row>
    <row r="159" spans="1:66" ht="15">
      <c r="A159" s="62" t="s">
        <v>368</v>
      </c>
      <c r="B159" s="62" t="s">
        <v>925</v>
      </c>
      <c r="C159" s="81" t="s">
        <v>272</v>
      </c>
      <c r="D159" s="88">
        <v>5</v>
      </c>
      <c r="E159" s="89" t="s">
        <v>132</v>
      </c>
      <c r="F159" s="90">
        <v>16</v>
      </c>
      <c r="G159" s="81"/>
      <c r="H159" s="73"/>
      <c r="I159" s="91"/>
      <c r="J159" s="91"/>
      <c r="K159" s="34" t="s">
        <v>65</v>
      </c>
      <c r="L159" s="94">
        <v>159</v>
      </c>
      <c r="M159" s="94"/>
      <c r="N159" s="93"/>
      <c r="O159" s="64" t="s">
        <v>195</v>
      </c>
      <c r="P159" s="66">
        <v>43796.77506944445</v>
      </c>
      <c r="Q159" s="64" t="s">
        <v>951</v>
      </c>
      <c r="R159" s="67" t="s">
        <v>960</v>
      </c>
      <c r="S159" s="64" t="s">
        <v>795</v>
      </c>
      <c r="T159" s="64" t="s">
        <v>969</v>
      </c>
      <c r="U159" s="66">
        <v>43796.77506944445</v>
      </c>
      <c r="V159" s="67" t="s">
        <v>1017</v>
      </c>
      <c r="W159" s="64"/>
      <c r="X159" s="64"/>
      <c r="Y159" s="70" t="s">
        <v>1037</v>
      </c>
      <c r="Z159" s="64"/>
      <c r="AA159" s="104">
        <v>1</v>
      </c>
      <c r="AB159" s="48"/>
      <c r="AC159" s="49"/>
      <c r="AD159" s="48"/>
      <c r="AE159" s="49"/>
      <c r="AF159" s="48"/>
      <c r="AG159" s="49"/>
      <c r="AH159" s="48"/>
      <c r="AI159" s="49"/>
      <c r="AJ159" s="48"/>
      <c r="AK159" s="109"/>
      <c r="AL159" s="67" t="s">
        <v>741</v>
      </c>
      <c r="AM159" s="64" t="b">
        <v>0</v>
      </c>
      <c r="AN159" s="64">
        <v>7</v>
      </c>
      <c r="AO159" s="70" t="s">
        <v>275</v>
      </c>
      <c r="AP159" s="64" t="b">
        <v>0</v>
      </c>
      <c r="AQ159" s="64" t="s">
        <v>689</v>
      </c>
      <c r="AR159" s="64"/>
      <c r="AS159" s="70" t="s">
        <v>275</v>
      </c>
      <c r="AT159" s="64" t="b">
        <v>0</v>
      </c>
      <c r="AU159" s="64">
        <v>0</v>
      </c>
      <c r="AV159" s="70" t="s">
        <v>275</v>
      </c>
      <c r="AW159" s="64" t="s">
        <v>692</v>
      </c>
      <c r="AX159" s="64" t="b">
        <v>0</v>
      </c>
      <c r="AY159" s="70" t="s">
        <v>1037</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1</v>
      </c>
      <c r="BM159" s="127">
        <v>43796</v>
      </c>
      <c r="BN159" s="70" t="s">
        <v>997</v>
      </c>
    </row>
    <row r="160" spans="1:66" ht="15">
      <c r="A160" s="62" t="s">
        <v>368</v>
      </c>
      <c r="B160" s="62" t="s">
        <v>926</v>
      </c>
      <c r="C160" s="81" t="s">
        <v>272</v>
      </c>
      <c r="D160" s="88">
        <v>5</v>
      </c>
      <c r="E160" s="89" t="s">
        <v>132</v>
      </c>
      <c r="F160" s="90">
        <v>16</v>
      </c>
      <c r="G160" s="81"/>
      <c r="H160" s="73"/>
      <c r="I160" s="91"/>
      <c r="J160" s="91"/>
      <c r="K160" s="34" t="s">
        <v>65</v>
      </c>
      <c r="L160" s="94">
        <v>160</v>
      </c>
      <c r="M160" s="94"/>
      <c r="N160" s="93"/>
      <c r="O160" s="64" t="s">
        <v>195</v>
      </c>
      <c r="P160" s="66">
        <v>43796.77506944445</v>
      </c>
      <c r="Q160" s="64" t="s">
        <v>951</v>
      </c>
      <c r="R160" s="67" t="s">
        <v>960</v>
      </c>
      <c r="S160" s="64" t="s">
        <v>795</v>
      </c>
      <c r="T160" s="64" t="s">
        <v>969</v>
      </c>
      <c r="U160" s="66">
        <v>43796.77506944445</v>
      </c>
      <c r="V160" s="67" t="s">
        <v>1017</v>
      </c>
      <c r="W160" s="64"/>
      <c r="X160" s="64"/>
      <c r="Y160" s="70" t="s">
        <v>1037</v>
      </c>
      <c r="Z160" s="64"/>
      <c r="AA160" s="104">
        <v>1</v>
      </c>
      <c r="AB160" s="48"/>
      <c r="AC160" s="49"/>
      <c r="AD160" s="48"/>
      <c r="AE160" s="49"/>
      <c r="AF160" s="48"/>
      <c r="AG160" s="49"/>
      <c r="AH160" s="48"/>
      <c r="AI160" s="49"/>
      <c r="AJ160" s="48"/>
      <c r="AK160" s="109"/>
      <c r="AL160" s="67" t="s">
        <v>741</v>
      </c>
      <c r="AM160" s="64" t="b">
        <v>0</v>
      </c>
      <c r="AN160" s="64">
        <v>7</v>
      </c>
      <c r="AO160" s="70" t="s">
        <v>275</v>
      </c>
      <c r="AP160" s="64" t="b">
        <v>0</v>
      </c>
      <c r="AQ160" s="64" t="s">
        <v>689</v>
      </c>
      <c r="AR160" s="64"/>
      <c r="AS160" s="70" t="s">
        <v>275</v>
      </c>
      <c r="AT160" s="64" t="b">
        <v>0</v>
      </c>
      <c r="AU160" s="64">
        <v>0</v>
      </c>
      <c r="AV160" s="70" t="s">
        <v>275</v>
      </c>
      <c r="AW160" s="64" t="s">
        <v>692</v>
      </c>
      <c r="AX160" s="64" t="b">
        <v>0</v>
      </c>
      <c r="AY160" s="70" t="s">
        <v>1037</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27">
        <v>43796</v>
      </c>
      <c r="BN160" s="70" t="s">
        <v>997</v>
      </c>
    </row>
    <row r="161" spans="1:66" ht="15">
      <c r="A161" s="62" t="s">
        <v>368</v>
      </c>
      <c r="B161" s="62" t="s">
        <v>927</v>
      </c>
      <c r="C161" s="81" t="s">
        <v>272</v>
      </c>
      <c r="D161" s="88">
        <v>5</v>
      </c>
      <c r="E161" s="89" t="s">
        <v>132</v>
      </c>
      <c r="F161" s="90">
        <v>16</v>
      </c>
      <c r="G161" s="81"/>
      <c r="H161" s="73"/>
      <c r="I161" s="91"/>
      <c r="J161" s="91"/>
      <c r="K161" s="34" t="s">
        <v>65</v>
      </c>
      <c r="L161" s="94">
        <v>161</v>
      </c>
      <c r="M161" s="94"/>
      <c r="N161" s="93"/>
      <c r="O161" s="64" t="s">
        <v>195</v>
      </c>
      <c r="P161" s="66">
        <v>43796.77506944445</v>
      </c>
      <c r="Q161" s="64" t="s">
        <v>951</v>
      </c>
      <c r="R161" s="67" t="s">
        <v>960</v>
      </c>
      <c r="S161" s="64" t="s">
        <v>795</v>
      </c>
      <c r="T161" s="64" t="s">
        <v>969</v>
      </c>
      <c r="U161" s="66">
        <v>43796.77506944445</v>
      </c>
      <c r="V161" s="67" t="s">
        <v>1017</v>
      </c>
      <c r="W161" s="64"/>
      <c r="X161" s="64"/>
      <c r="Y161" s="70" t="s">
        <v>1037</v>
      </c>
      <c r="Z161" s="64"/>
      <c r="AA161" s="104">
        <v>1</v>
      </c>
      <c r="AB161" s="48"/>
      <c r="AC161" s="49"/>
      <c r="AD161" s="48"/>
      <c r="AE161" s="49"/>
      <c r="AF161" s="48"/>
      <c r="AG161" s="49"/>
      <c r="AH161" s="48"/>
      <c r="AI161" s="49"/>
      <c r="AJ161" s="48"/>
      <c r="AK161" s="109"/>
      <c r="AL161" s="67" t="s">
        <v>741</v>
      </c>
      <c r="AM161" s="64" t="b">
        <v>0</v>
      </c>
      <c r="AN161" s="64">
        <v>7</v>
      </c>
      <c r="AO161" s="70" t="s">
        <v>275</v>
      </c>
      <c r="AP161" s="64" t="b">
        <v>0</v>
      </c>
      <c r="AQ161" s="64" t="s">
        <v>689</v>
      </c>
      <c r="AR161" s="64"/>
      <c r="AS161" s="70" t="s">
        <v>275</v>
      </c>
      <c r="AT161" s="64" t="b">
        <v>0</v>
      </c>
      <c r="AU161" s="64">
        <v>0</v>
      </c>
      <c r="AV161" s="70" t="s">
        <v>275</v>
      </c>
      <c r="AW161" s="64" t="s">
        <v>692</v>
      </c>
      <c r="AX161" s="64" t="b">
        <v>0</v>
      </c>
      <c r="AY161" s="70" t="s">
        <v>1037</v>
      </c>
      <c r="AZ161" s="64" t="s">
        <v>185</v>
      </c>
      <c r="BA161" s="64">
        <v>0</v>
      </c>
      <c r="BB161" s="64">
        <v>0</v>
      </c>
      <c r="BC161" s="64"/>
      <c r="BD161" s="64"/>
      <c r="BE161" s="64"/>
      <c r="BF161" s="64"/>
      <c r="BG161" s="64"/>
      <c r="BH161" s="64"/>
      <c r="BI161" s="64"/>
      <c r="BJ161" s="64"/>
      <c r="BK161" s="63" t="str">
        <f>REPLACE(INDEX(GroupVertices[Group],MATCH(Edges[[#This Row],[Vertex 1]],GroupVertices[Vertex],0)),1,1,"")</f>
        <v>1</v>
      </c>
      <c r="BL161" s="63" t="str">
        <f>REPLACE(INDEX(GroupVertices[Group],MATCH(Edges[[#This Row],[Vertex 2]],GroupVertices[Vertex],0)),1,1,"")</f>
        <v>1</v>
      </c>
      <c r="BM161" s="127">
        <v>43796</v>
      </c>
      <c r="BN161" s="70" t="s">
        <v>997</v>
      </c>
    </row>
    <row r="162" spans="1:66" ht="15">
      <c r="A162" s="62" t="s">
        <v>368</v>
      </c>
      <c r="B162" s="62" t="s">
        <v>928</v>
      </c>
      <c r="C162" s="81" t="s">
        <v>788</v>
      </c>
      <c r="D162" s="88">
        <v>10</v>
      </c>
      <c r="E162" s="89" t="s">
        <v>136</v>
      </c>
      <c r="F162" s="90">
        <v>14.333333333333334</v>
      </c>
      <c r="G162" s="81"/>
      <c r="H162" s="73"/>
      <c r="I162" s="91"/>
      <c r="J162" s="91"/>
      <c r="K162" s="34" t="s">
        <v>65</v>
      </c>
      <c r="L162" s="94">
        <v>162</v>
      </c>
      <c r="M162" s="94"/>
      <c r="N162" s="93"/>
      <c r="O162" s="64" t="s">
        <v>195</v>
      </c>
      <c r="P162" s="66">
        <v>43796.77340277778</v>
      </c>
      <c r="Q162" s="64" t="s">
        <v>950</v>
      </c>
      <c r="R162" s="67" t="s">
        <v>959</v>
      </c>
      <c r="S162" s="64" t="s">
        <v>795</v>
      </c>
      <c r="T162" s="64"/>
      <c r="U162" s="66">
        <v>43796.77340277778</v>
      </c>
      <c r="V162" s="67" t="s">
        <v>1016</v>
      </c>
      <c r="W162" s="64"/>
      <c r="X162" s="64"/>
      <c r="Y162" s="70" t="s">
        <v>1036</v>
      </c>
      <c r="Z162" s="64"/>
      <c r="AA162" s="104">
        <v>2</v>
      </c>
      <c r="AB162" s="48">
        <v>0</v>
      </c>
      <c r="AC162" s="49">
        <v>0</v>
      </c>
      <c r="AD162" s="48">
        <v>0</v>
      </c>
      <c r="AE162" s="49">
        <v>0</v>
      </c>
      <c r="AF162" s="48">
        <v>0</v>
      </c>
      <c r="AG162" s="49">
        <v>0</v>
      </c>
      <c r="AH162" s="48">
        <v>15</v>
      </c>
      <c r="AI162" s="49">
        <v>100</v>
      </c>
      <c r="AJ162" s="48">
        <v>15</v>
      </c>
      <c r="AK162" s="109"/>
      <c r="AL162" s="67" t="s">
        <v>741</v>
      </c>
      <c r="AM162" s="64" t="b">
        <v>0</v>
      </c>
      <c r="AN162" s="64">
        <v>8</v>
      </c>
      <c r="AO162" s="70" t="s">
        <v>275</v>
      </c>
      <c r="AP162" s="64" t="b">
        <v>0</v>
      </c>
      <c r="AQ162" s="64" t="s">
        <v>689</v>
      </c>
      <c r="AR162" s="64"/>
      <c r="AS162" s="70" t="s">
        <v>275</v>
      </c>
      <c r="AT162" s="64" t="b">
        <v>0</v>
      </c>
      <c r="AU162" s="64">
        <v>1</v>
      </c>
      <c r="AV162" s="70" t="s">
        <v>275</v>
      </c>
      <c r="AW162" s="64" t="s">
        <v>692</v>
      </c>
      <c r="AX162" s="64" t="b">
        <v>0</v>
      </c>
      <c r="AY162" s="70" t="s">
        <v>1036</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c r="BM162" s="127">
        <v>43796</v>
      </c>
      <c r="BN162" s="70" t="s">
        <v>996</v>
      </c>
    </row>
    <row r="163" spans="1:66" ht="15">
      <c r="A163" s="62" t="s">
        <v>368</v>
      </c>
      <c r="B163" s="62" t="s">
        <v>928</v>
      </c>
      <c r="C163" s="81" t="s">
        <v>788</v>
      </c>
      <c r="D163" s="88">
        <v>10</v>
      </c>
      <c r="E163" s="89" t="s">
        <v>136</v>
      </c>
      <c r="F163" s="90">
        <v>14.333333333333334</v>
      </c>
      <c r="G163" s="81"/>
      <c r="H163" s="73"/>
      <c r="I163" s="91"/>
      <c r="J163" s="91"/>
      <c r="K163" s="34" t="s">
        <v>65</v>
      </c>
      <c r="L163" s="94">
        <v>163</v>
      </c>
      <c r="M163" s="94"/>
      <c r="N163" s="93"/>
      <c r="O163" s="64" t="s">
        <v>195</v>
      </c>
      <c r="P163" s="66">
        <v>43796.77506944445</v>
      </c>
      <c r="Q163" s="64" t="s">
        <v>951</v>
      </c>
      <c r="R163" s="67" t="s">
        <v>960</v>
      </c>
      <c r="S163" s="64" t="s">
        <v>795</v>
      </c>
      <c r="T163" s="64" t="s">
        <v>969</v>
      </c>
      <c r="U163" s="66">
        <v>43796.77506944445</v>
      </c>
      <c r="V163" s="67" t="s">
        <v>1017</v>
      </c>
      <c r="W163" s="64"/>
      <c r="X163" s="64"/>
      <c r="Y163" s="70" t="s">
        <v>1037</v>
      </c>
      <c r="Z163" s="64"/>
      <c r="AA163" s="104">
        <v>2</v>
      </c>
      <c r="AB163" s="48">
        <v>0</v>
      </c>
      <c r="AC163" s="49">
        <v>0</v>
      </c>
      <c r="AD163" s="48">
        <v>0</v>
      </c>
      <c r="AE163" s="49">
        <v>0</v>
      </c>
      <c r="AF163" s="48">
        <v>0</v>
      </c>
      <c r="AG163" s="49">
        <v>0</v>
      </c>
      <c r="AH163" s="48">
        <v>24</v>
      </c>
      <c r="AI163" s="49">
        <v>100</v>
      </c>
      <c r="AJ163" s="48">
        <v>24</v>
      </c>
      <c r="AK163" s="109"/>
      <c r="AL163" s="67" t="s">
        <v>741</v>
      </c>
      <c r="AM163" s="64" t="b">
        <v>0</v>
      </c>
      <c r="AN163" s="64">
        <v>7</v>
      </c>
      <c r="AO163" s="70" t="s">
        <v>275</v>
      </c>
      <c r="AP163" s="64" t="b">
        <v>0</v>
      </c>
      <c r="AQ163" s="64" t="s">
        <v>689</v>
      </c>
      <c r="AR163" s="64"/>
      <c r="AS163" s="70" t="s">
        <v>275</v>
      </c>
      <c r="AT163" s="64" t="b">
        <v>0</v>
      </c>
      <c r="AU163" s="64">
        <v>0</v>
      </c>
      <c r="AV163" s="70" t="s">
        <v>275</v>
      </c>
      <c r="AW163" s="64" t="s">
        <v>692</v>
      </c>
      <c r="AX163" s="64" t="b">
        <v>0</v>
      </c>
      <c r="AY163" s="70" t="s">
        <v>1037</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c r="BM163" s="127">
        <v>43796</v>
      </c>
      <c r="BN163" s="70" t="s">
        <v>997</v>
      </c>
    </row>
    <row r="164" spans="1:66" ht="15">
      <c r="A164" s="62" t="s">
        <v>368</v>
      </c>
      <c r="B164" s="62" t="s">
        <v>929</v>
      </c>
      <c r="C164" s="81" t="s">
        <v>272</v>
      </c>
      <c r="D164" s="88">
        <v>5</v>
      </c>
      <c r="E164" s="89" t="s">
        <v>132</v>
      </c>
      <c r="F164" s="90">
        <v>16</v>
      </c>
      <c r="G164" s="81"/>
      <c r="H164" s="73"/>
      <c r="I164" s="91"/>
      <c r="J164" s="91"/>
      <c r="K164" s="34" t="s">
        <v>65</v>
      </c>
      <c r="L164" s="94">
        <v>164</v>
      </c>
      <c r="M164" s="94"/>
      <c r="N164" s="93"/>
      <c r="O164" s="64" t="s">
        <v>195</v>
      </c>
      <c r="P164" s="66">
        <v>43797.765856481485</v>
      </c>
      <c r="Q164" s="64" t="s">
        <v>952</v>
      </c>
      <c r="R164" s="67" t="s">
        <v>961</v>
      </c>
      <c r="S164" s="64" t="s">
        <v>795</v>
      </c>
      <c r="T164" s="64" t="s">
        <v>970</v>
      </c>
      <c r="U164" s="66">
        <v>43797.765856481485</v>
      </c>
      <c r="V164" s="67" t="s">
        <v>1018</v>
      </c>
      <c r="W164" s="64"/>
      <c r="X164" s="64"/>
      <c r="Y164" s="70" t="s">
        <v>1038</v>
      </c>
      <c r="Z164" s="64"/>
      <c r="AA164" s="104">
        <v>1</v>
      </c>
      <c r="AB164" s="48"/>
      <c r="AC164" s="49"/>
      <c r="AD164" s="48"/>
      <c r="AE164" s="49"/>
      <c r="AF164" s="48"/>
      <c r="AG164" s="49"/>
      <c r="AH164" s="48"/>
      <c r="AI164" s="49"/>
      <c r="AJ164" s="48"/>
      <c r="AK164" s="109"/>
      <c r="AL164" s="67" t="s">
        <v>741</v>
      </c>
      <c r="AM164" s="64" t="b">
        <v>0</v>
      </c>
      <c r="AN164" s="64">
        <v>4</v>
      </c>
      <c r="AO164" s="70" t="s">
        <v>275</v>
      </c>
      <c r="AP164" s="64" t="b">
        <v>0</v>
      </c>
      <c r="AQ164" s="64" t="s">
        <v>689</v>
      </c>
      <c r="AR164" s="64"/>
      <c r="AS164" s="70" t="s">
        <v>275</v>
      </c>
      <c r="AT164" s="64" t="b">
        <v>0</v>
      </c>
      <c r="AU164" s="64">
        <v>0</v>
      </c>
      <c r="AV164" s="70" t="s">
        <v>275</v>
      </c>
      <c r="AW164" s="64" t="s">
        <v>692</v>
      </c>
      <c r="AX164" s="64" t="b">
        <v>0</v>
      </c>
      <c r="AY164" s="70" t="s">
        <v>1038</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27">
        <v>43797</v>
      </c>
      <c r="BN164" s="70" t="s">
        <v>998</v>
      </c>
    </row>
    <row r="165" spans="1:66" ht="15">
      <c r="A165" s="62" t="s">
        <v>368</v>
      </c>
      <c r="B165" s="62" t="s">
        <v>930</v>
      </c>
      <c r="C165" s="81" t="s">
        <v>272</v>
      </c>
      <c r="D165" s="88">
        <v>5</v>
      </c>
      <c r="E165" s="89" t="s">
        <v>132</v>
      </c>
      <c r="F165" s="90">
        <v>16</v>
      </c>
      <c r="G165" s="81"/>
      <c r="H165" s="73"/>
      <c r="I165" s="91"/>
      <c r="J165" s="91"/>
      <c r="K165" s="34" t="s">
        <v>65</v>
      </c>
      <c r="L165" s="94">
        <v>165</v>
      </c>
      <c r="M165" s="94"/>
      <c r="N165" s="93"/>
      <c r="O165" s="64" t="s">
        <v>195</v>
      </c>
      <c r="P165" s="66">
        <v>43797.765856481485</v>
      </c>
      <c r="Q165" s="64" t="s">
        <v>952</v>
      </c>
      <c r="R165" s="67" t="s">
        <v>961</v>
      </c>
      <c r="S165" s="64" t="s">
        <v>795</v>
      </c>
      <c r="T165" s="64" t="s">
        <v>970</v>
      </c>
      <c r="U165" s="66">
        <v>43797.765856481485</v>
      </c>
      <c r="V165" s="67" t="s">
        <v>1018</v>
      </c>
      <c r="W165" s="64"/>
      <c r="X165" s="64"/>
      <c r="Y165" s="70" t="s">
        <v>1038</v>
      </c>
      <c r="Z165" s="64"/>
      <c r="AA165" s="104">
        <v>1</v>
      </c>
      <c r="AB165" s="48"/>
      <c r="AC165" s="49"/>
      <c r="AD165" s="48"/>
      <c r="AE165" s="49"/>
      <c r="AF165" s="48"/>
      <c r="AG165" s="49"/>
      <c r="AH165" s="48"/>
      <c r="AI165" s="49"/>
      <c r="AJ165" s="48"/>
      <c r="AK165" s="109"/>
      <c r="AL165" s="67" t="s">
        <v>741</v>
      </c>
      <c r="AM165" s="64" t="b">
        <v>0</v>
      </c>
      <c r="AN165" s="64">
        <v>4</v>
      </c>
      <c r="AO165" s="70" t="s">
        <v>275</v>
      </c>
      <c r="AP165" s="64" t="b">
        <v>0</v>
      </c>
      <c r="AQ165" s="64" t="s">
        <v>689</v>
      </c>
      <c r="AR165" s="64"/>
      <c r="AS165" s="70" t="s">
        <v>275</v>
      </c>
      <c r="AT165" s="64" t="b">
        <v>0</v>
      </c>
      <c r="AU165" s="64">
        <v>0</v>
      </c>
      <c r="AV165" s="70" t="s">
        <v>275</v>
      </c>
      <c r="AW165" s="64" t="s">
        <v>692</v>
      </c>
      <c r="AX165" s="64" t="b">
        <v>0</v>
      </c>
      <c r="AY165" s="70" t="s">
        <v>1038</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1</v>
      </c>
      <c r="BM165" s="127">
        <v>43797</v>
      </c>
      <c r="BN165" s="70" t="s">
        <v>998</v>
      </c>
    </row>
    <row r="166" spans="1:66" ht="15">
      <c r="A166" s="62" t="s">
        <v>368</v>
      </c>
      <c r="B166" s="62" t="s">
        <v>931</v>
      </c>
      <c r="C166" s="81" t="s">
        <v>272</v>
      </c>
      <c r="D166" s="88">
        <v>5</v>
      </c>
      <c r="E166" s="89" t="s">
        <v>132</v>
      </c>
      <c r="F166" s="90">
        <v>16</v>
      </c>
      <c r="G166" s="81"/>
      <c r="H166" s="73"/>
      <c r="I166" s="91"/>
      <c r="J166" s="91"/>
      <c r="K166" s="34" t="s">
        <v>65</v>
      </c>
      <c r="L166" s="94">
        <v>166</v>
      </c>
      <c r="M166" s="94"/>
      <c r="N166" s="93"/>
      <c r="O166" s="64" t="s">
        <v>195</v>
      </c>
      <c r="P166" s="66">
        <v>43797.765856481485</v>
      </c>
      <c r="Q166" s="64" t="s">
        <v>952</v>
      </c>
      <c r="R166" s="67" t="s">
        <v>961</v>
      </c>
      <c r="S166" s="64" t="s">
        <v>795</v>
      </c>
      <c r="T166" s="64" t="s">
        <v>970</v>
      </c>
      <c r="U166" s="66">
        <v>43797.765856481485</v>
      </c>
      <c r="V166" s="67" t="s">
        <v>1018</v>
      </c>
      <c r="W166" s="64"/>
      <c r="X166" s="64"/>
      <c r="Y166" s="70" t="s">
        <v>1038</v>
      </c>
      <c r="Z166" s="64"/>
      <c r="AA166" s="104">
        <v>1</v>
      </c>
      <c r="AB166" s="48"/>
      <c r="AC166" s="49"/>
      <c r="AD166" s="48"/>
      <c r="AE166" s="49"/>
      <c r="AF166" s="48"/>
      <c r="AG166" s="49"/>
      <c r="AH166" s="48"/>
      <c r="AI166" s="49"/>
      <c r="AJ166" s="48"/>
      <c r="AK166" s="109"/>
      <c r="AL166" s="67" t="s">
        <v>741</v>
      </c>
      <c r="AM166" s="64" t="b">
        <v>0</v>
      </c>
      <c r="AN166" s="64">
        <v>4</v>
      </c>
      <c r="AO166" s="70" t="s">
        <v>275</v>
      </c>
      <c r="AP166" s="64" t="b">
        <v>0</v>
      </c>
      <c r="AQ166" s="64" t="s">
        <v>689</v>
      </c>
      <c r="AR166" s="64"/>
      <c r="AS166" s="70" t="s">
        <v>275</v>
      </c>
      <c r="AT166" s="64" t="b">
        <v>0</v>
      </c>
      <c r="AU166" s="64">
        <v>0</v>
      </c>
      <c r="AV166" s="70" t="s">
        <v>275</v>
      </c>
      <c r="AW166" s="64" t="s">
        <v>692</v>
      </c>
      <c r="AX166" s="64" t="b">
        <v>0</v>
      </c>
      <c r="AY166" s="70" t="s">
        <v>1038</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27">
        <v>43797</v>
      </c>
      <c r="BN166" s="70" t="s">
        <v>998</v>
      </c>
    </row>
    <row r="167" spans="1:66" ht="15">
      <c r="A167" s="62" t="s">
        <v>368</v>
      </c>
      <c r="B167" s="62" t="s">
        <v>932</v>
      </c>
      <c r="C167" s="81" t="s">
        <v>272</v>
      </c>
      <c r="D167" s="88">
        <v>5</v>
      </c>
      <c r="E167" s="89" t="s">
        <v>132</v>
      </c>
      <c r="F167" s="90">
        <v>16</v>
      </c>
      <c r="G167" s="81"/>
      <c r="H167" s="73"/>
      <c r="I167" s="91"/>
      <c r="J167" s="91"/>
      <c r="K167" s="34" t="s">
        <v>65</v>
      </c>
      <c r="L167" s="94">
        <v>167</v>
      </c>
      <c r="M167" s="94"/>
      <c r="N167" s="93"/>
      <c r="O167" s="64" t="s">
        <v>195</v>
      </c>
      <c r="P167" s="66">
        <v>43797.765856481485</v>
      </c>
      <c r="Q167" s="64" t="s">
        <v>952</v>
      </c>
      <c r="R167" s="67" t="s">
        <v>961</v>
      </c>
      <c r="S167" s="64" t="s">
        <v>795</v>
      </c>
      <c r="T167" s="64" t="s">
        <v>970</v>
      </c>
      <c r="U167" s="66">
        <v>43797.765856481485</v>
      </c>
      <c r="V167" s="67" t="s">
        <v>1018</v>
      </c>
      <c r="W167" s="64"/>
      <c r="X167" s="64"/>
      <c r="Y167" s="70" t="s">
        <v>1038</v>
      </c>
      <c r="Z167" s="64"/>
      <c r="AA167" s="104">
        <v>1</v>
      </c>
      <c r="AB167" s="48"/>
      <c r="AC167" s="49"/>
      <c r="AD167" s="48"/>
      <c r="AE167" s="49"/>
      <c r="AF167" s="48"/>
      <c r="AG167" s="49"/>
      <c r="AH167" s="48"/>
      <c r="AI167" s="49"/>
      <c r="AJ167" s="48"/>
      <c r="AK167" s="109"/>
      <c r="AL167" s="67" t="s">
        <v>741</v>
      </c>
      <c r="AM167" s="64" t="b">
        <v>0</v>
      </c>
      <c r="AN167" s="64">
        <v>4</v>
      </c>
      <c r="AO167" s="70" t="s">
        <v>275</v>
      </c>
      <c r="AP167" s="64" t="b">
        <v>0</v>
      </c>
      <c r="AQ167" s="64" t="s">
        <v>689</v>
      </c>
      <c r="AR167" s="64"/>
      <c r="AS167" s="70" t="s">
        <v>275</v>
      </c>
      <c r="AT167" s="64" t="b">
        <v>0</v>
      </c>
      <c r="AU167" s="64">
        <v>0</v>
      </c>
      <c r="AV167" s="70" t="s">
        <v>275</v>
      </c>
      <c r="AW167" s="64" t="s">
        <v>692</v>
      </c>
      <c r="AX167" s="64" t="b">
        <v>0</v>
      </c>
      <c r="AY167" s="70" t="s">
        <v>1038</v>
      </c>
      <c r="AZ167" s="64" t="s">
        <v>185</v>
      </c>
      <c r="BA167" s="64">
        <v>0</v>
      </c>
      <c r="BB167" s="64">
        <v>0</v>
      </c>
      <c r="BC167" s="64"/>
      <c r="BD167" s="64"/>
      <c r="BE167" s="64"/>
      <c r="BF167" s="64"/>
      <c r="BG167" s="64"/>
      <c r="BH167" s="64"/>
      <c r="BI167" s="64"/>
      <c r="BJ167" s="64"/>
      <c r="BK167" s="63" t="str">
        <f>REPLACE(INDEX(GroupVertices[Group],MATCH(Edges[[#This Row],[Vertex 1]],GroupVertices[Vertex],0)),1,1,"")</f>
        <v>1</v>
      </c>
      <c r="BL167" s="63" t="str">
        <f>REPLACE(INDEX(GroupVertices[Group],MATCH(Edges[[#This Row],[Vertex 2]],GroupVertices[Vertex],0)),1,1,"")</f>
        <v>1</v>
      </c>
      <c r="BM167" s="127">
        <v>43797</v>
      </c>
      <c r="BN167" s="70" t="s">
        <v>998</v>
      </c>
    </row>
    <row r="168" spans="1:66" ht="15">
      <c r="A168" s="62" t="s">
        <v>368</v>
      </c>
      <c r="B168" s="62" t="s">
        <v>933</v>
      </c>
      <c r="C168" s="81" t="s">
        <v>272</v>
      </c>
      <c r="D168" s="88">
        <v>5</v>
      </c>
      <c r="E168" s="89" t="s">
        <v>132</v>
      </c>
      <c r="F168" s="90">
        <v>16</v>
      </c>
      <c r="G168" s="81"/>
      <c r="H168" s="73"/>
      <c r="I168" s="91"/>
      <c r="J168" s="91"/>
      <c r="K168" s="34" t="s">
        <v>65</v>
      </c>
      <c r="L168" s="94">
        <v>168</v>
      </c>
      <c r="M168" s="94"/>
      <c r="N168" s="93"/>
      <c r="O168" s="64" t="s">
        <v>195</v>
      </c>
      <c r="P168" s="66">
        <v>43797.765856481485</v>
      </c>
      <c r="Q168" s="64" t="s">
        <v>952</v>
      </c>
      <c r="R168" s="67" t="s">
        <v>961</v>
      </c>
      <c r="S168" s="64" t="s">
        <v>795</v>
      </c>
      <c r="T168" s="64" t="s">
        <v>970</v>
      </c>
      <c r="U168" s="66">
        <v>43797.765856481485</v>
      </c>
      <c r="V168" s="67" t="s">
        <v>1018</v>
      </c>
      <c r="W168" s="64"/>
      <c r="X168" s="64"/>
      <c r="Y168" s="70" t="s">
        <v>1038</v>
      </c>
      <c r="Z168" s="64"/>
      <c r="AA168" s="104">
        <v>1</v>
      </c>
      <c r="AB168" s="48"/>
      <c r="AC168" s="49"/>
      <c r="AD168" s="48"/>
      <c r="AE168" s="49"/>
      <c r="AF168" s="48"/>
      <c r="AG168" s="49"/>
      <c r="AH168" s="48"/>
      <c r="AI168" s="49"/>
      <c r="AJ168" s="48"/>
      <c r="AK168" s="109"/>
      <c r="AL168" s="67" t="s">
        <v>741</v>
      </c>
      <c r="AM168" s="64" t="b">
        <v>0</v>
      </c>
      <c r="AN168" s="64">
        <v>4</v>
      </c>
      <c r="AO168" s="70" t="s">
        <v>275</v>
      </c>
      <c r="AP168" s="64" t="b">
        <v>0</v>
      </c>
      <c r="AQ168" s="64" t="s">
        <v>689</v>
      </c>
      <c r="AR168" s="64"/>
      <c r="AS168" s="70" t="s">
        <v>275</v>
      </c>
      <c r="AT168" s="64" t="b">
        <v>0</v>
      </c>
      <c r="AU168" s="64">
        <v>0</v>
      </c>
      <c r="AV168" s="70" t="s">
        <v>275</v>
      </c>
      <c r="AW168" s="64" t="s">
        <v>692</v>
      </c>
      <c r="AX168" s="64" t="b">
        <v>0</v>
      </c>
      <c r="AY168" s="70" t="s">
        <v>1038</v>
      </c>
      <c r="AZ168" s="64" t="s">
        <v>185</v>
      </c>
      <c r="BA168" s="64">
        <v>0</v>
      </c>
      <c r="BB168" s="64">
        <v>0</v>
      </c>
      <c r="BC168" s="64"/>
      <c r="BD168" s="64"/>
      <c r="BE168" s="64"/>
      <c r="BF168" s="64"/>
      <c r="BG168" s="64"/>
      <c r="BH168" s="64"/>
      <c r="BI168" s="64"/>
      <c r="BJ168" s="64"/>
      <c r="BK168" s="63" t="str">
        <f>REPLACE(INDEX(GroupVertices[Group],MATCH(Edges[[#This Row],[Vertex 1]],GroupVertices[Vertex],0)),1,1,"")</f>
        <v>1</v>
      </c>
      <c r="BL168" s="63" t="str">
        <f>REPLACE(INDEX(GroupVertices[Group],MATCH(Edges[[#This Row],[Vertex 2]],GroupVertices[Vertex],0)),1,1,"")</f>
        <v>1</v>
      </c>
      <c r="BM168" s="127">
        <v>43797</v>
      </c>
      <c r="BN168" s="70" t="s">
        <v>998</v>
      </c>
    </row>
    <row r="169" spans="1:66" ht="15">
      <c r="A169" s="62" t="s">
        <v>368</v>
      </c>
      <c r="B169" s="62" t="s">
        <v>934</v>
      </c>
      <c r="C169" s="81" t="s">
        <v>272</v>
      </c>
      <c r="D169" s="88">
        <v>5</v>
      </c>
      <c r="E169" s="89" t="s">
        <v>132</v>
      </c>
      <c r="F169" s="90">
        <v>16</v>
      </c>
      <c r="G169" s="81"/>
      <c r="H169" s="73"/>
      <c r="I169" s="91"/>
      <c r="J169" s="91"/>
      <c r="K169" s="34" t="s">
        <v>65</v>
      </c>
      <c r="L169" s="94">
        <v>169</v>
      </c>
      <c r="M169" s="94"/>
      <c r="N169" s="93"/>
      <c r="O169" s="64" t="s">
        <v>195</v>
      </c>
      <c r="P169" s="66">
        <v>43797.765856481485</v>
      </c>
      <c r="Q169" s="64" t="s">
        <v>952</v>
      </c>
      <c r="R169" s="67" t="s">
        <v>961</v>
      </c>
      <c r="S169" s="64" t="s">
        <v>795</v>
      </c>
      <c r="T169" s="64" t="s">
        <v>970</v>
      </c>
      <c r="U169" s="66">
        <v>43797.765856481485</v>
      </c>
      <c r="V169" s="67" t="s">
        <v>1018</v>
      </c>
      <c r="W169" s="64"/>
      <c r="X169" s="64"/>
      <c r="Y169" s="70" t="s">
        <v>1038</v>
      </c>
      <c r="Z169" s="64"/>
      <c r="AA169" s="104">
        <v>1</v>
      </c>
      <c r="AB169" s="48"/>
      <c r="AC169" s="49"/>
      <c r="AD169" s="48"/>
      <c r="AE169" s="49"/>
      <c r="AF169" s="48"/>
      <c r="AG169" s="49"/>
      <c r="AH169" s="48"/>
      <c r="AI169" s="49"/>
      <c r="AJ169" s="48"/>
      <c r="AK169" s="109"/>
      <c r="AL169" s="67" t="s">
        <v>741</v>
      </c>
      <c r="AM169" s="64" t="b">
        <v>0</v>
      </c>
      <c r="AN169" s="64">
        <v>4</v>
      </c>
      <c r="AO169" s="70" t="s">
        <v>275</v>
      </c>
      <c r="AP169" s="64" t="b">
        <v>0</v>
      </c>
      <c r="AQ169" s="64" t="s">
        <v>689</v>
      </c>
      <c r="AR169" s="64"/>
      <c r="AS169" s="70" t="s">
        <v>275</v>
      </c>
      <c r="AT169" s="64" t="b">
        <v>0</v>
      </c>
      <c r="AU169" s="64">
        <v>0</v>
      </c>
      <c r="AV169" s="70" t="s">
        <v>275</v>
      </c>
      <c r="AW169" s="64" t="s">
        <v>692</v>
      </c>
      <c r="AX169" s="64" t="b">
        <v>0</v>
      </c>
      <c r="AY169" s="70" t="s">
        <v>1038</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27">
        <v>43797</v>
      </c>
      <c r="BN169" s="70" t="s">
        <v>998</v>
      </c>
    </row>
    <row r="170" spans="1:66" ht="15">
      <c r="A170" s="62" t="s">
        <v>368</v>
      </c>
      <c r="B170" s="62" t="s">
        <v>935</v>
      </c>
      <c r="C170" s="81" t="s">
        <v>272</v>
      </c>
      <c r="D170" s="88">
        <v>5</v>
      </c>
      <c r="E170" s="89" t="s">
        <v>132</v>
      </c>
      <c r="F170" s="90">
        <v>16</v>
      </c>
      <c r="G170" s="81"/>
      <c r="H170" s="73"/>
      <c r="I170" s="91"/>
      <c r="J170" s="91"/>
      <c r="K170" s="34" t="s">
        <v>65</v>
      </c>
      <c r="L170" s="94">
        <v>170</v>
      </c>
      <c r="M170" s="94"/>
      <c r="N170" s="93"/>
      <c r="O170" s="64" t="s">
        <v>195</v>
      </c>
      <c r="P170" s="66">
        <v>43797.765856481485</v>
      </c>
      <c r="Q170" s="64" t="s">
        <v>952</v>
      </c>
      <c r="R170" s="67" t="s">
        <v>961</v>
      </c>
      <c r="S170" s="64" t="s">
        <v>795</v>
      </c>
      <c r="T170" s="64" t="s">
        <v>970</v>
      </c>
      <c r="U170" s="66">
        <v>43797.765856481485</v>
      </c>
      <c r="V170" s="67" t="s">
        <v>1018</v>
      </c>
      <c r="W170" s="64"/>
      <c r="X170" s="64"/>
      <c r="Y170" s="70" t="s">
        <v>1038</v>
      </c>
      <c r="Z170" s="64"/>
      <c r="AA170" s="104">
        <v>1</v>
      </c>
      <c r="AB170" s="48"/>
      <c r="AC170" s="49"/>
      <c r="AD170" s="48"/>
      <c r="AE170" s="49"/>
      <c r="AF170" s="48"/>
      <c r="AG170" s="49"/>
      <c r="AH170" s="48"/>
      <c r="AI170" s="49"/>
      <c r="AJ170" s="48"/>
      <c r="AK170" s="109"/>
      <c r="AL170" s="67" t="s">
        <v>741</v>
      </c>
      <c r="AM170" s="64" t="b">
        <v>0</v>
      </c>
      <c r="AN170" s="64">
        <v>4</v>
      </c>
      <c r="AO170" s="70" t="s">
        <v>275</v>
      </c>
      <c r="AP170" s="64" t="b">
        <v>0</v>
      </c>
      <c r="AQ170" s="64" t="s">
        <v>689</v>
      </c>
      <c r="AR170" s="64"/>
      <c r="AS170" s="70" t="s">
        <v>275</v>
      </c>
      <c r="AT170" s="64" t="b">
        <v>0</v>
      </c>
      <c r="AU170" s="64">
        <v>0</v>
      </c>
      <c r="AV170" s="70" t="s">
        <v>275</v>
      </c>
      <c r="AW170" s="64" t="s">
        <v>692</v>
      </c>
      <c r="AX170" s="64" t="b">
        <v>0</v>
      </c>
      <c r="AY170" s="70" t="s">
        <v>1038</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27">
        <v>43797</v>
      </c>
      <c r="BN170" s="70" t="s">
        <v>998</v>
      </c>
    </row>
    <row r="171" spans="1:66" ht="15">
      <c r="A171" s="62" t="s">
        <v>368</v>
      </c>
      <c r="B171" s="62" t="s">
        <v>936</v>
      </c>
      <c r="C171" s="81" t="s">
        <v>272</v>
      </c>
      <c r="D171" s="88">
        <v>5</v>
      </c>
      <c r="E171" s="89" t="s">
        <v>132</v>
      </c>
      <c r="F171" s="90">
        <v>16</v>
      </c>
      <c r="G171" s="81"/>
      <c r="H171" s="73"/>
      <c r="I171" s="91"/>
      <c r="J171" s="91"/>
      <c r="K171" s="34" t="s">
        <v>65</v>
      </c>
      <c r="L171" s="94">
        <v>171</v>
      </c>
      <c r="M171" s="94"/>
      <c r="N171" s="93"/>
      <c r="O171" s="64" t="s">
        <v>195</v>
      </c>
      <c r="P171" s="66">
        <v>43797.765856481485</v>
      </c>
      <c r="Q171" s="64" t="s">
        <v>952</v>
      </c>
      <c r="R171" s="67" t="s">
        <v>961</v>
      </c>
      <c r="S171" s="64" t="s">
        <v>795</v>
      </c>
      <c r="T171" s="64" t="s">
        <v>970</v>
      </c>
      <c r="U171" s="66">
        <v>43797.765856481485</v>
      </c>
      <c r="V171" s="67" t="s">
        <v>1018</v>
      </c>
      <c r="W171" s="64"/>
      <c r="X171" s="64"/>
      <c r="Y171" s="70" t="s">
        <v>1038</v>
      </c>
      <c r="Z171" s="64"/>
      <c r="AA171" s="104">
        <v>1</v>
      </c>
      <c r="AB171" s="48"/>
      <c r="AC171" s="49"/>
      <c r="AD171" s="48"/>
      <c r="AE171" s="49"/>
      <c r="AF171" s="48"/>
      <c r="AG171" s="49"/>
      <c r="AH171" s="48"/>
      <c r="AI171" s="49"/>
      <c r="AJ171" s="48"/>
      <c r="AK171" s="109"/>
      <c r="AL171" s="67" t="s">
        <v>741</v>
      </c>
      <c r="AM171" s="64" t="b">
        <v>0</v>
      </c>
      <c r="AN171" s="64">
        <v>4</v>
      </c>
      <c r="AO171" s="70" t="s">
        <v>275</v>
      </c>
      <c r="AP171" s="64" t="b">
        <v>0</v>
      </c>
      <c r="AQ171" s="64" t="s">
        <v>689</v>
      </c>
      <c r="AR171" s="64"/>
      <c r="AS171" s="70" t="s">
        <v>275</v>
      </c>
      <c r="AT171" s="64" t="b">
        <v>0</v>
      </c>
      <c r="AU171" s="64">
        <v>0</v>
      </c>
      <c r="AV171" s="70" t="s">
        <v>275</v>
      </c>
      <c r="AW171" s="64" t="s">
        <v>692</v>
      </c>
      <c r="AX171" s="64" t="b">
        <v>0</v>
      </c>
      <c r="AY171" s="70" t="s">
        <v>1038</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27">
        <v>43797</v>
      </c>
      <c r="BN171" s="70" t="s">
        <v>998</v>
      </c>
    </row>
    <row r="172" spans="1:66" ht="15">
      <c r="A172" s="62" t="s">
        <v>739</v>
      </c>
      <c r="B172" s="62" t="s">
        <v>791</v>
      </c>
      <c r="C172" s="81" t="s">
        <v>272</v>
      </c>
      <c r="D172" s="88">
        <v>5</v>
      </c>
      <c r="E172" s="89" t="s">
        <v>132</v>
      </c>
      <c r="F172" s="90">
        <v>16</v>
      </c>
      <c r="G172" s="81"/>
      <c r="H172" s="73"/>
      <c r="I172" s="91"/>
      <c r="J172" s="91"/>
      <c r="K172" s="34" t="s">
        <v>65</v>
      </c>
      <c r="L172" s="94">
        <v>172</v>
      </c>
      <c r="M172" s="94"/>
      <c r="N172" s="93"/>
      <c r="O172" s="64" t="s">
        <v>195</v>
      </c>
      <c r="P172" s="66">
        <v>43793.104537037034</v>
      </c>
      <c r="Q172" s="64" t="s">
        <v>947</v>
      </c>
      <c r="R172" s="67" t="s">
        <v>957</v>
      </c>
      <c r="S172" s="64" t="s">
        <v>795</v>
      </c>
      <c r="T172" s="64"/>
      <c r="U172" s="66">
        <v>43793.104537037034</v>
      </c>
      <c r="V172" s="67" t="s">
        <v>1010</v>
      </c>
      <c r="W172" s="64"/>
      <c r="X172" s="64"/>
      <c r="Y172" s="70" t="s">
        <v>1030</v>
      </c>
      <c r="Z172" s="64"/>
      <c r="AA172" s="104">
        <v>1</v>
      </c>
      <c r="AB172" s="48">
        <v>0</v>
      </c>
      <c r="AC172" s="49">
        <v>0</v>
      </c>
      <c r="AD172" s="48">
        <v>0</v>
      </c>
      <c r="AE172" s="49">
        <v>0</v>
      </c>
      <c r="AF172" s="48">
        <v>0</v>
      </c>
      <c r="AG172" s="49">
        <v>0</v>
      </c>
      <c r="AH172" s="48">
        <v>24</v>
      </c>
      <c r="AI172" s="49">
        <v>100</v>
      </c>
      <c r="AJ172" s="48">
        <v>24</v>
      </c>
      <c r="AK172" s="109"/>
      <c r="AL172" s="67" t="s">
        <v>740</v>
      </c>
      <c r="AM172" s="64" t="b">
        <v>0</v>
      </c>
      <c r="AN172" s="64">
        <v>0</v>
      </c>
      <c r="AO172" s="70" t="s">
        <v>275</v>
      </c>
      <c r="AP172" s="64" t="b">
        <v>0</v>
      </c>
      <c r="AQ172" s="64" t="s">
        <v>1040</v>
      </c>
      <c r="AR172" s="64"/>
      <c r="AS172" s="70" t="s">
        <v>275</v>
      </c>
      <c r="AT172" s="64" t="b">
        <v>0</v>
      </c>
      <c r="AU172" s="64">
        <v>3</v>
      </c>
      <c r="AV172" s="70" t="s">
        <v>1033</v>
      </c>
      <c r="AW172" s="64" t="s">
        <v>691</v>
      </c>
      <c r="AX172" s="64" t="b">
        <v>0</v>
      </c>
      <c r="AY172" s="70" t="s">
        <v>1033</v>
      </c>
      <c r="AZ172" s="64" t="s">
        <v>185</v>
      </c>
      <c r="BA172" s="64">
        <v>0</v>
      </c>
      <c r="BB172" s="64">
        <v>0</v>
      </c>
      <c r="BC172" s="64"/>
      <c r="BD172" s="64"/>
      <c r="BE172" s="64"/>
      <c r="BF172" s="64"/>
      <c r="BG172" s="64"/>
      <c r="BH172" s="64"/>
      <c r="BI172" s="64"/>
      <c r="BJ172" s="64"/>
      <c r="BK172" s="63" t="str">
        <f>REPLACE(INDEX(GroupVertices[Group],MATCH(Edges[[#This Row],[Vertex 1]],GroupVertices[Vertex],0)),1,1,"")</f>
        <v>3</v>
      </c>
      <c r="BL172" s="63" t="str">
        <f>REPLACE(INDEX(GroupVertices[Group],MATCH(Edges[[#This Row],[Vertex 2]],GroupVertices[Vertex],0)),1,1,"")</f>
        <v>3</v>
      </c>
      <c r="BM172" s="127">
        <v>43793</v>
      </c>
      <c r="BN172" s="70" t="s">
        <v>990</v>
      </c>
    </row>
    <row r="173" spans="1:66" ht="15">
      <c r="A173" s="62" t="s">
        <v>368</v>
      </c>
      <c r="B173" s="62" t="s">
        <v>791</v>
      </c>
      <c r="C173" s="81" t="s">
        <v>1738</v>
      </c>
      <c r="D173" s="88">
        <v>10</v>
      </c>
      <c r="E173" s="89" t="s">
        <v>136</v>
      </c>
      <c r="F173" s="90">
        <v>9.333333333333332</v>
      </c>
      <c r="G173" s="81"/>
      <c r="H173" s="73"/>
      <c r="I173" s="91"/>
      <c r="J173" s="91"/>
      <c r="K173" s="34" t="s">
        <v>65</v>
      </c>
      <c r="L173" s="94">
        <v>173</v>
      </c>
      <c r="M173" s="94"/>
      <c r="N173" s="93"/>
      <c r="O173" s="64" t="s">
        <v>195</v>
      </c>
      <c r="P173" s="66">
        <v>43793.10325231482</v>
      </c>
      <c r="Q173" s="64" t="s">
        <v>947</v>
      </c>
      <c r="R173" s="67" t="s">
        <v>957</v>
      </c>
      <c r="S173" s="64" t="s">
        <v>795</v>
      </c>
      <c r="T173" s="64" t="s">
        <v>967</v>
      </c>
      <c r="U173" s="66">
        <v>43793.10325231482</v>
      </c>
      <c r="V173" s="67" t="s">
        <v>1013</v>
      </c>
      <c r="W173" s="64"/>
      <c r="X173" s="64"/>
      <c r="Y173" s="70" t="s">
        <v>1033</v>
      </c>
      <c r="Z173" s="64"/>
      <c r="AA173" s="104">
        <v>5</v>
      </c>
      <c r="AB173" s="48">
        <v>0</v>
      </c>
      <c r="AC173" s="49">
        <v>0</v>
      </c>
      <c r="AD173" s="48">
        <v>0</v>
      </c>
      <c r="AE173" s="49">
        <v>0</v>
      </c>
      <c r="AF173" s="48">
        <v>0</v>
      </c>
      <c r="AG173" s="49">
        <v>0</v>
      </c>
      <c r="AH173" s="48">
        <v>24</v>
      </c>
      <c r="AI173" s="49">
        <v>100</v>
      </c>
      <c r="AJ173" s="48">
        <v>24</v>
      </c>
      <c r="AK173" s="109"/>
      <c r="AL173" s="67" t="s">
        <v>741</v>
      </c>
      <c r="AM173" s="64" t="b">
        <v>0</v>
      </c>
      <c r="AN173" s="64">
        <v>9</v>
      </c>
      <c r="AO173" s="70" t="s">
        <v>275</v>
      </c>
      <c r="AP173" s="64" t="b">
        <v>0</v>
      </c>
      <c r="AQ173" s="64" t="s">
        <v>1040</v>
      </c>
      <c r="AR173" s="64"/>
      <c r="AS173" s="70" t="s">
        <v>275</v>
      </c>
      <c r="AT173" s="64" t="b">
        <v>0</v>
      </c>
      <c r="AU173" s="64">
        <v>3</v>
      </c>
      <c r="AV173" s="70" t="s">
        <v>275</v>
      </c>
      <c r="AW173" s="64" t="s">
        <v>692</v>
      </c>
      <c r="AX173" s="64" t="b">
        <v>0</v>
      </c>
      <c r="AY173" s="70" t="s">
        <v>1033</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3</v>
      </c>
      <c r="BM173" s="127">
        <v>43793</v>
      </c>
      <c r="BN173" s="70" t="s">
        <v>993</v>
      </c>
    </row>
    <row r="174" spans="1:66" ht="15">
      <c r="A174" s="62" t="s">
        <v>368</v>
      </c>
      <c r="B174" s="62" t="s">
        <v>791</v>
      </c>
      <c r="C174" s="81" t="s">
        <v>1738</v>
      </c>
      <c r="D174" s="88">
        <v>10</v>
      </c>
      <c r="E174" s="89" t="s">
        <v>136</v>
      </c>
      <c r="F174" s="90">
        <v>9.333333333333332</v>
      </c>
      <c r="G174" s="81"/>
      <c r="H174" s="73"/>
      <c r="I174" s="91"/>
      <c r="J174" s="91"/>
      <c r="K174" s="34" t="s">
        <v>65</v>
      </c>
      <c r="L174" s="94">
        <v>174</v>
      </c>
      <c r="M174" s="94"/>
      <c r="N174" s="93"/>
      <c r="O174" s="64" t="s">
        <v>195</v>
      </c>
      <c r="P174" s="66">
        <v>43795.92765046296</v>
      </c>
      <c r="Q174" s="64" t="s">
        <v>949</v>
      </c>
      <c r="R174" s="67" t="s">
        <v>958</v>
      </c>
      <c r="S174" s="64" t="s">
        <v>795</v>
      </c>
      <c r="T174" s="64" t="s">
        <v>968</v>
      </c>
      <c r="U174" s="66">
        <v>43795.92765046296</v>
      </c>
      <c r="V174" s="67" t="s">
        <v>1015</v>
      </c>
      <c r="W174" s="64"/>
      <c r="X174" s="64"/>
      <c r="Y174" s="70" t="s">
        <v>1035</v>
      </c>
      <c r="Z174" s="64"/>
      <c r="AA174" s="104">
        <v>5</v>
      </c>
      <c r="AB174" s="48"/>
      <c r="AC174" s="49"/>
      <c r="AD174" s="48"/>
      <c r="AE174" s="49"/>
      <c r="AF174" s="48"/>
      <c r="AG174" s="49"/>
      <c r="AH174" s="48"/>
      <c r="AI174" s="49"/>
      <c r="AJ174" s="48"/>
      <c r="AK174" s="109"/>
      <c r="AL174" s="67" t="s">
        <v>741</v>
      </c>
      <c r="AM174" s="64" t="b">
        <v>0</v>
      </c>
      <c r="AN174" s="64">
        <v>5</v>
      </c>
      <c r="AO174" s="70" t="s">
        <v>275</v>
      </c>
      <c r="AP174" s="64" t="b">
        <v>0</v>
      </c>
      <c r="AQ174" s="64" t="s">
        <v>689</v>
      </c>
      <c r="AR174" s="64"/>
      <c r="AS174" s="70" t="s">
        <v>275</v>
      </c>
      <c r="AT174" s="64" t="b">
        <v>0</v>
      </c>
      <c r="AU174" s="64">
        <v>0</v>
      </c>
      <c r="AV174" s="70" t="s">
        <v>275</v>
      </c>
      <c r="AW174" s="64" t="s">
        <v>692</v>
      </c>
      <c r="AX174" s="64" t="b">
        <v>0</v>
      </c>
      <c r="AY174" s="70" t="s">
        <v>1035</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3</v>
      </c>
      <c r="BM174" s="127">
        <v>43795</v>
      </c>
      <c r="BN174" s="70" t="s">
        <v>995</v>
      </c>
    </row>
    <row r="175" spans="1:66" ht="15">
      <c r="A175" s="62" t="s">
        <v>368</v>
      </c>
      <c r="B175" s="62" t="s">
        <v>791</v>
      </c>
      <c r="C175" s="81" t="s">
        <v>1738</v>
      </c>
      <c r="D175" s="88">
        <v>10</v>
      </c>
      <c r="E175" s="89" t="s">
        <v>136</v>
      </c>
      <c r="F175" s="90">
        <v>9.333333333333332</v>
      </c>
      <c r="G175" s="81"/>
      <c r="H175" s="73"/>
      <c r="I175" s="91"/>
      <c r="J175" s="91"/>
      <c r="K175" s="34" t="s">
        <v>65</v>
      </c>
      <c r="L175" s="94">
        <v>175</v>
      </c>
      <c r="M175" s="94"/>
      <c r="N175" s="93"/>
      <c r="O175" s="64" t="s">
        <v>195</v>
      </c>
      <c r="P175" s="66">
        <v>43796.77340277778</v>
      </c>
      <c r="Q175" s="64" t="s">
        <v>950</v>
      </c>
      <c r="R175" s="67" t="s">
        <v>959</v>
      </c>
      <c r="S175" s="64" t="s">
        <v>795</v>
      </c>
      <c r="T175" s="64"/>
      <c r="U175" s="66">
        <v>43796.77340277778</v>
      </c>
      <c r="V175" s="67" t="s">
        <v>1016</v>
      </c>
      <c r="W175" s="64"/>
      <c r="X175" s="64"/>
      <c r="Y175" s="70" t="s">
        <v>1036</v>
      </c>
      <c r="Z175" s="64"/>
      <c r="AA175" s="104">
        <v>5</v>
      </c>
      <c r="AB175" s="48"/>
      <c r="AC175" s="49"/>
      <c r="AD175" s="48"/>
      <c r="AE175" s="49"/>
      <c r="AF175" s="48"/>
      <c r="AG175" s="49"/>
      <c r="AH175" s="48"/>
      <c r="AI175" s="49"/>
      <c r="AJ175" s="48"/>
      <c r="AK175" s="109"/>
      <c r="AL175" s="67" t="s">
        <v>741</v>
      </c>
      <c r="AM175" s="64" t="b">
        <v>0</v>
      </c>
      <c r="AN175" s="64">
        <v>8</v>
      </c>
      <c r="AO175" s="70" t="s">
        <v>275</v>
      </c>
      <c r="AP175" s="64" t="b">
        <v>0</v>
      </c>
      <c r="AQ175" s="64" t="s">
        <v>689</v>
      </c>
      <c r="AR175" s="64"/>
      <c r="AS175" s="70" t="s">
        <v>275</v>
      </c>
      <c r="AT175" s="64" t="b">
        <v>0</v>
      </c>
      <c r="AU175" s="64">
        <v>1</v>
      </c>
      <c r="AV175" s="70" t="s">
        <v>275</v>
      </c>
      <c r="AW175" s="64" t="s">
        <v>692</v>
      </c>
      <c r="AX175" s="64" t="b">
        <v>0</v>
      </c>
      <c r="AY175" s="70" t="s">
        <v>1036</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3</v>
      </c>
      <c r="BM175" s="127">
        <v>43796</v>
      </c>
      <c r="BN175" s="70" t="s">
        <v>996</v>
      </c>
    </row>
    <row r="176" spans="1:66" ht="15">
      <c r="A176" s="62" t="s">
        <v>368</v>
      </c>
      <c r="B176" s="62" t="s">
        <v>791</v>
      </c>
      <c r="C176" s="81" t="s">
        <v>1738</v>
      </c>
      <c r="D176" s="88">
        <v>10</v>
      </c>
      <c r="E176" s="89" t="s">
        <v>136</v>
      </c>
      <c r="F176" s="90">
        <v>9.333333333333332</v>
      </c>
      <c r="G176" s="81"/>
      <c r="H176" s="73"/>
      <c r="I176" s="91"/>
      <c r="J176" s="91"/>
      <c r="K176" s="34" t="s">
        <v>65</v>
      </c>
      <c r="L176" s="94">
        <v>176</v>
      </c>
      <c r="M176" s="94"/>
      <c r="N176" s="93"/>
      <c r="O176" s="64" t="s">
        <v>195</v>
      </c>
      <c r="P176" s="66">
        <v>43796.77506944445</v>
      </c>
      <c r="Q176" s="64" t="s">
        <v>951</v>
      </c>
      <c r="R176" s="67" t="s">
        <v>960</v>
      </c>
      <c r="S176" s="64" t="s">
        <v>795</v>
      </c>
      <c r="T176" s="64" t="s">
        <v>969</v>
      </c>
      <c r="U176" s="66">
        <v>43796.77506944445</v>
      </c>
      <c r="V176" s="67" t="s">
        <v>1017</v>
      </c>
      <c r="W176" s="64"/>
      <c r="X176" s="64"/>
      <c r="Y176" s="70" t="s">
        <v>1037</v>
      </c>
      <c r="Z176" s="64"/>
      <c r="AA176" s="104">
        <v>5</v>
      </c>
      <c r="AB176" s="48"/>
      <c r="AC176" s="49"/>
      <c r="AD176" s="48"/>
      <c r="AE176" s="49"/>
      <c r="AF176" s="48"/>
      <c r="AG176" s="49"/>
      <c r="AH176" s="48"/>
      <c r="AI176" s="49"/>
      <c r="AJ176" s="48"/>
      <c r="AK176" s="109"/>
      <c r="AL176" s="67" t="s">
        <v>741</v>
      </c>
      <c r="AM176" s="64" t="b">
        <v>0</v>
      </c>
      <c r="AN176" s="64">
        <v>7</v>
      </c>
      <c r="AO176" s="70" t="s">
        <v>275</v>
      </c>
      <c r="AP176" s="64" t="b">
        <v>0</v>
      </c>
      <c r="AQ176" s="64" t="s">
        <v>689</v>
      </c>
      <c r="AR176" s="64"/>
      <c r="AS176" s="70" t="s">
        <v>275</v>
      </c>
      <c r="AT176" s="64" t="b">
        <v>0</v>
      </c>
      <c r="AU176" s="64">
        <v>0</v>
      </c>
      <c r="AV176" s="70" t="s">
        <v>275</v>
      </c>
      <c r="AW176" s="64" t="s">
        <v>692</v>
      </c>
      <c r="AX176" s="64" t="b">
        <v>0</v>
      </c>
      <c r="AY176" s="70" t="s">
        <v>1037</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3</v>
      </c>
      <c r="BM176" s="127">
        <v>43796</v>
      </c>
      <c r="BN176" s="70" t="s">
        <v>997</v>
      </c>
    </row>
    <row r="177" spans="1:66" ht="15">
      <c r="A177" s="62" t="s">
        <v>368</v>
      </c>
      <c r="B177" s="62" t="s">
        <v>791</v>
      </c>
      <c r="C177" s="81" t="s">
        <v>1738</v>
      </c>
      <c r="D177" s="88">
        <v>10</v>
      </c>
      <c r="E177" s="89" t="s">
        <v>136</v>
      </c>
      <c r="F177" s="90">
        <v>9.333333333333332</v>
      </c>
      <c r="G177" s="81"/>
      <c r="H177" s="73"/>
      <c r="I177" s="91"/>
      <c r="J177" s="91"/>
      <c r="K177" s="34" t="s">
        <v>65</v>
      </c>
      <c r="L177" s="94">
        <v>177</v>
      </c>
      <c r="M177" s="94"/>
      <c r="N177" s="93"/>
      <c r="O177" s="64" t="s">
        <v>195</v>
      </c>
      <c r="P177" s="66">
        <v>43797.765856481485</v>
      </c>
      <c r="Q177" s="64" t="s">
        <v>952</v>
      </c>
      <c r="R177" s="67" t="s">
        <v>961</v>
      </c>
      <c r="S177" s="64" t="s">
        <v>795</v>
      </c>
      <c r="T177" s="64" t="s">
        <v>970</v>
      </c>
      <c r="U177" s="66">
        <v>43797.765856481485</v>
      </c>
      <c r="V177" s="67" t="s">
        <v>1018</v>
      </c>
      <c r="W177" s="64"/>
      <c r="X177" s="64"/>
      <c r="Y177" s="70" t="s">
        <v>1038</v>
      </c>
      <c r="Z177" s="64"/>
      <c r="AA177" s="104">
        <v>5</v>
      </c>
      <c r="AB177" s="48"/>
      <c r="AC177" s="49"/>
      <c r="AD177" s="48"/>
      <c r="AE177" s="49"/>
      <c r="AF177" s="48"/>
      <c r="AG177" s="49"/>
      <c r="AH177" s="48"/>
      <c r="AI177" s="49"/>
      <c r="AJ177" s="48"/>
      <c r="AK177" s="109"/>
      <c r="AL177" s="67" t="s">
        <v>741</v>
      </c>
      <c r="AM177" s="64" t="b">
        <v>0</v>
      </c>
      <c r="AN177" s="64">
        <v>4</v>
      </c>
      <c r="AO177" s="70" t="s">
        <v>275</v>
      </c>
      <c r="AP177" s="64" t="b">
        <v>0</v>
      </c>
      <c r="AQ177" s="64" t="s">
        <v>689</v>
      </c>
      <c r="AR177" s="64"/>
      <c r="AS177" s="70" t="s">
        <v>275</v>
      </c>
      <c r="AT177" s="64" t="b">
        <v>0</v>
      </c>
      <c r="AU177" s="64">
        <v>0</v>
      </c>
      <c r="AV177" s="70" t="s">
        <v>275</v>
      </c>
      <c r="AW177" s="64" t="s">
        <v>692</v>
      </c>
      <c r="AX177" s="64" t="b">
        <v>0</v>
      </c>
      <c r="AY177" s="70" t="s">
        <v>1038</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3</v>
      </c>
      <c r="BM177" s="127">
        <v>43797</v>
      </c>
      <c r="BN177" s="70" t="s">
        <v>998</v>
      </c>
    </row>
    <row r="178" spans="1:66" ht="15">
      <c r="A178" s="62" t="s">
        <v>739</v>
      </c>
      <c r="B178" s="62" t="s">
        <v>368</v>
      </c>
      <c r="C178" s="81" t="s">
        <v>788</v>
      </c>
      <c r="D178" s="88">
        <v>10</v>
      </c>
      <c r="E178" s="89" t="s">
        <v>136</v>
      </c>
      <c r="F178" s="90">
        <v>14.333333333333334</v>
      </c>
      <c r="G178" s="81"/>
      <c r="H178" s="73"/>
      <c r="I178" s="91"/>
      <c r="J178" s="91"/>
      <c r="K178" s="34" t="s">
        <v>66</v>
      </c>
      <c r="L178" s="94">
        <v>178</v>
      </c>
      <c r="M178" s="94"/>
      <c r="N178" s="93"/>
      <c r="O178" s="64" t="s">
        <v>337</v>
      </c>
      <c r="P178" s="66">
        <v>43791.11956018519</v>
      </c>
      <c r="Q178" s="64" t="s">
        <v>943</v>
      </c>
      <c r="R178" s="64"/>
      <c r="S178" s="64"/>
      <c r="T178" s="64" t="s">
        <v>964</v>
      </c>
      <c r="U178" s="66">
        <v>43791.11956018519</v>
      </c>
      <c r="V178" s="67" t="s">
        <v>1008</v>
      </c>
      <c r="W178" s="64"/>
      <c r="X178" s="64"/>
      <c r="Y178" s="70" t="s">
        <v>1028</v>
      </c>
      <c r="Z178" s="64"/>
      <c r="AA178" s="104">
        <v>2</v>
      </c>
      <c r="AB178" s="48"/>
      <c r="AC178" s="49"/>
      <c r="AD178" s="48"/>
      <c r="AE178" s="49"/>
      <c r="AF178" s="48"/>
      <c r="AG178" s="49"/>
      <c r="AH178" s="48"/>
      <c r="AI178" s="49"/>
      <c r="AJ178" s="48"/>
      <c r="AK178" s="109"/>
      <c r="AL178" s="67" t="s">
        <v>740</v>
      </c>
      <c r="AM178" s="64" t="b">
        <v>0</v>
      </c>
      <c r="AN178" s="64">
        <v>0</v>
      </c>
      <c r="AO178" s="70" t="s">
        <v>275</v>
      </c>
      <c r="AP178" s="64" t="b">
        <v>0</v>
      </c>
      <c r="AQ178" s="64" t="s">
        <v>689</v>
      </c>
      <c r="AR178" s="64"/>
      <c r="AS178" s="70" t="s">
        <v>275</v>
      </c>
      <c r="AT178" s="64" t="b">
        <v>0</v>
      </c>
      <c r="AU178" s="64">
        <v>2</v>
      </c>
      <c r="AV178" s="70" t="s">
        <v>1029</v>
      </c>
      <c r="AW178" s="64" t="s">
        <v>691</v>
      </c>
      <c r="AX178" s="64" t="b">
        <v>0</v>
      </c>
      <c r="AY178" s="70" t="s">
        <v>1029</v>
      </c>
      <c r="AZ178" s="64" t="s">
        <v>185</v>
      </c>
      <c r="BA178" s="64">
        <v>0</v>
      </c>
      <c r="BB178" s="64">
        <v>0</v>
      </c>
      <c r="BC178" s="64"/>
      <c r="BD178" s="64"/>
      <c r="BE178" s="64"/>
      <c r="BF178" s="64"/>
      <c r="BG178" s="64"/>
      <c r="BH178" s="64"/>
      <c r="BI178" s="64"/>
      <c r="BJ178" s="64"/>
      <c r="BK178" s="63" t="str">
        <f>REPLACE(INDEX(GroupVertices[Group],MATCH(Edges[[#This Row],[Vertex 1]],GroupVertices[Vertex],0)),1,1,"")</f>
        <v>3</v>
      </c>
      <c r="BL178" s="63" t="str">
        <f>REPLACE(INDEX(GroupVertices[Group],MATCH(Edges[[#This Row],[Vertex 2]],GroupVertices[Vertex],0)),1,1,"")</f>
        <v>1</v>
      </c>
      <c r="BM178" s="127">
        <v>43791</v>
      </c>
      <c r="BN178" s="70" t="s">
        <v>988</v>
      </c>
    </row>
    <row r="179" spans="1:66" ht="15">
      <c r="A179" s="62" t="s">
        <v>739</v>
      </c>
      <c r="B179" s="62" t="s">
        <v>368</v>
      </c>
      <c r="C179" s="81" t="s">
        <v>788</v>
      </c>
      <c r="D179" s="88">
        <v>10</v>
      </c>
      <c r="E179" s="89" t="s">
        <v>136</v>
      </c>
      <c r="F179" s="90">
        <v>14.333333333333334</v>
      </c>
      <c r="G179" s="81"/>
      <c r="H179" s="73"/>
      <c r="I179" s="91"/>
      <c r="J179" s="91"/>
      <c r="K179" s="34" t="s">
        <v>66</v>
      </c>
      <c r="L179" s="94">
        <v>179</v>
      </c>
      <c r="M179" s="94"/>
      <c r="N179" s="93"/>
      <c r="O179" s="64" t="s">
        <v>337</v>
      </c>
      <c r="P179" s="66">
        <v>43793.104537037034</v>
      </c>
      <c r="Q179" s="64" t="s">
        <v>947</v>
      </c>
      <c r="R179" s="67" t="s">
        <v>957</v>
      </c>
      <c r="S179" s="64" t="s">
        <v>795</v>
      </c>
      <c r="T179" s="64"/>
      <c r="U179" s="66">
        <v>43793.104537037034</v>
      </c>
      <c r="V179" s="67" t="s">
        <v>1010</v>
      </c>
      <c r="W179" s="64"/>
      <c r="X179" s="64"/>
      <c r="Y179" s="70" t="s">
        <v>1030</v>
      </c>
      <c r="Z179" s="64"/>
      <c r="AA179" s="104">
        <v>2</v>
      </c>
      <c r="AB179" s="48"/>
      <c r="AC179" s="49"/>
      <c r="AD179" s="48"/>
      <c r="AE179" s="49"/>
      <c r="AF179" s="48"/>
      <c r="AG179" s="49"/>
      <c r="AH179" s="48"/>
      <c r="AI179" s="49"/>
      <c r="AJ179" s="48"/>
      <c r="AK179" s="109"/>
      <c r="AL179" s="67" t="s">
        <v>740</v>
      </c>
      <c r="AM179" s="64" t="b">
        <v>0</v>
      </c>
      <c r="AN179" s="64">
        <v>0</v>
      </c>
      <c r="AO179" s="70" t="s">
        <v>275</v>
      </c>
      <c r="AP179" s="64" t="b">
        <v>0</v>
      </c>
      <c r="AQ179" s="64" t="s">
        <v>1040</v>
      </c>
      <c r="AR179" s="64"/>
      <c r="AS179" s="70" t="s">
        <v>275</v>
      </c>
      <c r="AT179" s="64" t="b">
        <v>0</v>
      </c>
      <c r="AU179" s="64">
        <v>3</v>
      </c>
      <c r="AV179" s="70" t="s">
        <v>1033</v>
      </c>
      <c r="AW179" s="64" t="s">
        <v>691</v>
      </c>
      <c r="AX179" s="64" t="b">
        <v>0</v>
      </c>
      <c r="AY179" s="70" t="s">
        <v>1033</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1</v>
      </c>
      <c r="BM179" s="127">
        <v>43793</v>
      </c>
      <c r="BN179" s="70" t="s">
        <v>990</v>
      </c>
    </row>
    <row r="180" spans="1:66" ht="15">
      <c r="A180" s="62" t="s">
        <v>739</v>
      </c>
      <c r="B180" s="62" t="s">
        <v>368</v>
      </c>
      <c r="C180" s="81" t="s">
        <v>272</v>
      </c>
      <c r="D180" s="88">
        <v>5</v>
      </c>
      <c r="E180" s="89" t="s">
        <v>132</v>
      </c>
      <c r="F180" s="90">
        <v>16</v>
      </c>
      <c r="G180" s="81"/>
      <c r="H180" s="73"/>
      <c r="I180" s="91"/>
      <c r="J180" s="91"/>
      <c r="K180" s="34" t="s">
        <v>66</v>
      </c>
      <c r="L180" s="94">
        <v>180</v>
      </c>
      <c r="M180" s="94"/>
      <c r="N180" s="93"/>
      <c r="O180" s="64" t="s">
        <v>195</v>
      </c>
      <c r="P180" s="66">
        <v>43793.104537037034</v>
      </c>
      <c r="Q180" s="64" t="s">
        <v>947</v>
      </c>
      <c r="R180" s="67" t="s">
        <v>957</v>
      </c>
      <c r="S180" s="64" t="s">
        <v>795</v>
      </c>
      <c r="T180" s="64"/>
      <c r="U180" s="66">
        <v>43793.104537037034</v>
      </c>
      <c r="V180" s="67" t="s">
        <v>1010</v>
      </c>
      <c r="W180" s="64"/>
      <c r="X180" s="64"/>
      <c r="Y180" s="70" t="s">
        <v>1030</v>
      </c>
      <c r="Z180" s="64"/>
      <c r="AA180" s="104">
        <v>1</v>
      </c>
      <c r="AB180" s="48"/>
      <c r="AC180" s="49"/>
      <c r="AD180" s="48"/>
      <c r="AE180" s="49"/>
      <c r="AF180" s="48"/>
      <c r="AG180" s="49"/>
      <c r="AH180" s="48"/>
      <c r="AI180" s="49"/>
      <c r="AJ180" s="48"/>
      <c r="AK180" s="109"/>
      <c r="AL180" s="67" t="s">
        <v>740</v>
      </c>
      <c r="AM180" s="64" t="b">
        <v>0</v>
      </c>
      <c r="AN180" s="64">
        <v>0</v>
      </c>
      <c r="AO180" s="70" t="s">
        <v>275</v>
      </c>
      <c r="AP180" s="64" t="b">
        <v>0</v>
      </c>
      <c r="AQ180" s="64" t="s">
        <v>1040</v>
      </c>
      <c r="AR180" s="64"/>
      <c r="AS180" s="70" t="s">
        <v>275</v>
      </c>
      <c r="AT180" s="64" t="b">
        <v>0</v>
      </c>
      <c r="AU180" s="64">
        <v>3</v>
      </c>
      <c r="AV180" s="70" t="s">
        <v>1033</v>
      </c>
      <c r="AW180" s="64" t="s">
        <v>691</v>
      </c>
      <c r="AX180" s="64" t="b">
        <v>0</v>
      </c>
      <c r="AY180" s="70" t="s">
        <v>1033</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1</v>
      </c>
      <c r="BM180" s="127">
        <v>43793</v>
      </c>
      <c r="BN180" s="70" t="s">
        <v>990</v>
      </c>
    </row>
    <row r="181" spans="1:66" ht="15">
      <c r="A181" s="62" t="s">
        <v>368</v>
      </c>
      <c r="B181" s="62" t="s">
        <v>739</v>
      </c>
      <c r="C181" s="81" t="s">
        <v>273</v>
      </c>
      <c r="D181" s="88">
        <v>10</v>
      </c>
      <c r="E181" s="89" t="s">
        <v>136</v>
      </c>
      <c r="F181" s="90">
        <v>6</v>
      </c>
      <c r="G181" s="81"/>
      <c r="H181" s="73"/>
      <c r="I181" s="91"/>
      <c r="J181" s="91"/>
      <c r="K181" s="34" t="s">
        <v>66</v>
      </c>
      <c r="L181" s="94">
        <v>181</v>
      </c>
      <c r="M181" s="94"/>
      <c r="N181" s="93"/>
      <c r="O181" s="64" t="s">
        <v>195</v>
      </c>
      <c r="P181" s="66">
        <v>43791.11315972222</v>
      </c>
      <c r="Q181" s="64" t="s">
        <v>943</v>
      </c>
      <c r="R181" s="64"/>
      <c r="S181" s="64"/>
      <c r="T181" s="64" t="s">
        <v>964</v>
      </c>
      <c r="U181" s="66">
        <v>43791.11315972222</v>
      </c>
      <c r="V181" s="67" t="s">
        <v>1009</v>
      </c>
      <c r="W181" s="64"/>
      <c r="X181" s="64"/>
      <c r="Y181" s="70" t="s">
        <v>1029</v>
      </c>
      <c r="Z181" s="64"/>
      <c r="AA181" s="104">
        <v>7</v>
      </c>
      <c r="AB181" s="48"/>
      <c r="AC181" s="49"/>
      <c r="AD181" s="48"/>
      <c r="AE181" s="49"/>
      <c r="AF181" s="48"/>
      <c r="AG181" s="49"/>
      <c r="AH181" s="48"/>
      <c r="AI181" s="49"/>
      <c r="AJ181" s="48"/>
      <c r="AK181" s="131" t="s">
        <v>971</v>
      </c>
      <c r="AL181" s="67" t="s">
        <v>971</v>
      </c>
      <c r="AM181" s="64" t="b">
        <v>0</v>
      </c>
      <c r="AN181" s="64">
        <v>8</v>
      </c>
      <c r="AO181" s="70" t="s">
        <v>275</v>
      </c>
      <c r="AP181" s="64" t="b">
        <v>0</v>
      </c>
      <c r="AQ181" s="64" t="s">
        <v>689</v>
      </c>
      <c r="AR181" s="64"/>
      <c r="AS181" s="70" t="s">
        <v>275</v>
      </c>
      <c r="AT181" s="64" t="b">
        <v>0</v>
      </c>
      <c r="AU181" s="64">
        <v>2</v>
      </c>
      <c r="AV181" s="70" t="s">
        <v>275</v>
      </c>
      <c r="AW181" s="64" t="s">
        <v>691</v>
      </c>
      <c r="AX181" s="64" t="b">
        <v>0</v>
      </c>
      <c r="AY181" s="70" t="s">
        <v>1029</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3</v>
      </c>
      <c r="BM181" s="127">
        <v>43791</v>
      </c>
      <c r="BN181" s="70" t="s">
        <v>989</v>
      </c>
    </row>
    <row r="182" spans="1:66" ht="15">
      <c r="A182" s="62" t="s">
        <v>368</v>
      </c>
      <c r="B182" s="62" t="s">
        <v>739</v>
      </c>
      <c r="C182" s="81" t="s">
        <v>273</v>
      </c>
      <c r="D182" s="88">
        <v>10</v>
      </c>
      <c r="E182" s="89" t="s">
        <v>136</v>
      </c>
      <c r="F182" s="90">
        <v>6</v>
      </c>
      <c r="G182" s="81"/>
      <c r="H182" s="73"/>
      <c r="I182" s="91"/>
      <c r="J182" s="91"/>
      <c r="K182" s="34" t="s">
        <v>66</v>
      </c>
      <c r="L182" s="94">
        <v>182</v>
      </c>
      <c r="M182" s="94"/>
      <c r="N182" s="93"/>
      <c r="O182" s="64" t="s">
        <v>195</v>
      </c>
      <c r="P182" s="66">
        <v>43793.10325231482</v>
      </c>
      <c r="Q182" s="64" t="s">
        <v>947</v>
      </c>
      <c r="R182" s="67" t="s">
        <v>957</v>
      </c>
      <c r="S182" s="64" t="s">
        <v>795</v>
      </c>
      <c r="T182" s="64" t="s">
        <v>967</v>
      </c>
      <c r="U182" s="66">
        <v>43793.10325231482</v>
      </c>
      <c r="V182" s="67" t="s">
        <v>1013</v>
      </c>
      <c r="W182" s="64"/>
      <c r="X182" s="64"/>
      <c r="Y182" s="70" t="s">
        <v>1033</v>
      </c>
      <c r="Z182" s="64"/>
      <c r="AA182" s="104">
        <v>7</v>
      </c>
      <c r="AB182" s="48"/>
      <c r="AC182" s="49"/>
      <c r="AD182" s="48"/>
      <c r="AE182" s="49"/>
      <c r="AF182" s="48"/>
      <c r="AG182" s="49"/>
      <c r="AH182" s="48"/>
      <c r="AI182" s="49"/>
      <c r="AJ182" s="48"/>
      <c r="AK182" s="109"/>
      <c r="AL182" s="67" t="s">
        <v>741</v>
      </c>
      <c r="AM182" s="64" t="b">
        <v>0</v>
      </c>
      <c r="AN182" s="64">
        <v>9</v>
      </c>
      <c r="AO182" s="70" t="s">
        <v>275</v>
      </c>
      <c r="AP182" s="64" t="b">
        <v>0</v>
      </c>
      <c r="AQ182" s="64" t="s">
        <v>1040</v>
      </c>
      <c r="AR182" s="64"/>
      <c r="AS182" s="70" t="s">
        <v>275</v>
      </c>
      <c r="AT182" s="64" t="b">
        <v>0</v>
      </c>
      <c r="AU182" s="64">
        <v>3</v>
      </c>
      <c r="AV182" s="70" t="s">
        <v>275</v>
      </c>
      <c r="AW182" s="64" t="s">
        <v>692</v>
      </c>
      <c r="AX182" s="64" t="b">
        <v>0</v>
      </c>
      <c r="AY182" s="70" t="s">
        <v>1033</v>
      </c>
      <c r="AZ182" s="64" t="s">
        <v>185</v>
      </c>
      <c r="BA182" s="64">
        <v>0</v>
      </c>
      <c r="BB182" s="64">
        <v>0</v>
      </c>
      <c r="BC182" s="64"/>
      <c r="BD182" s="64"/>
      <c r="BE182" s="64"/>
      <c r="BF182" s="64"/>
      <c r="BG182" s="64"/>
      <c r="BH182" s="64"/>
      <c r="BI182" s="64"/>
      <c r="BJ182" s="64"/>
      <c r="BK182" s="63" t="str">
        <f>REPLACE(INDEX(GroupVertices[Group],MATCH(Edges[[#This Row],[Vertex 1]],GroupVertices[Vertex],0)),1,1,"")</f>
        <v>1</v>
      </c>
      <c r="BL182" s="63" t="str">
        <f>REPLACE(INDEX(GroupVertices[Group],MATCH(Edges[[#This Row],[Vertex 2]],GroupVertices[Vertex],0)),1,1,"")</f>
        <v>3</v>
      </c>
      <c r="BM182" s="127">
        <v>43793</v>
      </c>
      <c r="BN182" s="70" t="s">
        <v>993</v>
      </c>
    </row>
    <row r="183" spans="1:66" ht="15">
      <c r="A183" s="62" t="s">
        <v>368</v>
      </c>
      <c r="B183" s="62" t="s">
        <v>739</v>
      </c>
      <c r="C183" s="81" t="s">
        <v>273</v>
      </c>
      <c r="D183" s="88">
        <v>10</v>
      </c>
      <c r="E183" s="89" t="s">
        <v>136</v>
      </c>
      <c r="F183" s="90">
        <v>6</v>
      </c>
      <c r="G183" s="81"/>
      <c r="H183" s="73"/>
      <c r="I183" s="91"/>
      <c r="J183" s="91"/>
      <c r="K183" s="34" t="s">
        <v>66</v>
      </c>
      <c r="L183" s="94">
        <v>183</v>
      </c>
      <c r="M183" s="94"/>
      <c r="N183" s="93"/>
      <c r="O183" s="64" t="s">
        <v>195</v>
      </c>
      <c r="P183" s="66">
        <v>43793.11944444444</v>
      </c>
      <c r="Q183" s="64" t="s">
        <v>948</v>
      </c>
      <c r="R183" s="64"/>
      <c r="S183" s="64"/>
      <c r="T183" s="64"/>
      <c r="U183" s="66">
        <v>43793.11944444444</v>
      </c>
      <c r="V183" s="67" t="s">
        <v>1014</v>
      </c>
      <c r="W183" s="64"/>
      <c r="X183" s="64"/>
      <c r="Y183" s="70" t="s">
        <v>1034</v>
      </c>
      <c r="Z183" s="64"/>
      <c r="AA183" s="104">
        <v>7</v>
      </c>
      <c r="AB183" s="48"/>
      <c r="AC183" s="49"/>
      <c r="AD183" s="48"/>
      <c r="AE183" s="49"/>
      <c r="AF183" s="48"/>
      <c r="AG183" s="49"/>
      <c r="AH183" s="48"/>
      <c r="AI183" s="49"/>
      <c r="AJ183" s="48"/>
      <c r="AK183" s="131" t="s">
        <v>972</v>
      </c>
      <c r="AL183" s="67" t="s">
        <v>972</v>
      </c>
      <c r="AM183" s="64" t="b">
        <v>0</v>
      </c>
      <c r="AN183" s="64">
        <v>0</v>
      </c>
      <c r="AO183" s="70" t="s">
        <v>275</v>
      </c>
      <c r="AP183" s="64" t="b">
        <v>0</v>
      </c>
      <c r="AQ183" s="64" t="s">
        <v>689</v>
      </c>
      <c r="AR183" s="64"/>
      <c r="AS183" s="70" t="s">
        <v>275</v>
      </c>
      <c r="AT183" s="64" t="b">
        <v>0</v>
      </c>
      <c r="AU183" s="64">
        <v>0</v>
      </c>
      <c r="AV183" s="70" t="s">
        <v>275</v>
      </c>
      <c r="AW183" s="64" t="s">
        <v>691</v>
      </c>
      <c r="AX183" s="64" t="b">
        <v>0</v>
      </c>
      <c r="AY183" s="70" t="s">
        <v>1034</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3</v>
      </c>
      <c r="BM183" s="127">
        <v>43793</v>
      </c>
      <c r="BN183" s="70" t="s">
        <v>994</v>
      </c>
    </row>
    <row r="184" spans="1:66" ht="15">
      <c r="A184" s="62" t="s">
        <v>368</v>
      </c>
      <c r="B184" s="62" t="s">
        <v>739</v>
      </c>
      <c r="C184" s="81" t="s">
        <v>273</v>
      </c>
      <c r="D184" s="88">
        <v>10</v>
      </c>
      <c r="E184" s="89" t="s">
        <v>136</v>
      </c>
      <c r="F184" s="90">
        <v>6</v>
      </c>
      <c r="G184" s="81"/>
      <c r="H184" s="73"/>
      <c r="I184" s="91"/>
      <c r="J184" s="91"/>
      <c r="K184" s="34" t="s">
        <v>66</v>
      </c>
      <c r="L184" s="94">
        <v>184</v>
      </c>
      <c r="M184" s="94"/>
      <c r="N184" s="93"/>
      <c r="O184" s="64" t="s">
        <v>195</v>
      </c>
      <c r="P184" s="66">
        <v>43795.92765046296</v>
      </c>
      <c r="Q184" s="64" t="s">
        <v>949</v>
      </c>
      <c r="R184" s="67" t="s">
        <v>958</v>
      </c>
      <c r="S184" s="64" t="s">
        <v>795</v>
      </c>
      <c r="T184" s="64" t="s">
        <v>968</v>
      </c>
      <c r="U184" s="66">
        <v>43795.92765046296</v>
      </c>
      <c r="V184" s="67" t="s">
        <v>1015</v>
      </c>
      <c r="W184" s="64"/>
      <c r="X184" s="64"/>
      <c r="Y184" s="70" t="s">
        <v>1035</v>
      </c>
      <c r="Z184" s="64"/>
      <c r="AA184" s="104">
        <v>7</v>
      </c>
      <c r="AB184" s="48"/>
      <c r="AC184" s="49"/>
      <c r="AD184" s="48"/>
      <c r="AE184" s="49"/>
      <c r="AF184" s="48"/>
      <c r="AG184" s="49"/>
      <c r="AH184" s="48"/>
      <c r="AI184" s="49"/>
      <c r="AJ184" s="48"/>
      <c r="AK184" s="109"/>
      <c r="AL184" s="67" t="s">
        <v>741</v>
      </c>
      <c r="AM184" s="64" t="b">
        <v>0</v>
      </c>
      <c r="AN184" s="64">
        <v>5</v>
      </c>
      <c r="AO184" s="70" t="s">
        <v>275</v>
      </c>
      <c r="AP184" s="64" t="b">
        <v>0</v>
      </c>
      <c r="AQ184" s="64" t="s">
        <v>689</v>
      </c>
      <c r="AR184" s="64"/>
      <c r="AS184" s="70" t="s">
        <v>275</v>
      </c>
      <c r="AT184" s="64" t="b">
        <v>0</v>
      </c>
      <c r="AU184" s="64">
        <v>0</v>
      </c>
      <c r="AV184" s="70" t="s">
        <v>275</v>
      </c>
      <c r="AW184" s="64" t="s">
        <v>692</v>
      </c>
      <c r="AX184" s="64" t="b">
        <v>0</v>
      </c>
      <c r="AY184" s="70" t="s">
        <v>1035</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3</v>
      </c>
      <c r="BM184" s="127">
        <v>43795</v>
      </c>
      <c r="BN184" s="70" t="s">
        <v>995</v>
      </c>
    </row>
    <row r="185" spans="1:66" ht="15">
      <c r="A185" s="62" t="s">
        <v>368</v>
      </c>
      <c r="B185" s="62" t="s">
        <v>739</v>
      </c>
      <c r="C185" s="81" t="s">
        <v>273</v>
      </c>
      <c r="D185" s="88">
        <v>10</v>
      </c>
      <c r="E185" s="89" t="s">
        <v>136</v>
      </c>
      <c r="F185" s="90">
        <v>6</v>
      </c>
      <c r="G185" s="81"/>
      <c r="H185" s="73"/>
      <c r="I185" s="91"/>
      <c r="J185" s="91"/>
      <c r="K185" s="34" t="s">
        <v>66</v>
      </c>
      <c r="L185" s="94">
        <v>185</v>
      </c>
      <c r="M185" s="94"/>
      <c r="N185" s="93"/>
      <c r="O185" s="64" t="s">
        <v>195</v>
      </c>
      <c r="P185" s="66">
        <v>43796.77340277778</v>
      </c>
      <c r="Q185" s="64" t="s">
        <v>950</v>
      </c>
      <c r="R185" s="67" t="s">
        <v>959</v>
      </c>
      <c r="S185" s="64" t="s">
        <v>795</v>
      </c>
      <c r="T185" s="64"/>
      <c r="U185" s="66">
        <v>43796.77340277778</v>
      </c>
      <c r="V185" s="67" t="s">
        <v>1016</v>
      </c>
      <c r="W185" s="64"/>
      <c r="X185" s="64"/>
      <c r="Y185" s="70" t="s">
        <v>1036</v>
      </c>
      <c r="Z185" s="64"/>
      <c r="AA185" s="104">
        <v>7</v>
      </c>
      <c r="AB185" s="48"/>
      <c r="AC185" s="49"/>
      <c r="AD185" s="48"/>
      <c r="AE185" s="49"/>
      <c r="AF185" s="48"/>
      <c r="AG185" s="49"/>
      <c r="AH185" s="48"/>
      <c r="AI185" s="49"/>
      <c r="AJ185" s="48"/>
      <c r="AK185" s="109"/>
      <c r="AL185" s="67" t="s">
        <v>741</v>
      </c>
      <c r="AM185" s="64" t="b">
        <v>0</v>
      </c>
      <c r="AN185" s="64">
        <v>8</v>
      </c>
      <c r="AO185" s="70" t="s">
        <v>275</v>
      </c>
      <c r="AP185" s="64" t="b">
        <v>0</v>
      </c>
      <c r="AQ185" s="64" t="s">
        <v>689</v>
      </c>
      <c r="AR185" s="64"/>
      <c r="AS185" s="70" t="s">
        <v>275</v>
      </c>
      <c r="AT185" s="64" t="b">
        <v>0</v>
      </c>
      <c r="AU185" s="64">
        <v>1</v>
      </c>
      <c r="AV185" s="70" t="s">
        <v>275</v>
      </c>
      <c r="AW185" s="64" t="s">
        <v>692</v>
      </c>
      <c r="AX185" s="64" t="b">
        <v>0</v>
      </c>
      <c r="AY185" s="70" t="s">
        <v>1036</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3</v>
      </c>
      <c r="BM185" s="127">
        <v>43796</v>
      </c>
      <c r="BN185" s="70" t="s">
        <v>996</v>
      </c>
    </row>
    <row r="186" spans="1:66" ht="15">
      <c r="A186" s="62" t="s">
        <v>368</v>
      </c>
      <c r="B186" s="62" t="s">
        <v>739</v>
      </c>
      <c r="C186" s="81" t="s">
        <v>273</v>
      </c>
      <c r="D186" s="88">
        <v>10</v>
      </c>
      <c r="E186" s="89" t="s">
        <v>136</v>
      </c>
      <c r="F186" s="90">
        <v>6</v>
      </c>
      <c r="G186" s="81"/>
      <c r="H186" s="73"/>
      <c r="I186" s="91"/>
      <c r="J186" s="91"/>
      <c r="K186" s="34" t="s">
        <v>66</v>
      </c>
      <c r="L186" s="94">
        <v>186</v>
      </c>
      <c r="M186" s="94"/>
      <c r="N186" s="93"/>
      <c r="O186" s="64" t="s">
        <v>195</v>
      </c>
      <c r="P186" s="66">
        <v>43796.77506944445</v>
      </c>
      <c r="Q186" s="64" t="s">
        <v>951</v>
      </c>
      <c r="R186" s="67" t="s">
        <v>960</v>
      </c>
      <c r="S186" s="64" t="s">
        <v>795</v>
      </c>
      <c r="T186" s="64" t="s">
        <v>969</v>
      </c>
      <c r="U186" s="66">
        <v>43796.77506944445</v>
      </c>
      <c r="V186" s="67" t="s">
        <v>1017</v>
      </c>
      <c r="W186" s="64"/>
      <c r="X186" s="64"/>
      <c r="Y186" s="70" t="s">
        <v>1037</v>
      </c>
      <c r="Z186" s="64"/>
      <c r="AA186" s="104">
        <v>7</v>
      </c>
      <c r="AB186" s="48"/>
      <c r="AC186" s="49"/>
      <c r="AD186" s="48"/>
      <c r="AE186" s="49"/>
      <c r="AF186" s="48"/>
      <c r="AG186" s="49"/>
      <c r="AH186" s="48"/>
      <c r="AI186" s="49"/>
      <c r="AJ186" s="48"/>
      <c r="AK186" s="109"/>
      <c r="AL186" s="67" t="s">
        <v>741</v>
      </c>
      <c r="AM186" s="64" t="b">
        <v>0</v>
      </c>
      <c r="AN186" s="64">
        <v>7</v>
      </c>
      <c r="AO186" s="70" t="s">
        <v>275</v>
      </c>
      <c r="AP186" s="64" t="b">
        <v>0</v>
      </c>
      <c r="AQ186" s="64" t="s">
        <v>689</v>
      </c>
      <c r="AR186" s="64"/>
      <c r="AS186" s="70" t="s">
        <v>275</v>
      </c>
      <c r="AT186" s="64" t="b">
        <v>0</v>
      </c>
      <c r="AU186" s="64">
        <v>0</v>
      </c>
      <c r="AV186" s="70" t="s">
        <v>275</v>
      </c>
      <c r="AW186" s="64" t="s">
        <v>692</v>
      </c>
      <c r="AX186" s="64" t="b">
        <v>0</v>
      </c>
      <c r="AY186" s="70" t="s">
        <v>1037</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3</v>
      </c>
      <c r="BM186" s="127">
        <v>43796</v>
      </c>
      <c r="BN186" s="70" t="s">
        <v>997</v>
      </c>
    </row>
    <row r="187" spans="1:66" ht="15">
      <c r="A187" s="62" t="s">
        <v>368</v>
      </c>
      <c r="B187" s="62" t="s">
        <v>739</v>
      </c>
      <c r="C187" s="81" t="s">
        <v>273</v>
      </c>
      <c r="D187" s="88">
        <v>10</v>
      </c>
      <c r="E187" s="89" t="s">
        <v>136</v>
      </c>
      <c r="F187" s="90">
        <v>6</v>
      </c>
      <c r="G187" s="81"/>
      <c r="H187" s="73"/>
      <c r="I187" s="91"/>
      <c r="J187" s="91"/>
      <c r="K187" s="34" t="s">
        <v>66</v>
      </c>
      <c r="L187" s="94">
        <v>187</v>
      </c>
      <c r="M187" s="94"/>
      <c r="N187" s="93"/>
      <c r="O187" s="64" t="s">
        <v>195</v>
      </c>
      <c r="P187" s="66">
        <v>43797.765856481485</v>
      </c>
      <c r="Q187" s="64" t="s">
        <v>952</v>
      </c>
      <c r="R187" s="67" t="s">
        <v>961</v>
      </c>
      <c r="S187" s="64" t="s">
        <v>795</v>
      </c>
      <c r="T187" s="64" t="s">
        <v>970</v>
      </c>
      <c r="U187" s="66">
        <v>43797.765856481485</v>
      </c>
      <c r="V187" s="67" t="s">
        <v>1018</v>
      </c>
      <c r="W187" s="64"/>
      <c r="X187" s="64"/>
      <c r="Y187" s="70" t="s">
        <v>1038</v>
      </c>
      <c r="Z187" s="64"/>
      <c r="AA187" s="104">
        <v>7</v>
      </c>
      <c r="AB187" s="48"/>
      <c r="AC187" s="49"/>
      <c r="AD187" s="48"/>
      <c r="AE187" s="49"/>
      <c r="AF187" s="48"/>
      <c r="AG187" s="49"/>
      <c r="AH187" s="48"/>
      <c r="AI187" s="49"/>
      <c r="AJ187" s="48"/>
      <c r="AK187" s="109"/>
      <c r="AL187" s="67" t="s">
        <v>741</v>
      </c>
      <c r="AM187" s="64" t="b">
        <v>0</v>
      </c>
      <c r="AN187" s="64">
        <v>4</v>
      </c>
      <c r="AO187" s="70" t="s">
        <v>275</v>
      </c>
      <c r="AP187" s="64" t="b">
        <v>0</v>
      </c>
      <c r="AQ187" s="64" t="s">
        <v>689</v>
      </c>
      <c r="AR187" s="64"/>
      <c r="AS187" s="70" t="s">
        <v>275</v>
      </c>
      <c r="AT187" s="64" t="b">
        <v>0</v>
      </c>
      <c r="AU187" s="64">
        <v>0</v>
      </c>
      <c r="AV187" s="70" t="s">
        <v>275</v>
      </c>
      <c r="AW187" s="64" t="s">
        <v>692</v>
      </c>
      <c r="AX187" s="64" t="b">
        <v>0</v>
      </c>
      <c r="AY187" s="70" t="s">
        <v>1038</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3</v>
      </c>
      <c r="BM187" s="127">
        <v>43797</v>
      </c>
      <c r="BN187" s="70" t="s">
        <v>998</v>
      </c>
    </row>
    <row r="188" spans="1:66" ht="15">
      <c r="A188" s="62" t="s">
        <v>368</v>
      </c>
      <c r="B188" s="62" t="s">
        <v>937</v>
      </c>
      <c r="C188" s="81" t="s">
        <v>788</v>
      </c>
      <c r="D188" s="88">
        <v>10</v>
      </c>
      <c r="E188" s="89" t="s">
        <v>136</v>
      </c>
      <c r="F188" s="90">
        <v>14.333333333333334</v>
      </c>
      <c r="G188" s="81"/>
      <c r="H188" s="73"/>
      <c r="I188" s="91"/>
      <c r="J188" s="91"/>
      <c r="K188" s="34" t="s">
        <v>65</v>
      </c>
      <c r="L188" s="94">
        <v>188</v>
      </c>
      <c r="M188" s="94"/>
      <c r="N188" s="93"/>
      <c r="O188" s="64" t="s">
        <v>195</v>
      </c>
      <c r="P188" s="66">
        <v>43795.92765046296</v>
      </c>
      <c r="Q188" s="64" t="s">
        <v>949</v>
      </c>
      <c r="R188" s="67" t="s">
        <v>958</v>
      </c>
      <c r="S188" s="64" t="s">
        <v>795</v>
      </c>
      <c r="T188" s="64" t="s">
        <v>968</v>
      </c>
      <c r="U188" s="66">
        <v>43795.92765046296</v>
      </c>
      <c r="V188" s="67" t="s">
        <v>1015</v>
      </c>
      <c r="W188" s="64"/>
      <c r="X188" s="64"/>
      <c r="Y188" s="70" t="s">
        <v>1035</v>
      </c>
      <c r="Z188" s="64"/>
      <c r="AA188" s="104">
        <v>2</v>
      </c>
      <c r="AB188" s="48">
        <v>0</v>
      </c>
      <c r="AC188" s="49">
        <v>0</v>
      </c>
      <c r="AD188" s="48">
        <v>0</v>
      </c>
      <c r="AE188" s="49">
        <v>0</v>
      </c>
      <c r="AF188" s="48">
        <v>0</v>
      </c>
      <c r="AG188" s="49">
        <v>0</v>
      </c>
      <c r="AH188" s="48">
        <v>23</v>
      </c>
      <c r="AI188" s="49">
        <v>100</v>
      </c>
      <c r="AJ188" s="48">
        <v>23</v>
      </c>
      <c r="AK188" s="109"/>
      <c r="AL188" s="67" t="s">
        <v>741</v>
      </c>
      <c r="AM188" s="64" t="b">
        <v>0</v>
      </c>
      <c r="AN188" s="64">
        <v>5</v>
      </c>
      <c r="AO188" s="70" t="s">
        <v>275</v>
      </c>
      <c r="AP188" s="64" t="b">
        <v>0</v>
      </c>
      <c r="AQ188" s="64" t="s">
        <v>689</v>
      </c>
      <c r="AR188" s="64"/>
      <c r="AS188" s="70" t="s">
        <v>275</v>
      </c>
      <c r="AT188" s="64" t="b">
        <v>0</v>
      </c>
      <c r="AU188" s="64">
        <v>0</v>
      </c>
      <c r="AV188" s="70" t="s">
        <v>275</v>
      </c>
      <c r="AW188" s="64" t="s">
        <v>692</v>
      </c>
      <c r="AX188" s="64" t="b">
        <v>0</v>
      </c>
      <c r="AY188" s="70" t="s">
        <v>1035</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27">
        <v>43795</v>
      </c>
      <c r="BN188" s="70" t="s">
        <v>995</v>
      </c>
    </row>
    <row r="189" spans="1:66" ht="15">
      <c r="A189" s="80" t="s">
        <v>368</v>
      </c>
      <c r="B189" s="80" t="s">
        <v>937</v>
      </c>
      <c r="C189" s="111" t="s">
        <v>788</v>
      </c>
      <c r="D189" s="112">
        <v>10</v>
      </c>
      <c r="E189" s="141" t="s">
        <v>136</v>
      </c>
      <c r="F189" s="113">
        <v>14.333333333333334</v>
      </c>
      <c r="G189" s="111"/>
      <c r="H189" s="114"/>
      <c r="I189" s="115"/>
      <c r="J189" s="115"/>
      <c r="K189" s="34" t="s">
        <v>65</v>
      </c>
      <c r="L189" s="142">
        <v>189</v>
      </c>
      <c r="M189" s="142"/>
      <c r="N189" s="122"/>
      <c r="O189" s="110" t="s">
        <v>195</v>
      </c>
      <c r="P189" s="123">
        <v>43797.765856481485</v>
      </c>
      <c r="Q189" s="110" t="s">
        <v>952</v>
      </c>
      <c r="R189" s="124" t="s">
        <v>961</v>
      </c>
      <c r="S189" s="110" t="s">
        <v>795</v>
      </c>
      <c r="T189" s="110" t="s">
        <v>970</v>
      </c>
      <c r="U189" s="123">
        <v>43797.765856481485</v>
      </c>
      <c r="V189" s="124" t="s">
        <v>1018</v>
      </c>
      <c r="W189" s="110"/>
      <c r="X189" s="110"/>
      <c r="Y189" s="144" t="s">
        <v>1038</v>
      </c>
      <c r="Z189" s="110"/>
      <c r="AA189" s="104">
        <v>2</v>
      </c>
      <c r="AB189" s="48">
        <v>0</v>
      </c>
      <c r="AC189" s="49">
        <v>0</v>
      </c>
      <c r="AD189" s="48">
        <v>0</v>
      </c>
      <c r="AE189" s="49">
        <v>0</v>
      </c>
      <c r="AF189" s="48">
        <v>0</v>
      </c>
      <c r="AG189" s="49">
        <v>0</v>
      </c>
      <c r="AH189" s="48">
        <v>25</v>
      </c>
      <c r="AI189" s="49">
        <v>100</v>
      </c>
      <c r="AJ189" s="48">
        <v>25</v>
      </c>
      <c r="AK189" s="109"/>
      <c r="AL189" s="124" t="s">
        <v>741</v>
      </c>
      <c r="AM189" s="110" t="b">
        <v>0</v>
      </c>
      <c r="AN189" s="110">
        <v>4</v>
      </c>
      <c r="AO189" s="144" t="s">
        <v>275</v>
      </c>
      <c r="AP189" s="110" t="b">
        <v>0</v>
      </c>
      <c r="AQ189" s="110" t="s">
        <v>689</v>
      </c>
      <c r="AR189" s="110"/>
      <c r="AS189" s="144" t="s">
        <v>275</v>
      </c>
      <c r="AT189" s="110" t="b">
        <v>0</v>
      </c>
      <c r="AU189" s="110">
        <v>0</v>
      </c>
      <c r="AV189" s="144" t="s">
        <v>275</v>
      </c>
      <c r="AW189" s="110" t="s">
        <v>692</v>
      </c>
      <c r="AX189" s="110" t="b">
        <v>0</v>
      </c>
      <c r="AY189" s="144" t="s">
        <v>1038</v>
      </c>
      <c r="AZ189" s="110" t="s">
        <v>185</v>
      </c>
      <c r="BA189" s="110">
        <v>0</v>
      </c>
      <c r="BB189" s="110">
        <v>0</v>
      </c>
      <c r="BC189" s="110"/>
      <c r="BD189" s="110"/>
      <c r="BE189" s="110"/>
      <c r="BF189" s="110"/>
      <c r="BG189" s="110"/>
      <c r="BH189" s="110"/>
      <c r="BI189" s="110"/>
      <c r="BJ189" s="110"/>
      <c r="BK189" s="63" t="str">
        <f>REPLACE(INDEX(GroupVertices[Group],MATCH(Edges[[#This Row],[Vertex 1]],GroupVertices[Vertex],0)),1,1,"")</f>
        <v>1</v>
      </c>
      <c r="BL189" s="63" t="str">
        <f>REPLACE(INDEX(GroupVertices[Group],MATCH(Edges[[#This Row],[Vertex 2]],GroupVertices[Vertex],0)),1,1,"")</f>
        <v>1</v>
      </c>
      <c r="BM189" s="143">
        <v>43797</v>
      </c>
      <c r="BN189" s="144" t="s">
        <v>998</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hyperlinks>
    <hyperlink ref="R3" r:id="rId1" display="https://nodexlgraphgallery.org/Pages/Graph.aspx?graphID=216993"/>
    <hyperlink ref="R4" r:id="rId2" display="https://nodexlgraphgallery.org/Pages/Graph.aspx?graphID=216993"/>
    <hyperlink ref="R5" r:id="rId3" display="https://nodexlgraphgallery.org/Pages/Graph.aspx?graphID=216993"/>
    <hyperlink ref="R6" r:id="rId4" display="https://nodexlgraphgallery.org/Pages/Graph.aspx?graphID=216993"/>
    <hyperlink ref="R7" r:id="rId5" display="https://nodexlgraphgallery.org/Pages/Graph.aspx?graphID=216993"/>
    <hyperlink ref="R8" r:id="rId6" display="https://nodexlgraphgallery.org/Pages/Graph.aspx?graphID=216993"/>
    <hyperlink ref="R9" r:id="rId7" display="https://nodexlgraphgallery.org/Pages/Graph.aspx?graphID=216993"/>
    <hyperlink ref="R10" r:id="rId8" display="https://nodexlgraphgallery.org/Pages/Graph.aspx?graphID=216993"/>
    <hyperlink ref="R11" r:id="rId9" display="https://nodexlgraphgallery.org/Pages/Graph.aspx?graphID=216993"/>
    <hyperlink ref="R48" r:id="rId10" display="https://twitter.com/NebraskaSower/status/1198719053382275078?s=19"/>
    <hyperlink ref="R49" r:id="rId11" display="https://twitter.com/NebraskaSower/status/1198719053382275078?s=19"/>
    <hyperlink ref="R56" r:id="rId12" display="https://twitter.com/davidbroderdo/status/1198443141768105984"/>
    <hyperlink ref="R57" r:id="rId13" display="https://twitter.com/davidbroderdo/status/1198443141768105984"/>
    <hyperlink ref="R58" r:id="rId14" display="https://twitter.com/davidbroderdo/status/1198443141768105984"/>
    <hyperlink ref="R59" r:id="rId15" display="https://twitter.com/davidbroderdo/status/1198443141768105984"/>
    <hyperlink ref="R60" r:id="rId16" display="https://twitter.com/davidbroderdo/status/1198443141768105984"/>
    <hyperlink ref="R61" r:id="rId17" display="https://twitter.com/davidbroderdo/status/1198443141768105984"/>
    <hyperlink ref="R62" r:id="rId18" display="https://twitter.com/davidbroderdo/status/1198443141768105984"/>
    <hyperlink ref="R63" r:id="rId19" display="https://twitter.com/davidbroderdo/status/1198443141768105984"/>
    <hyperlink ref="R64" r:id="rId20" display="https://twitter.com/davidbroderdo/status/1198443141768105984"/>
    <hyperlink ref="R65" r:id="rId21" display="https://twitter.com/muminalshawaf/status/1199784593743761409"/>
    <hyperlink ref="R66" r:id="rId22" display="https://twitter.com/davidbroderdo/status/1198443141768105984"/>
    <hyperlink ref="R67" r:id="rId23" display="https://twitter.com/muminalshawaf/status/1199784593743761409"/>
    <hyperlink ref="R68" r:id="rId24" display="https://twitter.com/muminalshawaf/status/1199784593743761409"/>
    <hyperlink ref="R69" r:id="rId25" display="https://twitter.com/muminalshawaf/status/1199784593743761409"/>
    <hyperlink ref="R70" r:id="rId26" display="https://twitter.com/muminalshawaf/status/1199784593743761409"/>
    <hyperlink ref="R71" r:id="rId27" display="https://twitter.com/muminalshawaf/status/1199784593743761409"/>
    <hyperlink ref="R72" r:id="rId28" display="https://twitter.com/muminalshawaf/status/1199784593743761409"/>
    <hyperlink ref="R84" r:id="rId29" display="https://nodexlgraphgallery.org/Pages/Graph.aspx?graphID=217132"/>
    <hyperlink ref="R85" r:id="rId30" display="https://nodexlgraphgallery.org/Pages/Graph.aspx?graphID=217132"/>
    <hyperlink ref="R86" r:id="rId31" display="https://nodexlgraphgallery.org/Pages/Graph.aspx?graphID=217132"/>
    <hyperlink ref="R87" r:id="rId32" display="https://nodexlgraphgallery.org/Pages/Graph.aspx?graphID=217132"/>
    <hyperlink ref="R88" r:id="rId33" display="https://nodexlgraphgallery.org/Pages/Graph.aspx?graphID=217132"/>
    <hyperlink ref="R89" r:id="rId34" display="https://nodexlgraphgallery.org/Pages/Graph.aspx?graphID=217132"/>
    <hyperlink ref="R90" r:id="rId35" display="https://nodexlgraphgallery.org/Pages/Graph.aspx?graphID=217132"/>
    <hyperlink ref="R91" r:id="rId36" display="https://nodexlgraphgallery.org/Pages/Graph.aspx?graphID=217132"/>
    <hyperlink ref="R92" r:id="rId37" display="https://nodexlgraphgallery.org/Pages/Graph.aspx?graphID=217132"/>
    <hyperlink ref="R93" r:id="rId38" display="https://nodexlgraphgallery.org/Pages/Graph.aspx?graphID=217132"/>
    <hyperlink ref="R94" r:id="rId39" display="https://nodexlgraphgallery.org/Pages/Graph.aspx?graphID=217132"/>
    <hyperlink ref="R95" r:id="rId40" display="https://nodexlgraphgallery.org/Pages/Graph.aspx?graphID=217132"/>
    <hyperlink ref="R96" r:id="rId41" display="https://nodexlgraphgallery.org/Pages/Graph.aspx?graphID=217132"/>
    <hyperlink ref="R97" r:id="rId42" display="https://nodexlgraphgallery.org/Pages/Graph.aspx?graphID=217132"/>
    <hyperlink ref="R98" r:id="rId43" display="https://nodexlgraphgallery.org/Pages/Graph.aspx?graphID=217132"/>
    <hyperlink ref="R99" r:id="rId44" display="https://nodexlgraphgallery.org/Pages/Graph.aspx?graphID=217132"/>
    <hyperlink ref="R100" r:id="rId45" display="https://nodexlgraphgallery.org/Pages/Graph.aspx?graphID=217132"/>
    <hyperlink ref="R101" r:id="rId46" display="https://nodexlgraphgallery.org/Pages/Graph.aspx?graphID=217132"/>
    <hyperlink ref="R102" r:id="rId47" display="https://nodexlgraphgallery.org/Pages/Graph.aspx?graphID=217132"/>
    <hyperlink ref="R103" r:id="rId48" display="https://nodexlgraphgallery.org/Pages/Graph.aspx?graphID=217132"/>
    <hyperlink ref="R104" r:id="rId49" display="https://nodexlgraphgallery.org/Pages/Graph.aspx?graphID=217132"/>
    <hyperlink ref="R105" r:id="rId50" display="https://nodexlgraphgallery.org/Pages/Graph.aspx?graphID=217132"/>
    <hyperlink ref="R106" r:id="rId51" display="https://nodexlgraphgallery.org/Pages/Graph.aspx?graphID=217132"/>
    <hyperlink ref="R107" r:id="rId52" display="https://twitter.com/davidbroderdo/status/1198443141768105984"/>
    <hyperlink ref="R108" r:id="rId53" display="https://twitter.com/muminalshawaf/status/1199784593743761409"/>
    <hyperlink ref="R109" r:id="rId54" display="https://nodexlgraphgallery.org/Pages/Graph.aspx?graphID=217132"/>
    <hyperlink ref="R110" r:id="rId55" display="https://nodexlgraphgallery.org/Pages/Graph.aspx?graphID=217132"/>
    <hyperlink ref="R111" r:id="rId56" display="https://nodexlgraphgallery.org/Pages/Graph.aspx?graphID=217132"/>
    <hyperlink ref="R112" r:id="rId57" display="https://nodexlgraphgallery.org/Pages/Graph.aspx?graphID=217132"/>
    <hyperlink ref="R113" r:id="rId58" display="https://nodexlgraphgallery.org/Pages/Graph.aspx?graphID=217132"/>
    <hyperlink ref="R114" r:id="rId59" display="https://nodexlgraphgallery.org/Pages/Graph.aspx?graphID=217132"/>
    <hyperlink ref="R115" r:id="rId60" display="https://nodexlgraphgallery.org/Pages/Graph.aspx?graphID=217132"/>
    <hyperlink ref="R116" r:id="rId61" display="https://nodexlgraphgallery.org/Pages/Graph.aspx?graphID=217132"/>
    <hyperlink ref="R117" r:id="rId62" display="https://nodexlgraphgallery.org/Pages/Graph.aspx?graphID=217132"/>
    <hyperlink ref="R118" r:id="rId63" display="https://nodexlgraphgallery.org/Pages/Graph.aspx?graphID=217132"/>
    <hyperlink ref="R119" r:id="rId64" display="https://nodexlgraphgallery.org/Pages/Graph.aspx?graphID=217132"/>
    <hyperlink ref="R120" r:id="rId65" display="https://nodexlgraphgallery.org/Pages/Graph.aspx?graphID=217132"/>
    <hyperlink ref="R121" r:id="rId66" display="https://nodexlgraphgallery.org/Pages/Graph.aspx?graphID=217132"/>
    <hyperlink ref="R122" r:id="rId67" display="https://nodexlgraphgallery.org/Pages/Graph.aspx?graphID=217132"/>
    <hyperlink ref="R123" r:id="rId68" display="https://nodexlgraphgallery.org/Pages/Graph.aspx?graphID=217132"/>
    <hyperlink ref="R124" r:id="rId69" display="https://nodexlgraphgallery.org/Pages/Graph.aspx?graphID=217132"/>
    <hyperlink ref="R125" r:id="rId70" display="https://twitter.com/NebraskaSower/status/1198719053382275078?s=19"/>
    <hyperlink ref="R126" r:id="rId71" display="https://twitter.com/NebraskaSower/status/1198719053382275078?s=19"/>
    <hyperlink ref="R127" r:id="rId72" display="https://nodexlgraphgallery.org/Pages/Graph.aspx?graphID=217132"/>
    <hyperlink ref="R130" r:id="rId73" display="https://nodexlgraphgallery.org/Pages/Graph.aspx?graphID=217132"/>
    <hyperlink ref="R132" r:id="rId74" display="https://nodexlgraphgallery.org/Pages/Graph.aspx?graphID=217132"/>
    <hyperlink ref="R134" r:id="rId75" display="https://nodexlgraphgallery.org/Pages/Graph.aspx?graphID=217441"/>
    <hyperlink ref="R135" r:id="rId76" display="https://nodexlgraphgallery.org/Pages/Graph.aspx?graphID=217441"/>
    <hyperlink ref="R136" r:id="rId77" display="https://nodexlgraphgallery.org/Pages/Graph.aspx?graphID=217441"/>
    <hyperlink ref="R137" r:id="rId78" display="https://nodexlgraphgallery.org/Pages/Graph.aspx?graphID=217441"/>
    <hyperlink ref="R138" r:id="rId79" display="https://nodexlgraphgallery.org/Pages/Graph.aspx?graphID=217441"/>
    <hyperlink ref="R139" r:id="rId80" display="https://nodexlgraphgallery.org/Pages/Graph.aspx?graphID=217441"/>
    <hyperlink ref="R140" r:id="rId81" display="https://nodexlgraphgallery.org/Pages/Graph.aspx?graphID=217441"/>
    <hyperlink ref="R141" r:id="rId82" display="https://nodexlgraphgallery.org/Pages/Graph.aspx?graphID=217441"/>
    <hyperlink ref="R142" r:id="rId83" display="https://nodexlgraphgallery.org/Pages/Graph.aspx?graphID=217441"/>
    <hyperlink ref="R143" r:id="rId84" display="https://nodexlgraphgallery.org/Pages/Graph.aspx?graphID=217441"/>
    <hyperlink ref="R144" r:id="rId85" display="https://nodexlgraphgallery.org/Pages/Graph.aspx?graphID=217509"/>
    <hyperlink ref="R145" r:id="rId86" display="https://nodexlgraphgallery.org/Pages/Graph.aspx?graphID=217509"/>
    <hyperlink ref="R146" r:id="rId87" display="https://nodexlgraphgallery.org/Pages/Graph.aspx?graphID=217509"/>
    <hyperlink ref="R147" r:id="rId88" display="https://nodexlgraphgallery.org/Pages/Graph.aspx?graphID=217509"/>
    <hyperlink ref="R148" r:id="rId89" display="https://nodexlgraphgallery.org/Pages/Graph.aspx?graphID=217509"/>
    <hyperlink ref="R149" r:id="rId90" display="https://nodexlgraphgallery.org/Pages/Graph.aspx?graphID=217509"/>
    <hyperlink ref="R150" r:id="rId91" display="https://nodexlgraphgallery.org/Pages/Graph.aspx?graphID=217509"/>
    <hyperlink ref="R151" r:id="rId92" display="https://nodexlgraphgallery.org/Pages/Graph.aspx?graphID=217509"/>
    <hyperlink ref="R152" r:id="rId93" display="https://nodexlgraphgallery.org/Pages/Graph.aspx?graphID=217507"/>
    <hyperlink ref="R153" r:id="rId94" display="https://nodexlgraphgallery.org/Pages/Graph.aspx?graphID=217507"/>
    <hyperlink ref="R154" r:id="rId95" display="https://nodexlgraphgallery.org/Pages/Graph.aspx?graphID=217507"/>
    <hyperlink ref="R155" r:id="rId96" display="https://nodexlgraphgallery.org/Pages/Graph.aspx?graphID=217507"/>
    <hyperlink ref="R156" r:id="rId97" display="https://nodexlgraphgallery.org/Pages/Graph.aspx?graphID=217509"/>
    <hyperlink ref="R157" r:id="rId98" display="https://nodexlgraphgallery.org/Pages/Graph.aspx?graphID=217507"/>
    <hyperlink ref="R158" r:id="rId99" display="https://nodexlgraphgallery.org/Pages/Graph.aspx?graphID=217507"/>
    <hyperlink ref="R159" r:id="rId100" display="https://nodexlgraphgallery.org/Pages/Graph.aspx?graphID=217507"/>
    <hyperlink ref="R160" r:id="rId101" display="https://nodexlgraphgallery.org/Pages/Graph.aspx?graphID=217507"/>
    <hyperlink ref="R161" r:id="rId102" display="https://nodexlgraphgallery.org/Pages/Graph.aspx?graphID=217507"/>
    <hyperlink ref="R162" r:id="rId103" display="https://nodexlgraphgallery.org/Pages/Graph.aspx?graphID=217509"/>
    <hyperlink ref="R163" r:id="rId104" display="https://nodexlgraphgallery.org/Pages/Graph.aspx?graphID=217507"/>
    <hyperlink ref="R164" r:id="rId105" display="https://nodexlgraphgallery.org/Pages/Graph.aspx?graphID=217567"/>
    <hyperlink ref="R165" r:id="rId106" display="https://nodexlgraphgallery.org/Pages/Graph.aspx?graphID=217567"/>
    <hyperlink ref="R166" r:id="rId107" display="https://nodexlgraphgallery.org/Pages/Graph.aspx?graphID=217567"/>
    <hyperlink ref="R167" r:id="rId108" display="https://nodexlgraphgallery.org/Pages/Graph.aspx?graphID=217567"/>
    <hyperlink ref="R168" r:id="rId109" display="https://nodexlgraphgallery.org/Pages/Graph.aspx?graphID=217567"/>
    <hyperlink ref="R169" r:id="rId110" display="https://nodexlgraphgallery.org/Pages/Graph.aspx?graphID=217567"/>
    <hyperlink ref="R170" r:id="rId111" display="https://nodexlgraphgallery.org/Pages/Graph.aspx?graphID=217567"/>
    <hyperlink ref="R171" r:id="rId112" display="https://nodexlgraphgallery.org/Pages/Graph.aspx?graphID=217567"/>
    <hyperlink ref="R172" r:id="rId113" display="https://nodexlgraphgallery.org/Pages/Graph.aspx?graphID=217132"/>
    <hyperlink ref="R173" r:id="rId114" display="https://nodexlgraphgallery.org/Pages/Graph.aspx?graphID=217132"/>
    <hyperlink ref="R174" r:id="rId115" display="https://nodexlgraphgallery.org/Pages/Graph.aspx?graphID=217441"/>
    <hyperlink ref="R175" r:id="rId116" display="https://nodexlgraphgallery.org/Pages/Graph.aspx?graphID=217509"/>
    <hyperlink ref="R176" r:id="rId117" display="https://nodexlgraphgallery.org/Pages/Graph.aspx?graphID=217507"/>
    <hyperlink ref="R177" r:id="rId118" display="https://nodexlgraphgallery.org/Pages/Graph.aspx?graphID=217567"/>
    <hyperlink ref="R179" r:id="rId119" display="https://nodexlgraphgallery.org/Pages/Graph.aspx?graphID=217132"/>
    <hyperlink ref="R180" r:id="rId120" display="https://nodexlgraphgallery.org/Pages/Graph.aspx?graphID=217132"/>
    <hyperlink ref="R182" r:id="rId121" display="https://nodexlgraphgallery.org/Pages/Graph.aspx?graphID=217132"/>
    <hyperlink ref="R184" r:id="rId122" display="https://nodexlgraphgallery.org/Pages/Graph.aspx?graphID=217441"/>
    <hyperlink ref="R185" r:id="rId123" display="https://nodexlgraphgallery.org/Pages/Graph.aspx?graphID=217509"/>
    <hyperlink ref="R186" r:id="rId124" display="https://nodexlgraphgallery.org/Pages/Graph.aspx?graphID=217507"/>
    <hyperlink ref="R187" r:id="rId125" display="https://nodexlgraphgallery.org/Pages/Graph.aspx?graphID=217567"/>
    <hyperlink ref="R188" r:id="rId126" display="https://nodexlgraphgallery.org/Pages/Graph.aspx?graphID=217441"/>
    <hyperlink ref="R189" r:id="rId127" display="https://nodexlgraphgallery.org/Pages/Graph.aspx?graphID=217567"/>
    <hyperlink ref="AK75" r:id="rId128" display="https://pbs.twimg.com/media/EJ8cKE_XsAA-mhf.jpg"/>
    <hyperlink ref="AK78" r:id="rId129" display="https://pbs.twimg.com/media/EJ8cKE_XsAA-mhf.jpg"/>
    <hyperlink ref="AK83" r:id="rId130" display="https://pbs.twimg.com/media/EJ8cKE_XsAA-mhf.jpg"/>
    <hyperlink ref="AK128" r:id="rId131" display="https://pbs.twimg.com/media/EKGxbJMWkAATjSG.jpg"/>
    <hyperlink ref="AK131" r:id="rId132" display="https://pbs.twimg.com/media/EJ8cKE_XsAA-mhf.jpg"/>
    <hyperlink ref="AK133" r:id="rId133" display="https://pbs.twimg.com/media/EKGxbJMWkAATjSG.jpg"/>
    <hyperlink ref="AK181" r:id="rId134" display="https://pbs.twimg.com/media/EJ8cKE_XsAA-mhf.jpg"/>
    <hyperlink ref="AK183" r:id="rId135" display="https://pbs.twimg.com/media/EKGxbJMWkAATjSG.jpg"/>
    <hyperlink ref="AL3" r:id="rId136" display="http://pbs.twimg.com/profile_images/993645134372798469/pAZy1Q6j_normal.jpg"/>
    <hyperlink ref="AL4" r:id="rId137" display="http://pbs.twimg.com/profile_images/993645134372798469/pAZy1Q6j_normal.jpg"/>
    <hyperlink ref="AL5" r:id="rId138" display="http://pbs.twimg.com/profile_images/993645134372798469/pAZy1Q6j_normal.jpg"/>
    <hyperlink ref="AL6" r:id="rId139" display="http://pbs.twimg.com/profile_images/993645134372798469/pAZy1Q6j_normal.jpg"/>
    <hyperlink ref="AL7" r:id="rId140" display="http://pbs.twimg.com/profile_images/993645134372798469/pAZy1Q6j_normal.jpg"/>
    <hyperlink ref="AL8" r:id="rId141" display="http://pbs.twimg.com/profile_images/993645134372798469/pAZy1Q6j_normal.jpg"/>
    <hyperlink ref="AL9" r:id="rId142" display="http://pbs.twimg.com/profile_images/993645134372798469/pAZy1Q6j_normal.jpg"/>
    <hyperlink ref="AL10" r:id="rId143" display="http://pbs.twimg.com/profile_images/993645134372798469/pAZy1Q6j_normal.jpg"/>
    <hyperlink ref="AL11" r:id="rId144" display="http://pbs.twimg.com/profile_images/993645134372798469/pAZy1Q6j_normal.jpg"/>
    <hyperlink ref="AL12" r:id="rId145" display="http://pbs.twimg.com/profile_images/1085776914285903873/D2BnQ3vv_normal.jpg"/>
    <hyperlink ref="AL13" r:id="rId146" display="http://pbs.twimg.com/profile_images/1055752495086034944/QMsvAgFY_normal.jpg"/>
    <hyperlink ref="AL14" r:id="rId147" display="http://pbs.twimg.com/profile_images/1168494672911593478/pgUGrDgj_normal.jpg"/>
    <hyperlink ref="AL15" r:id="rId148" display="http://pbs.twimg.com/profile_images/1085776914285903873/D2BnQ3vv_normal.jpg"/>
    <hyperlink ref="AL16" r:id="rId149" display="http://pbs.twimg.com/profile_images/1055752495086034944/QMsvAgFY_normal.jpg"/>
    <hyperlink ref="AL17" r:id="rId150" display="http://pbs.twimg.com/profile_images/1055752495086034944/QMsvAgFY_normal.jpg"/>
    <hyperlink ref="AL18" r:id="rId151" display="http://pbs.twimg.com/profile_images/1055752495086034944/QMsvAgFY_normal.jpg"/>
    <hyperlink ref="AL19" r:id="rId152" display="http://pbs.twimg.com/profile_images/1055752495086034944/QMsvAgFY_normal.jpg"/>
    <hyperlink ref="AL20" r:id="rId153" display="http://pbs.twimg.com/profile_images/1055752495086034944/QMsvAgFY_normal.jpg"/>
    <hyperlink ref="AL21" r:id="rId154" display="http://pbs.twimg.com/profile_images/1055752495086034944/QMsvAgFY_normal.jpg"/>
    <hyperlink ref="AL22" r:id="rId155" display="http://pbs.twimg.com/profile_images/1055752495086034944/QMsvAgFY_normal.jpg"/>
    <hyperlink ref="AL23" r:id="rId156" display="http://pbs.twimg.com/profile_images/1055752495086034944/QMsvAgFY_normal.jpg"/>
    <hyperlink ref="AL24" r:id="rId157" display="http://pbs.twimg.com/profile_images/1055752495086034944/QMsvAgFY_normal.jpg"/>
    <hyperlink ref="AL25" r:id="rId158" display="http://pbs.twimg.com/profile_images/1055752495086034944/QMsvAgFY_normal.jpg"/>
    <hyperlink ref="AL26" r:id="rId159" display="http://pbs.twimg.com/profile_images/1055752495086034944/QMsvAgFY_normal.jpg"/>
    <hyperlink ref="AL27" r:id="rId160" display="http://pbs.twimg.com/profile_images/1168494672911593478/pgUGrDgj_normal.jpg"/>
    <hyperlink ref="AL28" r:id="rId161" display="http://pbs.twimg.com/profile_images/1085776914285903873/D2BnQ3vv_normal.jpg"/>
    <hyperlink ref="AL29" r:id="rId162" display="http://pbs.twimg.com/profile_images/1168494672911593478/pgUGrDgj_normal.jpg"/>
    <hyperlink ref="AL30" r:id="rId163" display="http://pbs.twimg.com/profile_images/1085776914285903873/D2BnQ3vv_normal.jpg"/>
    <hyperlink ref="AL31" r:id="rId164" display="http://pbs.twimg.com/profile_images/1168494672911593478/pgUGrDgj_normal.jpg"/>
    <hyperlink ref="AL32" r:id="rId165" display="http://pbs.twimg.com/profile_images/1085776914285903873/D2BnQ3vv_normal.jpg"/>
    <hyperlink ref="AL33" r:id="rId166" display="http://pbs.twimg.com/profile_images/1168494672911593478/pgUGrDgj_normal.jpg"/>
    <hyperlink ref="AL34" r:id="rId167" display="http://pbs.twimg.com/profile_images/1085776914285903873/D2BnQ3vv_normal.jpg"/>
    <hyperlink ref="AL35" r:id="rId168" display="http://pbs.twimg.com/profile_images/1168494672911593478/pgUGrDgj_normal.jpg"/>
    <hyperlink ref="AL36" r:id="rId169" display="http://pbs.twimg.com/profile_images/1085776914285903873/D2BnQ3vv_normal.jpg"/>
    <hyperlink ref="AL37" r:id="rId170" display="http://pbs.twimg.com/profile_images/1168494672911593478/pgUGrDgj_normal.jpg"/>
    <hyperlink ref="AL38" r:id="rId171" display="http://pbs.twimg.com/profile_images/1085776914285903873/D2BnQ3vv_normal.jpg"/>
    <hyperlink ref="AL39" r:id="rId172" display="http://pbs.twimg.com/profile_images/1168494672911593478/pgUGrDgj_normal.jpg"/>
    <hyperlink ref="AL40" r:id="rId173" display="http://pbs.twimg.com/profile_images/1085776914285903873/D2BnQ3vv_normal.jpg"/>
    <hyperlink ref="AL41" r:id="rId174" display="http://pbs.twimg.com/profile_images/1168494672911593478/pgUGrDgj_normal.jpg"/>
    <hyperlink ref="AL42" r:id="rId175" display="http://pbs.twimg.com/profile_images/1085776914285903873/D2BnQ3vv_normal.jpg"/>
    <hyperlink ref="AL43" r:id="rId176" display="http://pbs.twimg.com/profile_images/1168494672911593478/pgUGrDgj_normal.jpg"/>
    <hyperlink ref="AL44" r:id="rId177" display="http://pbs.twimg.com/profile_images/1085776914285903873/D2BnQ3vv_normal.jpg"/>
    <hyperlink ref="AL45" r:id="rId178" display="http://pbs.twimg.com/profile_images/1085776914285903873/D2BnQ3vv_normal.jpg"/>
    <hyperlink ref="AL46" r:id="rId179" display="http://pbs.twimg.com/profile_images/1168494672911593478/pgUGrDgj_normal.jpg"/>
    <hyperlink ref="AL47" r:id="rId180" display="http://pbs.twimg.com/profile_images/1168494672911593478/pgUGrDgj_normal.jpg"/>
    <hyperlink ref="AL48" r:id="rId181" display="http://pbs.twimg.com/profile_images/943167209479819264/NzUPkf7w_normal.jpg"/>
    <hyperlink ref="AL49" r:id="rId182" display="http://pbs.twimg.com/profile_images/943167209479819264/NzUPkf7w_normal.jpg"/>
    <hyperlink ref="AL50" r:id="rId183" display="http://pbs.twimg.com/profile_images/923243414425976832/GWZwBnhE_normal.jpg"/>
    <hyperlink ref="AL51" r:id="rId184" display="http://pbs.twimg.com/profile_images/923243414425976832/GWZwBnhE_normal.jpg"/>
    <hyperlink ref="AL52" r:id="rId185" display="http://pbs.twimg.com/profile_images/923243414425976832/GWZwBnhE_normal.jpg"/>
    <hyperlink ref="AL53" r:id="rId186" display="http://pbs.twimg.com/profile_images/923243414425976832/GWZwBnhE_normal.jpg"/>
    <hyperlink ref="AL54" r:id="rId187" display="http://pbs.twimg.com/profile_images/923243414425976832/GWZwBnhE_normal.jpg"/>
    <hyperlink ref="AL55" r:id="rId188" display="http://pbs.twimg.com/profile_images/923243414425976832/GWZwBnhE_normal.jpg"/>
    <hyperlink ref="AL56" r:id="rId189" display="http://pbs.twimg.com/profile_images/875946540715659264/FDOf-UKL_normal.jpg"/>
    <hyperlink ref="AL57" r:id="rId190" display="http://pbs.twimg.com/profile_images/875946540715659264/FDOf-UKL_normal.jpg"/>
    <hyperlink ref="AL58" r:id="rId191" display="http://pbs.twimg.com/profile_images/875946540715659264/FDOf-UKL_normal.jpg"/>
    <hyperlink ref="AL59" r:id="rId192" display="http://pbs.twimg.com/profile_images/875946540715659264/FDOf-UKL_normal.jpg"/>
    <hyperlink ref="AL60" r:id="rId193" display="http://pbs.twimg.com/profile_images/875946540715659264/FDOf-UKL_normal.jpg"/>
    <hyperlink ref="AL61" r:id="rId194" display="http://pbs.twimg.com/profile_images/875946540715659264/FDOf-UKL_normal.jpg"/>
    <hyperlink ref="AL62" r:id="rId195" display="http://pbs.twimg.com/profile_images/875946540715659264/FDOf-UKL_normal.jpg"/>
    <hyperlink ref="AL63" r:id="rId196" display="http://pbs.twimg.com/profile_images/875946540715659264/FDOf-UKL_normal.jpg"/>
    <hyperlink ref="AL64" r:id="rId197" display="http://pbs.twimg.com/profile_images/875946540715659264/FDOf-UKL_normal.jpg"/>
    <hyperlink ref="AL65" r:id="rId198" display="http://pbs.twimg.com/profile_images/875946540715659264/FDOf-UKL_normal.jpg"/>
    <hyperlink ref="AL66" r:id="rId199" display="http://pbs.twimg.com/profile_images/875946540715659264/FDOf-UKL_normal.jpg"/>
    <hyperlink ref="AL67" r:id="rId200" display="http://pbs.twimg.com/profile_images/875946540715659264/FDOf-UKL_normal.jpg"/>
    <hyperlink ref="AL68" r:id="rId201" display="http://pbs.twimg.com/profile_images/875946540715659264/FDOf-UKL_normal.jpg"/>
    <hyperlink ref="AL69" r:id="rId202" display="http://pbs.twimg.com/profile_images/875946540715659264/FDOf-UKL_normal.jpg"/>
    <hyperlink ref="AL70" r:id="rId203" display="http://pbs.twimg.com/profile_images/875946540715659264/FDOf-UKL_normal.jpg"/>
    <hyperlink ref="AL71" r:id="rId204" display="http://pbs.twimg.com/profile_images/875946540715659264/FDOf-UKL_normal.jpg"/>
    <hyperlink ref="AL72" r:id="rId205" display="http://pbs.twimg.com/profile_images/875946540715659264/FDOf-UKL_normal.jpg"/>
    <hyperlink ref="AL73" r:id="rId206" display="http://pbs.twimg.com/profile_images/719021299914383360/_jkQhu12_normal.jpg"/>
    <hyperlink ref="AL74" r:id="rId207" display="http://pbs.twimg.com/profile_images/1061744570344517633/fKDfFqhQ_normal.jpg"/>
    <hyperlink ref="AL75" r:id="rId208" display="https://pbs.twimg.com/media/EJ8cKE_XsAA-mhf.jpg"/>
    <hyperlink ref="AL76" r:id="rId209" display="http://pbs.twimg.com/profile_images/719021299914383360/_jkQhu12_normal.jpg"/>
    <hyperlink ref="AL77" r:id="rId210" display="http://pbs.twimg.com/profile_images/1061744570344517633/fKDfFqhQ_normal.jpg"/>
    <hyperlink ref="AL78" r:id="rId211" display="https://pbs.twimg.com/media/EJ8cKE_XsAA-mhf.jpg"/>
    <hyperlink ref="AL79" r:id="rId212" display="http://pbs.twimg.com/profile_images/719021299914383360/_jkQhu12_normal.jpg"/>
    <hyperlink ref="AL80" r:id="rId213" display="http://pbs.twimg.com/profile_images/719021299914383360/_jkQhu12_normal.jpg"/>
    <hyperlink ref="AL81" r:id="rId214" display="http://pbs.twimg.com/profile_images/719021299914383360/_jkQhu12_normal.jpg"/>
    <hyperlink ref="AL82" r:id="rId215" display="http://pbs.twimg.com/profile_images/1061744570344517633/fKDfFqhQ_normal.jpg"/>
    <hyperlink ref="AL83" r:id="rId216" display="https://pbs.twimg.com/media/EJ8cKE_XsAA-mhf.jpg"/>
    <hyperlink ref="AL84" r:id="rId217" display="http://pbs.twimg.com/profile_images/1061744570344517633/fKDfFqhQ_normal.jpg"/>
    <hyperlink ref="AL85" r:id="rId218" display="http://pbs.twimg.com/profile_images/943167209479819264/NzUPkf7w_normal.jpg"/>
    <hyperlink ref="AL86" r:id="rId219" display="http://pbs.twimg.com/profile_images/875946540715659264/FDOf-UKL_normal.jpg"/>
    <hyperlink ref="AL87" r:id="rId220" display="http://pbs.twimg.com/profile_images/912667889395798022/pMoB2qc8_normal.jpg"/>
    <hyperlink ref="AL88" r:id="rId221" display="http://pbs.twimg.com/profile_images/1061744570344517633/fKDfFqhQ_normal.jpg"/>
    <hyperlink ref="AL89" r:id="rId222" display="http://pbs.twimg.com/profile_images/943167209479819264/NzUPkf7w_normal.jpg"/>
    <hyperlink ref="AL90" r:id="rId223" display="http://pbs.twimg.com/profile_images/875946540715659264/FDOf-UKL_normal.jpg"/>
    <hyperlink ref="AL91" r:id="rId224" display="http://pbs.twimg.com/profile_images/912667889395798022/pMoB2qc8_normal.jpg"/>
    <hyperlink ref="AL92" r:id="rId225" display="http://pbs.twimg.com/profile_images/1061744570344517633/fKDfFqhQ_normal.jpg"/>
    <hyperlink ref="AL93" r:id="rId226" display="http://pbs.twimg.com/profile_images/943167209479819264/NzUPkf7w_normal.jpg"/>
    <hyperlink ref="AL94" r:id="rId227" display="http://pbs.twimg.com/profile_images/875946540715659264/FDOf-UKL_normal.jpg"/>
    <hyperlink ref="AL95" r:id="rId228" display="http://pbs.twimg.com/profile_images/912667889395798022/pMoB2qc8_normal.jpg"/>
    <hyperlink ref="AL96" r:id="rId229" display="http://pbs.twimg.com/profile_images/1061744570344517633/fKDfFqhQ_normal.jpg"/>
    <hyperlink ref="AL97" r:id="rId230" display="http://pbs.twimg.com/profile_images/943167209479819264/NzUPkf7w_normal.jpg"/>
    <hyperlink ref="AL98" r:id="rId231" display="http://pbs.twimg.com/profile_images/875946540715659264/FDOf-UKL_normal.jpg"/>
    <hyperlink ref="AL99" r:id="rId232" display="http://pbs.twimg.com/profile_images/875946540715659264/FDOf-UKL_normal.jpg"/>
    <hyperlink ref="AL100" r:id="rId233" display="http://pbs.twimg.com/profile_images/875946540715659264/FDOf-UKL_normal.jpg"/>
    <hyperlink ref="AL101" r:id="rId234" display="http://pbs.twimg.com/profile_images/875946540715659264/FDOf-UKL_normal.jpg"/>
    <hyperlink ref="AL102" r:id="rId235" display="http://pbs.twimg.com/profile_images/875946540715659264/FDOf-UKL_normal.jpg"/>
    <hyperlink ref="AL103" r:id="rId236" display="http://pbs.twimg.com/profile_images/875946540715659264/FDOf-UKL_normal.jpg"/>
    <hyperlink ref="AL104" r:id="rId237" display="http://pbs.twimg.com/profile_images/875946540715659264/FDOf-UKL_normal.jpg"/>
    <hyperlink ref="AL105" r:id="rId238" display="http://pbs.twimg.com/profile_images/875946540715659264/FDOf-UKL_normal.jpg"/>
    <hyperlink ref="AL106" r:id="rId239" display="http://pbs.twimg.com/profile_images/875946540715659264/FDOf-UKL_normal.jpg"/>
    <hyperlink ref="AL107" r:id="rId240" display="http://pbs.twimg.com/profile_images/875946540715659264/FDOf-UKL_normal.jpg"/>
    <hyperlink ref="AL108" r:id="rId241" display="http://pbs.twimg.com/profile_images/875946540715659264/FDOf-UKL_normal.jpg"/>
    <hyperlink ref="AL109" r:id="rId242" display="http://pbs.twimg.com/profile_images/912667889395798022/pMoB2qc8_normal.jpg"/>
    <hyperlink ref="AL110" r:id="rId243" display="http://pbs.twimg.com/profile_images/1061744570344517633/fKDfFqhQ_normal.jpg"/>
    <hyperlink ref="AL111" r:id="rId244" display="http://pbs.twimg.com/profile_images/943167209479819264/NzUPkf7w_normal.jpg"/>
    <hyperlink ref="AL112" r:id="rId245" display="http://pbs.twimg.com/profile_images/912667889395798022/pMoB2qc8_normal.jpg"/>
    <hyperlink ref="AL113" r:id="rId246" display="http://pbs.twimg.com/profile_images/1061744570344517633/fKDfFqhQ_normal.jpg"/>
    <hyperlink ref="AL114" r:id="rId247" display="http://pbs.twimg.com/profile_images/943167209479819264/NzUPkf7w_normal.jpg"/>
    <hyperlink ref="AL115" r:id="rId248" display="http://pbs.twimg.com/profile_images/912667889395798022/pMoB2qc8_normal.jpg"/>
    <hyperlink ref="AL116" r:id="rId249" display="http://pbs.twimg.com/profile_images/1061744570344517633/fKDfFqhQ_normal.jpg"/>
    <hyperlink ref="AL117" r:id="rId250" display="http://pbs.twimg.com/profile_images/943167209479819264/NzUPkf7w_normal.jpg"/>
    <hyperlink ref="AL118" r:id="rId251" display="http://pbs.twimg.com/profile_images/912667889395798022/pMoB2qc8_normal.jpg"/>
    <hyperlink ref="AL119" r:id="rId252" display="http://pbs.twimg.com/profile_images/1061744570344517633/fKDfFqhQ_normal.jpg"/>
    <hyperlink ref="AL120" r:id="rId253" display="http://pbs.twimg.com/profile_images/943167209479819264/NzUPkf7w_normal.jpg"/>
    <hyperlink ref="AL121" r:id="rId254" display="http://pbs.twimg.com/profile_images/943167209479819264/NzUPkf7w_normal.jpg"/>
    <hyperlink ref="AL122" r:id="rId255" display="http://pbs.twimg.com/profile_images/943167209479819264/NzUPkf7w_normal.jpg"/>
    <hyperlink ref="AL123" r:id="rId256" display="http://pbs.twimg.com/profile_images/943167209479819264/NzUPkf7w_normal.jpg"/>
    <hyperlink ref="AL124" r:id="rId257" display="http://pbs.twimg.com/profile_images/943167209479819264/NzUPkf7w_normal.jpg"/>
    <hyperlink ref="AL125" r:id="rId258" display="http://pbs.twimg.com/profile_images/943167209479819264/NzUPkf7w_normal.jpg"/>
    <hyperlink ref="AL126" r:id="rId259" display="http://pbs.twimg.com/profile_images/943167209479819264/NzUPkf7w_normal.jpg"/>
    <hyperlink ref="AL127" r:id="rId260" display="http://pbs.twimg.com/profile_images/912667889395798022/pMoB2qc8_normal.jpg"/>
    <hyperlink ref="AL128" r:id="rId261" display="https://pbs.twimg.com/media/EKGxbJMWkAATjSG.jpg"/>
    <hyperlink ref="AL129" r:id="rId262" display="http://pbs.twimg.com/profile_images/1061744570344517633/fKDfFqhQ_normal.jpg"/>
    <hyperlink ref="AL130" r:id="rId263" display="http://pbs.twimg.com/profile_images/1061744570344517633/fKDfFqhQ_normal.jpg"/>
    <hyperlink ref="AL131" r:id="rId264" display="https://pbs.twimg.com/media/EJ8cKE_XsAA-mhf.jpg"/>
    <hyperlink ref="AL132" r:id="rId265" display="http://pbs.twimg.com/profile_images/912667889395798022/pMoB2qc8_normal.jpg"/>
    <hyperlink ref="AL133" r:id="rId266" display="https://pbs.twimg.com/media/EKGxbJMWkAATjSG.jpg"/>
    <hyperlink ref="AL134" r:id="rId267" display="http://pbs.twimg.com/profile_images/912667889395798022/pMoB2qc8_normal.jpg"/>
    <hyperlink ref="AL135" r:id="rId268" display="http://pbs.twimg.com/profile_images/912667889395798022/pMoB2qc8_normal.jpg"/>
    <hyperlink ref="AL136" r:id="rId269" display="http://pbs.twimg.com/profile_images/912667889395798022/pMoB2qc8_normal.jpg"/>
    <hyperlink ref="AL137" r:id="rId270" display="http://pbs.twimg.com/profile_images/912667889395798022/pMoB2qc8_normal.jpg"/>
    <hyperlink ref="AL138" r:id="rId271" display="http://pbs.twimg.com/profile_images/912667889395798022/pMoB2qc8_normal.jpg"/>
    <hyperlink ref="AL139" r:id="rId272" display="http://pbs.twimg.com/profile_images/912667889395798022/pMoB2qc8_normal.jpg"/>
    <hyperlink ref="AL140" r:id="rId273" display="http://pbs.twimg.com/profile_images/912667889395798022/pMoB2qc8_normal.jpg"/>
    <hyperlink ref="AL141" r:id="rId274" display="http://pbs.twimg.com/profile_images/912667889395798022/pMoB2qc8_normal.jpg"/>
    <hyperlink ref="AL142" r:id="rId275" display="http://pbs.twimg.com/profile_images/912667889395798022/pMoB2qc8_normal.jpg"/>
    <hyperlink ref="AL143" r:id="rId276" display="http://pbs.twimg.com/profile_images/912667889395798022/pMoB2qc8_normal.jpg"/>
    <hyperlink ref="AL144" r:id="rId277" display="http://pbs.twimg.com/profile_images/912667889395798022/pMoB2qc8_normal.jpg"/>
    <hyperlink ref="AL145" r:id="rId278" display="http://pbs.twimg.com/profile_images/912667889395798022/pMoB2qc8_normal.jpg"/>
    <hyperlink ref="AL146" r:id="rId279" display="http://pbs.twimg.com/profile_images/912667889395798022/pMoB2qc8_normal.jpg"/>
    <hyperlink ref="AL147" r:id="rId280" display="http://pbs.twimg.com/profile_images/912667889395798022/pMoB2qc8_normal.jpg"/>
    <hyperlink ref="AL148" r:id="rId281" display="http://pbs.twimg.com/profile_images/912667889395798022/pMoB2qc8_normal.jpg"/>
    <hyperlink ref="AL149" r:id="rId282" display="http://pbs.twimg.com/profile_images/912667889395798022/pMoB2qc8_normal.jpg"/>
    <hyperlink ref="AL150" r:id="rId283" display="http://pbs.twimg.com/profile_images/912667889395798022/pMoB2qc8_normal.jpg"/>
    <hyperlink ref="AL151" r:id="rId284" display="http://pbs.twimg.com/profile_images/912667889395798022/pMoB2qc8_normal.jpg"/>
    <hyperlink ref="AL152" r:id="rId285" display="http://pbs.twimg.com/profile_images/912667889395798022/pMoB2qc8_normal.jpg"/>
    <hyperlink ref="AL153" r:id="rId286" display="http://pbs.twimg.com/profile_images/912667889395798022/pMoB2qc8_normal.jpg"/>
    <hyperlink ref="AL154" r:id="rId287" display="http://pbs.twimg.com/profile_images/912667889395798022/pMoB2qc8_normal.jpg"/>
    <hyperlink ref="AL155" r:id="rId288" display="http://pbs.twimg.com/profile_images/912667889395798022/pMoB2qc8_normal.jpg"/>
    <hyperlink ref="AL156" r:id="rId289" display="http://pbs.twimg.com/profile_images/912667889395798022/pMoB2qc8_normal.jpg"/>
    <hyperlink ref="AL157" r:id="rId290" display="http://pbs.twimg.com/profile_images/912667889395798022/pMoB2qc8_normal.jpg"/>
    <hyperlink ref="AL158" r:id="rId291" display="http://pbs.twimg.com/profile_images/912667889395798022/pMoB2qc8_normal.jpg"/>
    <hyperlink ref="AL159" r:id="rId292" display="http://pbs.twimg.com/profile_images/912667889395798022/pMoB2qc8_normal.jpg"/>
    <hyperlink ref="AL160" r:id="rId293" display="http://pbs.twimg.com/profile_images/912667889395798022/pMoB2qc8_normal.jpg"/>
    <hyperlink ref="AL161" r:id="rId294" display="http://pbs.twimg.com/profile_images/912667889395798022/pMoB2qc8_normal.jpg"/>
    <hyperlink ref="AL162" r:id="rId295" display="http://pbs.twimg.com/profile_images/912667889395798022/pMoB2qc8_normal.jpg"/>
    <hyperlink ref="AL163" r:id="rId296" display="http://pbs.twimg.com/profile_images/912667889395798022/pMoB2qc8_normal.jpg"/>
    <hyperlink ref="AL164" r:id="rId297" display="http://pbs.twimg.com/profile_images/912667889395798022/pMoB2qc8_normal.jpg"/>
    <hyperlink ref="AL165" r:id="rId298" display="http://pbs.twimg.com/profile_images/912667889395798022/pMoB2qc8_normal.jpg"/>
    <hyperlink ref="AL166" r:id="rId299" display="http://pbs.twimg.com/profile_images/912667889395798022/pMoB2qc8_normal.jpg"/>
    <hyperlink ref="AL167" r:id="rId300" display="http://pbs.twimg.com/profile_images/912667889395798022/pMoB2qc8_normal.jpg"/>
    <hyperlink ref="AL168" r:id="rId301" display="http://pbs.twimg.com/profile_images/912667889395798022/pMoB2qc8_normal.jpg"/>
    <hyperlink ref="AL169" r:id="rId302" display="http://pbs.twimg.com/profile_images/912667889395798022/pMoB2qc8_normal.jpg"/>
    <hyperlink ref="AL170" r:id="rId303" display="http://pbs.twimg.com/profile_images/912667889395798022/pMoB2qc8_normal.jpg"/>
    <hyperlink ref="AL171" r:id="rId304" display="http://pbs.twimg.com/profile_images/912667889395798022/pMoB2qc8_normal.jpg"/>
    <hyperlink ref="AL172" r:id="rId305" display="http://pbs.twimg.com/profile_images/1061744570344517633/fKDfFqhQ_normal.jpg"/>
    <hyperlink ref="AL173" r:id="rId306" display="http://pbs.twimg.com/profile_images/912667889395798022/pMoB2qc8_normal.jpg"/>
    <hyperlink ref="AL174" r:id="rId307" display="http://pbs.twimg.com/profile_images/912667889395798022/pMoB2qc8_normal.jpg"/>
    <hyperlink ref="AL175" r:id="rId308" display="http://pbs.twimg.com/profile_images/912667889395798022/pMoB2qc8_normal.jpg"/>
    <hyperlink ref="AL176" r:id="rId309" display="http://pbs.twimg.com/profile_images/912667889395798022/pMoB2qc8_normal.jpg"/>
    <hyperlink ref="AL177" r:id="rId310" display="http://pbs.twimg.com/profile_images/912667889395798022/pMoB2qc8_normal.jpg"/>
    <hyperlink ref="AL178" r:id="rId311" display="http://pbs.twimg.com/profile_images/1061744570344517633/fKDfFqhQ_normal.jpg"/>
    <hyperlink ref="AL179" r:id="rId312" display="http://pbs.twimg.com/profile_images/1061744570344517633/fKDfFqhQ_normal.jpg"/>
    <hyperlink ref="AL180" r:id="rId313" display="http://pbs.twimg.com/profile_images/1061744570344517633/fKDfFqhQ_normal.jpg"/>
    <hyperlink ref="AL181" r:id="rId314" display="https://pbs.twimg.com/media/EJ8cKE_XsAA-mhf.jpg"/>
    <hyperlink ref="AL182" r:id="rId315" display="http://pbs.twimg.com/profile_images/912667889395798022/pMoB2qc8_normal.jpg"/>
    <hyperlink ref="AL183" r:id="rId316" display="https://pbs.twimg.com/media/EKGxbJMWkAATjSG.jpg"/>
    <hyperlink ref="AL184" r:id="rId317" display="http://pbs.twimg.com/profile_images/912667889395798022/pMoB2qc8_normal.jpg"/>
    <hyperlink ref="AL185" r:id="rId318" display="http://pbs.twimg.com/profile_images/912667889395798022/pMoB2qc8_normal.jpg"/>
    <hyperlink ref="AL186" r:id="rId319" display="http://pbs.twimg.com/profile_images/912667889395798022/pMoB2qc8_normal.jpg"/>
    <hyperlink ref="AL187" r:id="rId320" display="http://pbs.twimg.com/profile_images/912667889395798022/pMoB2qc8_normal.jpg"/>
    <hyperlink ref="AL188" r:id="rId321" display="http://pbs.twimg.com/profile_images/912667889395798022/pMoB2qc8_normal.jpg"/>
    <hyperlink ref="AL189" r:id="rId322" display="http://pbs.twimg.com/profile_images/912667889395798022/pMoB2qc8_normal.jpg"/>
    <hyperlink ref="V3" r:id="rId323" display="https://twitter.com/docassar/status/1198134383829508096"/>
    <hyperlink ref="V4" r:id="rId324" display="https://twitter.com/docassar/status/1198134383829508096"/>
    <hyperlink ref="V5" r:id="rId325" display="https://twitter.com/docassar/status/1198134383829508096"/>
    <hyperlink ref="V6" r:id="rId326" display="https://twitter.com/docassar/status/1198134383829508096"/>
    <hyperlink ref="V7" r:id="rId327" display="https://twitter.com/docassar/status/1198134383829508096"/>
    <hyperlink ref="V8" r:id="rId328" display="https://twitter.com/docassar/status/1198134383829508096"/>
    <hyperlink ref="V9" r:id="rId329" display="https://twitter.com/docassar/status/1198134383829508096"/>
    <hyperlink ref="V10" r:id="rId330" display="https://twitter.com/docassar/status/1198134383829508096"/>
    <hyperlink ref="V11" r:id="rId331" display="https://twitter.com/docassar/status/1198134383829508096"/>
    <hyperlink ref="V12" r:id="rId332" display="https://twitter.com/ccooke6685/status/1198131531111452672"/>
    <hyperlink ref="V13" r:id="rId333" display="https://twitter.com/freelanceowl/status/1198142510297686016"/>
    <hyperlink ref="V14" r:id="rId334" display="https://twitter.com/mariambocari/status/1198212789430452224"/>
    <hyperlink ref="V15" r:id="rId335" display="https://twitter.com/ccooke6685/status/1198131531111452672"/>
    <hyperlink ref="V16" r:id="rId336" display="https://twitter.com/freelanceowl/status/1198142510297686016"/>
    <hyperlink ref="V17" r:id="rId337" display="https://twitter.com/freelanceowl/status/1198142510297686016"/>
    <hyperlink ref="V18" r:id="rId338" display="https://twitter.com/freelanceowl/status/1198142510297686016"/>
    <hyperlink ref="V19" r:id="rId339" display="https://twitter.com/freelanceowl/status/1198142510297686016"/>
    <hyperlink ref="V20" r:id="rId340" display="https://twitter.com/freelanceowl/status/1198142510297686016"/>
    <hyperlink ref="V21" r:id="rId341" display="https://twitter.com/freelanceowl/status/1198142510297686016"/>
    <hyperlink ref="V22" r:id="rId342" display="https://twitter.com/freelanceowl/status/1198142510297686016"/>
    <hyperlink ref="V23" r:id="rId343" display="https://twitter.com/freelanceowl/status/1198142510297686016"/>
    <hyperlink ref="V24" r:id="rId344" display="https://twitter.com/freelanceowl/status/1198142510297686016"/>
    <hyperlink ref="V25" r:id="rId345" display="https://twitter.com/freelanceowl/status/1198142510297686016"/>
    <hyperlink ref="V26" r:id="rId346" display="https://twitter.com/freelanceowl/status/1198142510297686016"/>
    <hyperlink ref="V27" r:id="rId347" display="https://twitter.com/mariambocari/status/1198212789430452224"/>
    <hyperlink ref="V28" r:id="rId348" display="https://twitter.com/ccooke6685/status/1198131531111452672"/>
    <hyperlink ref="V29" r:id="rId349" display="https://twitter.com/mariambocari/status/1198212789430452224"/>
    <hyperlink ref="V30" r:id="rId350" display="https://twitter.com/ccooke6685/status/1198131531111452672"/>
    <hyperlink ref="V31" r:id="rId351" display="https://twitter.com/mariambocari/status/1198212789430452224"/>
    <hyperlink ref="V32" r:id="rId352" display="https://twitter.com/ccooke6685/status/1198131531111452672"/>
    <hyperlink ref="V33" r:id="rId353" display="https://twitter.com/mariambocari/status/1198212789430452224"/>
    <hyperlink ref="V34" r:id="rId354" display="https://twitter.com/ccooke6685/status/1198131531111452672"/>
    <hyperlink ref="V35" r:id="rId355" display="https://twitter.com/mariambocari/status/1198212789430452224"/>
    <hyperlink ref="V36" r:id="rId356" display="https://twitter.com/ccooke6685/status/1198131531111452672"/>
    <hyperlink ref="V37" r:id="rId357" display="https://twitter.com/mariambocari/status/1198212789430452224"/>
    <hyperlink ref="V38" r:id="rId358" display="https://twitter.com/ccooke6685/status/1198131531111452672"/>
    <hyperlink ref="V39" r:id="rId359" display="https://twitter.com/mariambocari/status/1198212789430452224"/>
    <hyperlink ref="V40" r:id="rId360" display="https://twitter.com/ccooke6685/status/1198131531111452672"/>
    <hyperlink ref="V41" r:id="rId361" display="https://twitter.com/mariambocari/status/1198212789430452224"/>
    <hyperlink ref="V42" r:id="rId362" display="https://twitter.com/ccooke6685/status/1198131531111452672"/>
    <hyperlink ref="V43" r:id="rId363" display="https://twitter.com/mariambocari/status/1198212789430452224"/>
    <hyperlink ref="V44" r:id="rId364" display="https://twitter.com/ccooke6685/status/1198131531111452672"/>
    <hyperlink ref="V45" r:id="rId365" display="https://twitter.com/ccooke6685/status/1198131531111452672"/>
    <hyperlink ref="V46" r:id="rId366" display="https://twitter.com/mariambocari/status/1198212789430452224"/>
    <hyperlink ref="V47" r:id="rId367" display="https://twitter.com/mariambocari/status/1198212789430452224"/>
    <hyperlink ref="V48" r:id="rId368" display="https://twitter.com/nebraskasower/status/1198720438370807810"/>
    <hyperlink ref="V49" r:id="rId369" display="https://twitter.com/nebraskasower/status/1198720438370807810"/>
    <hyperlink ref="V50" r:id="rId370" display="https://twitter.com/communo/status/1199693946538090496"/>
    <hyperlink ref="V51" r:id="rId371" display="https://twitter.com/communo/status/1199693946538090496"/>
    <hyperlink ref="V52" r:id="rId372" display="https://twitter.com/communo/status/1199693946538090496"/>
    <hyperlink ref="V53" r:id="rId373" display="https://twitter.com/communo/status/1199693946538090496"/>
    <hyperlink ref="V54" r:id="rId374" display="https://twitter.com/communo/status/1199693946538090496"/>
    <hyperlink ref="V55" r:id="rId375" display="https://twitter.com/communo/status/1199693946538090496"/>
    <hyperlink ref="V56" r:id="rId376" display="https://twitter.com/thartman2u/status/1198716858981109760"/>
    <hyperlink ref="V57" r:id="rId377" display="https://twitter.com/thartman2u/status/1198716858981109760"/>
    <hyperlink ref="V58" r:id="rId378" display="https://twitter.com/thartman2u/status/1198716858981109760"/>
    <hyperlink ref="V59" r:id="rId379" display="https://twitter.com/thartman2u/status/1198716858981109760"/>
    <hyperlink ref="V60" r:id="rId380" display="https://twitter.com/thartman2u/status/1198716858981109760"/>
    <hyperlink ref="V61" r:id="rId381" display="https://twitter.com/thartman2u/status/1198716858981109760"/>
    <hyperlink ref="V62" r:id="rId382" display="https://twitter.com/thartman2u/status/1198716858981109760"/>
    <hyperlink ref="V63" r:id="rId383" display="https://twitter.com/thartman2u/status/1198716858981109760"/>
    <hyperlink ref="V64" r:id="rId384" display="https://twitter.com/thartman2u/status/1198716858981109760"/>
    <hyperlink ref="V65" r:id="rId385" display="https://twitter.com/thartman2u/status/1199786569789399040"/>
    <hyperlink ref="V66" r:id="rId386" display="https://twitter.com/thartman2u/status/1198716858981109760"/>
    <hyperlink ref="V67" r:id="rId387" display="https://twitter.com/thartman2u/status/1199786569789399040"/>
    <hyperlink ref="V68" r:id="rId388" display="https://twitter.com/thartman2u/status/1199786569789399040"/>
    <hyperlink ref="V69" r:id="rId389" display="https://twitter.com/thartman2u/status/1199786569789399040"/>
    <hyperlink ref="V70" r:id="rId390" display="https://twitter.com/thartman2u/status/1199786569789399040"/>
    <hyperlink ref="V71" r:id="rId391" display="https://twitter.com/thartman2u/status/1199786569789399040"/>
    <hyperlink ref="V72" r:id="rId392" display="https://twitter.com/thartman2u/status/1199786569789399040"/>
    <hyperlink ref="V73" r:id="rId393" display="https://twitter.com/randazalman/status/1197759763003645954"/>
    <hyperlink ref="V74" r:id="rId394" display="https://twitter.com/unosml/status/1197709328087703552"/>
    <hyperlink ref="V75" r:id="rId395" display="https://twitter.com/jeremyhl/status/1197707006418792448"/>
    <hyperlink ref="V76" r:id="rId396" display="https://twitter.com/randazalman/status/1197759763003645954"/>
    <hyperlink ref="V77" r:id="rId397" display="https://twitter.com/unosml/status/1197709328087703552"/>
    <hyperlink ref="V78" r:id="rId398" display="https://twitter.com/jeremyhl/status/1197707006418792448"/>
    <hyperlink ref="V79" r:id="rId399" display="https://twitter.com/randazalman/status/1197759763003645954"/>
    <hyperlink ref="V80" r:id="rId400" display="https://twitter.com/randazalman/status/1197759763003645954"/>
    <hyperlink ref="V81" r:id="rId401" display="https://twitter.com/randazalman/status/1197759763003645954"/>
    <hyperlink ref="V82" r:id="rId402" display="https://twitter.com/unosml/status/1197709328087703552"/>
    <hyperlink ref="V83" r:id="rId403" display="https://twitter.com/jeremyhl/status/1197707006418792448"/>
    <hyperlink ref="V84" r:id="rId404" display="https://twitter.com/unosml/status/1198428656210710528"/>
    <hyperlink ref="V85" r:id="rId405" display="https://twitter.com/nebraskasower/status/1198663174901379072"/>
    <hyperlink ref="V86" r:id="rId406" display="https://twitter.com/thartman2u/status/1198447171273658369"/>
    <hyperlink ref="V87" r:id="rId407" display="https://twitter.com/jeremyhl/status/1198428191976804352"/>
    <hyperlink ref="V88" r:id="rId408" display="https://twitter.com/unosml/status/1198428656210710528"/>
    <hyperlink ref="V89" r:id="rId409" display="https://twitter.com/nebraskasower/status/1198663174901379072"/>
    <hyperlink ref="V90" r:id="rId410" display="https://twitter.com/thartman2u/status/1198447171273658369"/>
    <hyperlink ref="V91" r:id="rId411" display="https://twitter.com/jeremyhl/status/1198428191976804352"/>
    <hyperlink ref="V92" r:id="rId412" display="https://twitter.com/unosml/status/1198428656210710528"/>
    <hyperlink ref="V93" r:id="rId413" display="https://twitter.com/nebraskasower/status/1198663174901379072"/>
    <hyperlink ref="V94" r:id="rId414" display="https://twitter.com/thartman2u/status/1198447171273658369"/>
    <hyperlink ref="V95" r:id="rId415" display="https://twitter.com/jeremyhl/status/1198428191976804352"/>
    <hyperlink ref="V96" r:id="rId416" display="https://twitter.com/unosml/status/1198428656210710528"/>
    <hyperlink ref="V97" r:id="rId417" display="https://twitter.com/nebraskasower/status/1198663174901379072"/>
    <hyperlink ref="V98" r:id="rId418" display="https://twitter.com/thartman2u/status/1198447171273658369"/>
    <hyperlink ref="V99" r:id="rId419" display="https://twitter.com/thartman2u/status/1198447171273658369"/>
    <hyperlink ref="V100" r:id="rId420" display="https://twitter.com/thartman2u/status/1198447171273658369"/>
    <hyperlink ref="V101" r:id="rId421" display="https://twitter.com/thartman2u/status/1198447171273658369"/>
    <hyperlink ref="V102" r:id="rId422" display="https://twitter.com/thartman2u/status/1198447171273658369"/>
    <hyperlink ref="V103" r:id="rId423" display="https://twitter.com/thartman2u/status/1198447171273658369"/>
    <hyperlink ref="V104" r:id="rId424" display="https://twitter.com/thartman2u/status/1198447171273658369"/>
    <hyperlink ref="V105" r:id="rId425" display="https://twitter.com/thartman2u/status/1198447171273658369"/>
    <hyperlink ref="V106" r:id="rId426" display="https://twitter.com/thartman2u/status/1198447171273658369"/>
    <hyperlink ref="V107" r:id="rId427" display="https://twitter.com/thartman2u/status/1198716858981109760"/>
    <hyperlink ref="V108" r:id="rId428" display="https://twitter.com/thartman2u/status/1199786569789399040"/>
    <hyperlink ref="V109" r:id="rId429" display="https://twitter.com/jeremyhl/status/1198428191976804352"/>
    <hyperlink ref="V110" r:id="rId430" display="https://twitter.com/unosml/status/1198428656210710528"/>
    <hyperlink ref="V111" r:id="rId431" display="https://twitter.com/nebraskasower/status/1198663174901379072"/>
    <hyperlink ref="V112" r:id="rId432" display="https://twitter.com/jeremyhl/status/1198428191976804352"/>
    <hyperlink ref="V113" r:id="rId433" display="https://twitter.com/unosml/status/1198428656210710528"/>
    <hyperlink ref="V114" r:id="rId434" display="https://twitter.com/nebraskasower/status/1198663174901379072"/>
    <hyperlink ref="V115" r:id="rId435" display="https://twitter.com/jeremyhl/status/1198428191976804352"/>
    <hyperlink ref="V116" r:id="rId436" display="https://twitter.com/unosml/status/1198428656210710528"/>
    <hyperlink ref="V117" r:id="rId437" display="https://twitter.com/nebraskasower/status/1198663174901379072"/>
    <hyperlink ref="V118" r:id="rId438" display="https://twitter.com/jeremyhl/status/1198428191976804352"/>
    <hyperlink ref="V119" r:id="rId439" display="https://twitter.com/unosml/status/1198428656210710528"/>
    <hyperlink ref="V120" r:id="rId440" display="https://twitter.com/nebraskasower/status/1198663174901379072"/>
    <hyperlink ref="V121" r:id="rId441" display="https://twitter.com/nebraskasower/status/1198663174901379072"/>
    <hyperlink ref="V122" r:id="rId442" display="https://twitter.com/nebraskasower/status/1198663174901379072"/>
    <hyperlink ref="V123" r:id="rId443" display="https://twitter.com/nebraskasower/status/1198663174901379072"/>
    <hyperlink ref="V124" r:id="rId444" display="https://twitter.com/nebraskasower/status/1198663174901379072"/>
    <hyperlink ref="V125" r:id="rId445" display="https://twitter.com/nebraskasower/status/1198720438370807810"/>
    <hyperlink ref="V126" r:id="rId446" display="https://twitter.com/nebraskasower/status/1198720438370807810"/>
    <hyperlink ref="V127" r:id="rId447" display="https://twitter.com/jeremyhl/status/1198428191976804352"/>
    <hyperlink ref="V128" r:id="rId448" display="https://twitter.com/jeremyhl/status/1198434060059717633"/>
    <hyperlink ref="V129" r:id="rId449" display="https://twitter.com/unosml/status/1197709328087703552"/>
    <hyperlink ref="V130" r:id="rId450" display="https://twitter.com/unosml/status/1198428656210710528"/>
    <hyperlink ref="V131" r:id="rId451" display="https://twitter.com/jeremyhl/status/1197707006418792448"/>
    <hyperlink ref="V132" r:id="rId452" display="https://twitter.com/jeremyhl/status/1198428191976804352"/>
    <hyperlink ref="V133" r:id="rId453" display="https://twitter.com/jeremyhl/status/1198434060059717633"/>
    <hyperlink ref="V134" r:id="rId454" display="https://twitter.com/jeremyhl/status/1199451719362433025"/>
    <hyperlink ref="V135" r:id="rId455" display="https://twitter.com/jeremyhl/status/1199451719362433025"/>
    <hyperlink ref="V136" r:id="rId456" display="https://twitter.com/jeremyhl/status/1199451719362433025"/>
    <hyperlink ref="V137" r:id="rId457" display="https://twitter.com/jeremyhl/status/1199451719362433025"/>
    <hyperlink ref="V138" r:id="rId458" display="https://twitter.com/jeremyhl/status/1199451719362433025"/>
    <hyperlink ref="V139" r:id="rId459" display="https://twitter.com/jeremyhl/status/1199451719362433025"/>
    <hyperlink ref="V140" r:id="rId460" display="https://twitter.com/jeremyhl/status/1199451719362433025"/>
    <hyperlink ref="V141" r:id="rId461" display="https://twitter.com/jeremyhl/status/1199451719362433025"/>
    <hyperlink ref="V142" r:id="rId462" display="https://twitter.com/jeremyhl/status/1199451719362433025"/>
    <hyperlink ref="V143" r:id="rId463" display="https://twitter.com/jeremyhl/status/1199451719362433025"/>
    <hyperlink ref="V144" r:id="rId464" display="https://twitter.com/jeremyhl/status/1199758208622985216"/>
    <hyperlink ref="V145" r:id="rId465" display="https://twitter.com/jeremyhl/status/1199758208622985216"/>
    <hyperlink ref="V146" r:id="rId466" display="https://twitter.com/jeremyhl/status/1199758208622985216"/>
    <hyperlink ref="V147" r:id="rId467" display="https://twitter.com/jeremyhl/status/1199758208622985216"/>
    <hyperlink ref="V148" r:id="rId468" display="https://twitter.com/jeremyhl/status/1199758208622985216"/>
    <hyperlink ref="V149" r:id="rId469" display="https://twitter.com/jeremyhl/status/1199758208622985216"/>
    <hyperlink ref="V150" r:id="rId470" display="https://twitter.com/jeremyhl/status/1199758208622985216"/>
    <hyperlink ref="V151" r:id="rId471" display="https://twitter.com/jeremyhl/status/1199758208622985216"/>
    <hyperlink ref="V152" r:id="rId472" display="https://twitter.com/jeremyhl/status/1199758812787249152"/>
    <hyperlink ref="V153" r:id="rId473" display="https://twitter.com/jeremyhl/status/1199758812787249152"/>
    <hyperlink ref="V154" r:id="rId474" display="https://twitter.com/jeremyhl/status/1199758812787249152"/>
    <hyperlink ref="V155" r:id="rId475" display="https://twitter.com/jeremyhl/status/1199758812787249152"/>
    <hyperlink ref="V156" r:id="rId476" display="https://twitter.com/jeremyhl/status/1199758208622985216"/>
    <hyperlink ref="V157" r:id="rId477" display="https://twitter.com/jeremyhl/status/1199758812787249152"/>
    <hyperlink ref="V158" r:id="rId478" display="https://twitter.com/jeremyhl/status/1199758812787249152"/>
    <hyperlink ref="V159" r:id="rId479" display="https://twitter.com/jeremyhl/status/1199758812787249152"/>
    <hyperlink ref="V160" r:id="rId480" display="https://twitter.com/jeremyhl/status/1199758812787249152"/>
    <hyperlink ref="V161" r:id="rId481" display="https://twitter.com/jeremyhl/status/1199758812787249152"/>
    <hyperlink ref="V162" r:id="rId482" display="https://twitter.com/jeremyhl/status/1199758208622985216"/>
    <hyperlink ref="V163" r:id="rId483" display="https://twitter.com/jeremyhl/status/1199758812787249152"/>
    <hyperlink ref="V164" r:id="rId484" display="https://twitter.com/jeremyhl/status/1200117864465780736"/>
    <hyperlink ref="V165" r:id="rId485" display="https://twitter.com/jeremyhl/status/1200117864465780736"/>
    <hyperlink ref="V166" r:id="rId486" display="https://twitter.com/jeremyhl/status/1200117864465780736"/>
    <hyperlink ref="V167" r:id="rId487" display="https://twitter.com/jeremyhl/status/1200117864465780736"/>
    <hyperlink ref="V168" r:id="rId488" display="https://twitter.com/jeremyhl/status/1200117864465780736"/>
    <hyperlink ref="V169" r:id="rId489" display="https://twitter.com/jeremyhl/status/1200117864465780736"/>
    <hyperlink ref="V170" r:id="rId490" display="https://twitter.com/jeremyhl/status/1200117864465780736"/>
    <hyperlink ref="V171" r:id="rId491" display="https://twitter.com/jeremyhl/status/1200117864465780736"/>
    <hyperlink ref="V172" r:id="rId492" display="https://twitter.com/unosml/status/1198428656210710528"/>
    <hyperlink ref="V173" r:id="rId493" display="https://twitter.com/jeremyhl/status/1198428191976804352"/>
    <hyperlink ref="V174" r:id="rId494" display="https://twitter.com/jeremyhl/status/1199451719362433025"/>
    <hyperlink ref="V175" r:id="rId495" display="https://twitter.com/jeremyhl/status/1199758208622985216"/>
    <hyperlink ref="V176" r:id="rId496" display="https://twitter.com/jeremyhl/status/1199758812787249152"/>
    <hyperlink ref="V177" r:id="rId497" display="https://twitter.com/jeremyhl/status/1200117864465780736"/>
    <hyperlink ref="V178" r:id="rId498" display="https://twitter.com/unosml/status/1197709328087703552"/>
    <hyperlink ref="V179" r:id="rId499" display="https://twitter.com/unosml/status/1198428656210710528"/>
    <hyperlink ref="V180" r:id="rId500" display="https://twitter.com/unosml/status/1198428656210710528"/>
    <hyperlink ref="V181" r:id="rId501" display="https://twitter.com/jeremyhl/status/1197707006418792448"/>
    <hyperlink ref="V182" r:id="rId502" display="https://twitter.com/jeremyhl/status/1198428191976804352"/>
    <hyperlink ref="V183" r:id="rId503" display="https://twitter.com/jeremyhl/status/1198434060059717633"/>
    <hyperlink ref="V184" r:id="rId504" display="https://twitter.com/jeremyhl/status/1199451719362433025"/>
    <hyperlink ref="V185" r:id="rId505" display="https://twitter.com/jeremyhl/status/1199758208622985216"/>
    <hyperlink ref="V186" r:id="rId506" display="https://twitter.com/jeremyhl/status/1199758812787249152"/>
    <hyperlink ref="V187" r:id="rId507" display="https://twitter.com/jeremyhl/status/1200117864465780736"/>
    <hyperlink ref="V188" r:id="rId508" display="https://twitter.com/jeremyhl/status/1199451719362433025"/>
    <hyperlink ref="V189" r:id="rId509" display="https://twitter.com/jeremyhl/status/1200117864465780736"/>
    <hyperlink ref="BJ48" r:id="rId510" display="https://api.twitter.com/1.1/geo/id/3af2a75dbeb10500.json"/>
    <hyperlink ref="BJ49" r:id="rId511" display="https://api.twitter.com/1.1/geo/id/3af2a75dbeb10500.json"/>
    <hyperlink ref="BJ125" r:id="rId512" display="https://api.twitter.com/1.1/geo/id/3af2a75dbeb10500.json"/>
    <hyperlink ref="BJ126" r:id="rId513" display="https://api.twitter.com/1.1/geo/id/3af2a75dbeb10500.json"/>
  </hyperlinks>
  <printOptions/>
  <pageMargins left="0.7" right="0.7" top="0.75" bottom="0.75" header="0.3" footer="0.3"/>
  <pageSetup horizontalDpi="600" verticalDpi="600" orientation="portrait" r:id="rId517"/>
  <legacyDrawing r:id="rId515"/>
  <tableParts>
    <tablePart r:id="rId5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228</v>
      </c>
      <c r="B1" s="13" t="s">
        <v>229</v>
      </c>
      <c r="C1" s="13" t="s">
        <v>230</v>
      </c>
      <c r="D1" s="13" t="s">
        <v>231</v>
      </c>
      <c r="E1" s="13" t="s">
        <v>704</v>
      </c>
      <c r="F1" s="13" t="s">
        <v>706</v>
      </c>
      <c r="G1" s="13" t="s">
        <v>705</v>
      </c>
      <c r="H1" s="13" t="s">
        <v>708</v>
      </c>
      <c r="I1" s="63" t="s">
        <v>707</v>
      </c>
      <c r="J1" s="63" t="s">
        <v>709</v>
      </c>
      <c r="K1" s="13" t="s">
        <v>776</v>
      </c>
      <c r="L1" s="13" t="s">
        <v>777</v>
      </c>
    </row>
    <row r="2" spans="1:12" ht="15">
      <c r="A2" s="68" t="s">
        <v>957</v>
      </c>
      <c r="B2" s="63">
        <v>4</v>
      </c>
      <c r="C2" s="68" t="s">
        <v>961</v>
      </c>
      <c r="D2" s="63">
        <v>1</v>
      </c>
      <c r="E2" s="68" t="s">
        <v>957</v>
      </c>
      <c r="F2" s="63">
        <v>1</v>
      </c>
      <c r="G2" s="68" t="s">
        <v>957</v>
      </c>
      <c r="H2" s="63">
        <v>2</v>
      </c>
      <c r="I2" s="63"/>
      <c r="J2" s="63"/>
      <c r="K2" s="68" t="s">
        <v>953</v>
      </c>
      <c r="L2" s="63">
        <v>1</v>
      </c>
    </row>
    <row r="3" spans="1:12" ht="15">
      <c r="A3" s="68" t="s">
        <v>961</v>
      </c>
      <c r="B3" s="63">
        <v>1</v>
      </c>
      <c r="C3" s="68" t="s">
        <v>957</v>
      </c>
      <c r="D3" s="63">
        <v>1</v>
      </c>
      <c r="E3" s="68" t="s">
        <v>955</v>
      </c>
      <c r="F3" s="63">
        <v>1</v>
      </c>
      <c r="G3" s="68" t="s">
        <v>954</v>
      </c>
      <c r="H3" s="63">
        <v>1</v>
      </c>
      <c r="I3" s="63"/>
      <c r="J3" s="63"/>
      <c r="K3" s="63"/>
      <c r="L3" s="63"/>
    </row>
    <row r="4" spans="1:12" ht="15" customHeight="1">
      <c r="A4" s="68" t="s">
        <v>958</v>
      </c>
      <c r="B4" s="63">
        <v>1</v>
      </c>
      <c r="C4" s="68" t="s">
        <v>959</v>
      </c>
      <c r="D4" s="63">
        <v>1</v>
      </c>
      <c r="E4" s="68" t="s">
        <v>956</v>
      </c>
      <c r="F4" s="63">
        <v>1</v>
      </c>
      <c r="G4" s="63"/>
      <c r="H4" s="63"/>
      <c r="I4" s="63"/>
      <c r="J4" s="63"/>
      <c r="K4" s="63"/>
      <c r="L4" s="63"/>
    </row>
    <row r="5" spans="1:12" ht="15">
      <c r="A5" s="68" t="s">
        <v>960</v>
      </c>
      <c r="B5" s="63">
        <v>1</v>
      </c>
      <c r="C5" s="68" t="s">
        <v>960</v>
      </c>
      <c r="D5" s="63">
        <v>1</v>
      </c>
      <c r="E5" s="63"/>
      <c r="F5" s="63"/>
      <c r="G5" s="63"/>
      <c r="H5" s="63"/>
      <c r="I5" s="63"/>
      <c r="J5" s="63"/>
      <c r="K5" s="63"/>
      <c r="L5" s="63"/>
    </row>
    <row r="6" spans="1:12" ht="15" customHeight="1">
      <c r="A6" s="68" t="s">
        <v>959</v>
      </c>
      <c r="B6" s="63">
        <v>1</v>
      </c>
      <c r="C6" s="68" t="s">
        <v>958</v>
      </c>
      <c r="D6" s="63">
        <v>1</v>
      </c>
      <c r="E6" s="63"/>
      <c r="F6" s="63"/>
      <c r="G6" s="63"/>
      <c r="H6" s="63"/>
      <c r="I6" s="63"/>
      <c r="J6" s="63"/>
      <c r="K6" s="63"/>
      <c r="L6" s="63"/>
    </row>
    <row r="7" spans="1:12" ht="15" customHeight="1">
      <c r="A7" s="68" t="s">
        <v>956</v>
      </c>
      <c r="B7" s="63">
        <v>1</v>
      </c>
      <c r="C7" s="63"/>
      <c r="D7" s="63"/>
      <c r="E7" s="63"/>
      <c r="F7" s="63"/>
      <c r="G7" s="63"/>
      <c r="H7" s="63"/>
      <c r="I7" s="63"/>
      <c r="J7" s="63"/>
      <c r="K7" s="63"/>
      <c r="L7" s="63"/>
    </row>
    <row r="8" spans="1:12" ht="15" customHeight="1">
      <c r="A8" s="68" t="s">
        <v>955</v>
      </c>
      <c r="B8" s="63">
        <v>1</v>
      </c>
      <c r="C8" s="63"/>
      <c r="D8" s="63"/>
      <c r="E8" s="63"/>
      <c r="F8" s="63"/>
      <c r="G8" s="63"/>
      <c r="H8" s="63"/>
      <c r="I8" s="63"/>
      <c r="J8" s="63"/>
      <c r="K8" s="63"/>
      <c r="L8" s="63"/>
    </row>
    <row r="9" spans="1:12" ht="15">
      <c r="A9" s="68" t="s">
        <v>954</v>
      </c>
      <c r="B9" s="63">
        <v>1</v>
      </c>
      <c r="C9" s="63"/>
      <c r="D9" s="63"/>
      <c r="E9" s="63"/>
      <c r="F9" s="63"/>
      <c r="G9" s="63"/>
      <c r="H9" s="63"/>
      <c r="I9" s="63"/>
      <c r="J9" s="63"/>
      <c r="K9" s="63"/>
      <c r="L9" s="63"/>
    </row>
    <row r="10" spans="1:12" ht="15" customHeight="1">
      <c r="A10" s="68" t="s">
        <v>953</v>
      </c>
      <c r="B10" s="63">
        <v>1</v>
      </c>
      <c r="C10" s="63"/>
      <c r="D10" s="63"/>
      <c r="E10" s="63"/>
      <c r="F10" s="63"/>
      <c r="G10" s="63"/>
      <c r="H10" s="63"/>
      <c r="I10" s="63"/>
      <c r="J10" s="63"/>
      <c r="K10" s="63"/>
      <c r="L10" s="63"/>
    </row>
    <row r="11" ht="15" customHeight="1"/>
    <row r="13" spans="1:12" ht="15" customHeight="1">
      <c r="A13" s="13" t="s">
        <v>233</v>
      </c>
      <c r="B13" s="13" t="s">
        <v>229</v>
      </c>
      <c r="C13" s="13" t="s">
        <v>234</v>
      </c>
      <c r="D13" s="13" t="s">
        <v>231</v>
      </c>
      <c r="E13" s="13" t="s">
        <v>710</v>
      </c>
      <c r="F13" s="13" t="s">
        <v>706</v>
      </c>
      <c r="G13" s="13" t="s">
        <v>711</v>
      </c>
      <c r="H13" s="13" t="s">
        <v>708</v>
      </c>
      <c r="I13" s="63" t="s">
        <v>712</v>
      </c>
      <c r="J13" s="63" t="s">
        <v>709</v>
      </c>
      <c r="K13" s="13" t="s">
        <v>778</v>
      </c>
      <c r="L13" s="13" t="s">
        <v>777</v>
      </c>
    </row>
    <row r="14" spans="1:12" ht="15" customHeight="1">
      <c r="A14" s="63" t="s">
        <v>795</v>
      </c>
      <c r="B14" s="63">
        <v>9</v>
      </c>
      <c r="C14" s="63" t="s">
        <v>795</v>
      </c>
      <c r="D14" s="63">
        <v>5</v>
      </c>
      <c r="E14" s="63" t="s">
        <v>688</v>
      </c>
      <c r="F14" s="63">
        <v>2</v>
      </c>
      <c r="G14" s="63" t="s">
        <v>795</v>
      </c>
      <c r="H14" s="63">
        <v>2</v>
      </c>
      <c r="I14" s="63"/>
      <c r="J14" s="63"/>
      <c r="K14" s="63" t="s">
        <v>795</v>
      </c>
      <c r="L14" s="63">
        <v>1</v>
      </c>
    </row>
    <row r="15" spans="1:12" ht="15" customHeight="1">
      <c r="A15" s="63" t="s">
        <v>688</v>
      </c>
      <c r="B15" s="63">
        <v>3</v>
      </c>
      <c r="C15" s="63"/>
      <c r="D15" s="63"/>
      <c r="E15" s="63" t="s">
        <v>795</v>
      </c>
      <c r="F15" s="63">
        <v>1</v>
      </c>
      <c r="G15" s="63" t="s">
        <v>688</v>
      </c>
      <c r="H15" s="63">
        <v>1</v>
      </c>
      <c r="I15" s="63"/>
      <c r="J15" s="63"/>
      <c r="K15" s="63"/>
      <c r="L15" s="63"/>
    </row>
    <row r="18" spans="1:12" ht="15" customHeight="1">
      <c r="A18" s="13" t="s">
        <v>236</v>
      </c>
      <c r="B18" s="13" t="s">
        <v>229</v>
      </c>
      <c r="C18" s="13" t="s">
        <v>237</v>
      </c>
      <c r="D18" s="13" t="s">
        <v>231</v>
      </c>
      <c r="E18" s="13" t="s">
        <v>713</v>
      </c>
      <c r="F18" s="13" t="s">
        <v>706</v>
      </c>
      <c r="G18" s="13" t="s">
        <v>714</v>
      </c>
      <c r="H18" s="13" t="s">
        <v>708</v>
      </c>
      <c r="I18" s="13" t="s">
        <v>715</v>
      </c>
      <c r="J18" s="13" t="s">
        <v>709</v>
      </c>
      <c r="K18" s="13" t="s">
        <v>779</v>
      </c>
      <c r="L18" s="13" t="s">
        <v>777</v>
      </c>
    </row>
    <row r="19" spans="1:12" ht="15" customHeight="1">
      <c r="A19" s="63" t="s">
        <v>394</v>
      </c>
      <c r="B19" s="63">
        <v>3</v>
      </c>
      <c r="C19" s="63" t="s">
        <v>1636</v>
      </c>
      <c r="D19" s="63">
        <v>2</v>
      </c>
      <c r="E19" s="63" t="s">
        <v>891</v>
      </c>
      <c r="F19" s="63">
        <v>2</v>
      </c>
      <c r="G19" s="63" t="s">
        <v>964</v>
      </c>
      <c r="H19" s="63">
        <v>2</v>
      </c>
      <c r="I19" s="63" t="s">
        <v>963</v>
      </c>
      <c r="J19" s="63">
        <v>1</v>
      </c>
      <c r="K19" s="63" t="s">
        <v>844</v>
      </c>
      <c r="L19" s="63">
        <v>1</v>
      </c>
    </row>
    <row r="20" spans="1:12" ht="15" customHeight="1">
      <c r="A20" s="63" t="s">
        <v>964</v>
      </c>
      <c r="B20" s="63">
        <v>3</v>
      </c>
      <c r="C20" s="63" t="s">
        <v>394</v>
      </c>
      <c r="D20" s="63">
        <v>2</v>
      </c>
      <c r="E20" s="63" t="s">
        <v>1639</v>
      </c>
      <c r="F20" s="63">
        <v>2</v>
      </c>
      <c r="G20" s="63"/>
      <c r="H20" s="63"/>
      <c r="I20" s="63"/>
      <c r="J20" s="63"/>
      <c r="K20" s="63" t="s">
        <v>846</v>
      </c>
      <c r="L20" s="63">
        <v>1</v>
      </c>
    </row>
    <row r="21" spans="1:12" ht="15" customHeight="1">
      <c r="A21" s="63" t="s">
        <v>1636</v>
      </c>
      <c r="B21" s="63">
        <v>2</v>
      </c>
      <c r="C21" s="63" t="s">
        <v>1637</v>
      </c>
      <c r="D21" s="63">
        <v>2</v>
      </c>
      <c r="E21" s="63" t="s">
        <v>1645</v>
      </c>
      <c r="F21" s="63">
        <v>1</v>
      </c>
      <c r="G21" s="63"/>
      <c r="H21" s="63"/>
      <c r="I21" s="63"/>
      <c r="J21" s="63"/>
      <c r="K21" s="63" t="s">
        <v>845</v>
      </c>
      <c r="L21" s="63">
        <v>1</v>
      </c>
    </row>
    <row r="22" spans="1:12" ht="15" customHeight="1">
      <c r="A22" s="63" t="s">
        <v>1637</v>
      </c>
      <c r="B22" s="63">
        <v>2</v>
      </c>
      <c r="C22" s="63" t="s">
        <v>1638</v>
      </c>
      <c r="D22" s="63">
        <v>2</v>
      </c>
      <c r="E22" s="63" t="s">
        <v>1646</v>
      </c>
      <c r="F22" s="63">
        <v>1</v>
      </c>
      <c r="G22" s="63"/>
      <c r="H22" s="63"/>
      <c r="I22" s="63"/>
      <c r="J22" s="63"/>
      <c r="K22" s="63" t="s">
        <v>394</v>
      </c>
      <c r="L22" s="63">
        <v>1</v>
      </c>
    </row>
    <row r="23" spans="1:12" ht="15">
      <c r="A23" s="63" t="s">
        <v>1638</v>
      </c>
      <c r="B23" s="63">
        <v>2</v>
      </c>
      <c r="C23" s="63" t="s">
        <v>1640</v>
      </c>
      <c r="D23" s="63">
        <v>1</v>
      </c>
      <c r="E23" s="63" t="s">
        <v>1647</v>
      </c>
      <c r="F23" s="63">
        <v>1</v>
      </c>
      <c r="G23" s="63"/>
      <c r="H23" s="63"/>
      <c r="I23" s="63"/>
      <c r="J23" s="63"/>
      <c r="K23" s="63" t="s">
        <v>843</v>
      </c>
      <c r="L23" s="63">
        <v>1</v>
      </c>
    </row>
    <row r="24" spans="1:12" ht="15" customHeight="1">
      <c r="A24" s="63" t="s">
        <v>891</v>
      </c>
      <c r="B24" s="63">
        <v>2</v>
      </c>
      <c r="C24" s="63" t="s">
        <v>1641</v>
      </c>
      <c r="D24" s="63">
        <v>1</v>
      </c>
      <c r="E24" s="63" t="s">
        <v>1648</v>
      </c>
      <c r="F24" s="63">
        <v>1</v>
      </c>
      <c r="G24" s="63"/>
      <c r="H24" s="63"/>
      <c r="I24" s="63"/>
      <c r="J24" s="63"/>
      <c r="K24" s="63" t="s">
        <v>847</v>
      </c>
      <c r="L24" s="63">
        <v>1</v>
      </c>
    </row>
    <row r="25" spans="1:12" ht="15" customHeight="1">
      <c r="A25" s="63" t="s">
        <v>1639</v>
      </c>
      <c r="B25" s="63">
        <v>2</v>
      </c>
      <c r="C25" s="63" t="s">
        <v>1642</v>
      </c>
      <c r="D25" s="63">
        <v>1</v>
      </c>
      <c r="E25" s="63" t="s">
        <v>848</v>
      </c>
      <c r="F25" s="63">
        <v>1</v>
      </c>
      <c r="G25" s="63"/>
      <c r="H25" s="63"/>
      <c r="I25" s="63"/>
      <c r="J25" s="63"/>
      <c r="K25" s="63" t="s">
        <v>1650</v>
      </c>
      <c r="L25" s="63">
        <v>1</v>
      </c>
    </row>
    <row r="26" spans="1:12" ht="15" customHeight="1">
      <c r="A26" s="63" t="s">
        <v>843</v>
      </c>
      <c r="B26" s="63">
        <v>2</v>
      </c>
      <c r="C26" s="63" t="s">
        <v>1643</v>
      </c>
      <c r="D26" s="63">
        <v>1</v>
      </c>
      <c r="E26" s="63" t="s">
        <v>1649</v>
      </c>
      <c r="F26" s="63">
        <v>1</v>
      </c>
      <c r="G26" s="63"/>
      <c r="H26" s="63"/>
      <c r="I26" s="63"/>
      <c r="J26" s="63"/>
      <c r="K26" s="63"/>
      <c r="L26" s="63"/>
    </row>
    <row r="27" spans="1:12" ht="15" customHeight="1">
      <c r="A27" s="63" t="s">
        <v>1640</v>
      </c>
      <c r="B27" s="63">
        <v>1</v>
      </c>
      <c r="C27" s="63" t="s">
        <v>964</v>
      </c>
      <c r="D27" s="63">
        <v>1</v>
      </c>
      <c r="E27" s="63" t="s">
        <v>843</v>
      </c>
      <c r="F27" s="63">
        <v>1</v>
      </c>
      <c r="G27" s="63"/>
      <c r="H27" s="63"/>
      <c r="I27" s="63"/>
      <c r="J27" s="63"/>
      <c r="K27" s="63"/>
      <c r="L27" s="63"/>
    </row>
    <row r="28" spans="1:12" ht="15">
      <c r="A28" s="63" t="s">
        <v>1641</v>
      </c>
      <c r="B28" s="63">
        <v>1</v>
      </c>
      <c r="C28" s="63" t="s">
        <v>1644</v>
      </c>
      <c r="D28" s="63">
        <v>1</v>
      </c>
      <c r="E28" s="63"/>
      <c r="F28" s="63"/>
      <c r="G28" s="63"/>
      <c r="H28" s="63"/>
      <c r="I28" s="63"/>
      <c r="J28" s="63"/>
      <c r="K28" s="63"/>
      <c r="L28" s="63"/>
    </row>
    <row r="30" ht="15" customHeight="1"/>
    <row r="31" spans="1:12" ht="15" customHeight="1">
      <c r="A31" s="13" t="s">
        <v>239</v>
      </c>
      <c r="B31" s="13" t="s">
        <v>229</v>
      </c>
      <c r="C31" s="13" t="s">
        <v>240</v>
      </c>
      <c r="D31" s="13" t="s">
        <v>231</v>
      </c>
      <c r="E31" s="13" t="s">
        <v>716</v>
      </c>
      <c r="F31" s="13" t="s">
        <v>706</v>
      </c>
      <c r="G31" s="13" t="s">
        <v>717</v>
      </c>
      <c r="H31" s="13" t="s">
        <v>708</v>
      </c>
      <c r="I31" s="13" t="s">
        <v>718</v>
      </c>
      <c r="J31" s="13" t="s">
        <v>709</v>
      </c>
      <c r="K31" s="63" t="s">
        <v>780</v>
      </c>
      <c r="L31" s="63" t="s">
        <v>777</v>
      </c>
    </row>
    <row r="32" spans="1:12" ht="15" customHeight="1">
      <c r="A32" s="69" t="s">
        <v>278</v>
      </c>
      <c r="B32" s="69">
        <v>0</v>
      </c>
      <c r="C32" s="69" t="s">
        <v>739</v>
      </c>
      <c r="D32" s="69">
        <v>7</v>
      </c>
      <c r="E32" s="69" t="s">
        <v>739</v>
      </c>
      <c r="F32" s="69">
        <v>3</v>
      </c>
      <c r="G32" s="69" t="s">
        <v>739</v>
      </c>
      <c r="H32" s="69">
        <v>6</v>
      </c>
      <c r="I32" s="69" t="s">
        <v>875</v>
      </c>
      <c r="J32" s="69">
        <v>3</v>
      </c>
      <c r="K32" s="69"/>
      <c r="L32" s="69"/>
    </row>
    <row r="33" spans="1:12" ht="15" customHeight="1">
      <c r="A33" s="69" t="s">
        <v>279</v>
      </c>
      <c r="B33" s="69">
        <v>0</v>
      </c>
      <c r="C33" s="69" t="s">
        <v>791</v>
      </c>
      <c r="D33" s="69">
        <v>5</v>
      </c>
      <c r="E33" s="69" t="s">
        <v>891</v>
      </c>
      <c r="F33" s="69">
        <v>2</v>
      </c>
      <c r="G33" s="69" t="s">
        <v>878</v>
      </c>
      <c r="H33" s="69">
        <v>5</v>
      </c>
      <c r="I33" s="69" t="s">
        <v>874</v>
      </c>
      <c r="J33" s="69">
        <v>3</v>
      </c>
      <c r="K33" s="69"/>
      <c r="L33" s="69"/>
    </row>
    <row r="34" spans="1:12" ht="15" customHeight="1">
      <c r="A34" s="69" t="s">
        <v>280</v>
      </c>
      <c r="B34" s="69">
        <v>0</v>
      </c>
      <c r="C34" s="69" t="s">
        <v>732</v>
      </c>
      <c r="D34" s="69">
        <v>4</v>
      </c>
      <c r="E34" s="69" t="s">
        <v>1655</v>
      </c>
      <c r="F34" s="69">
        <v>2</v>
      </c>
      <c r="G34" s="69" t="s">
        <v>368</v>
      </c>
      <c r="H34" s="69">
        <v>4</v>
      </c>
      <c r="I34" s="69" t="s">
        <v>873</v>
      </c>
      <c r="J34" s="69">
        <v>3</v>
      </c>
      <c r="K34" s="69"/>
      <c r="L34" s="69"/>
    </row>
    <row r="35" spans="1:12" ht="15" customHeight="1">
      <c r="A35" s="69" t="s">
        <v>281</v>
      </c>
      <c r="B35" s="69">
        <v>353</v>
      </c>
      <c r="C35" s="69" t="s">
        <v>719</v>
      </c>
      <c r="D35" s="69">
        <v>4</v>
      </c>
      <c r="E35" s="69" t="s">
        <v>1656</v>
      </c>
      <c r="F35" s="69">
        <v>2</v>
      </c>
      <c r="G35" s="69" t="s">
        <v>880</v>
      </c>
      <c r="H35" s="69">
        <v>3</v>
      </c>
      <c r="I35" s="69" t="s">
        <v>739</v>
      </c>
      <c r="J35" s="69">
        <v>3</v>
      </c>
      <c r="K35" s="69"/>
      <c r="L35" s="69"/>
    </row>
    <row r="36" spans="1:12" ht="15">
      <c r="A36" s="69" t="s">
        <v>282</v>
      </c>
      <c r="B36" s="69">
        <v>353</v>
      </c>
      <c r="C36" s="69" t="s">
        <v>878</v>
      </c>
      <c r="D36" s="69">
        <v>3</v>
      </c>
      <c r="E36" s="69"/>
      <c r="F36" s="69"/>
      <c r="G36" s="69" t="s">
        <v>879</v>
      </c>
      <c r="H36" s="69">
        <v>3</v>
      </c>
      <c r="I36" s="69" t="s">
        <v>872</v>
      </c>
      <c r="J36" s="69">
        <v>3</v>
      </c>
      <c r="K36" s="69"/>
      <c r="L36" s="69"/>
    </row>
    <row r="37" spans="1:12" ht="15" customHeight="1">
      <c r="A37" s="69" t="s">
        <v>739</v>
      </c>
      <c r="B37" s="69">
        <v>20</v>
      </c>
      <c r="C37" s="69" t="s">
        <v>432</v>
      </c>
      <c r="D37" s="69">
        <v>3</v>
      </c>
      <c r="E37" s="69"/>
      <c r="F37" s="69"/>
      <c r="G37" s="69" t="s">
        <v>765</v>
      </c>
      <c r="H37" s="69">
        <v>2</v>
      </c>
      <c r="I37" s="69" t="s">
        <v>871</v>
      </c>
      <c r="J37" s="69">
        <v>3</v>
      </c>
      <c r="K37" s="69"/>
      <c r="L37" s="69"/>
    </row>
    <row r="38" spans="1:12" ht="15" customHeight="1">
      <c r="A38" s="69" t="s">
        <v>791</v>
      </c>
      <c r="B38" s="69">
        <v>9</v>
      </c>
      <c r="C38" s="69" t="s">
        <v>937</v>
      </c>
      <c r="D38" s="69">
        <v>2</v>
      </c>
      <c r="E38" s="69"/>
      <c r="F38" s="69"/>
      <c r="G38" s="69" t="s">
        <v>1657</v>
      </c>
      <c r="H38" s="69">
        <v>2</v>
      </c>
      <c r="I38" s="69" t="s">
        <v>870</v>
      </c>
      <c r="J38" s="69">
        <v>3</v>
      </c>
      <c r="K38" s="69"/>
      <c r="L38" s="69"/>
    </row>
    <row r="39" spans="1:12" ht="15" customHeight="1">
      <c r="A39" s="69" t="s">
        <v>878</v>
      </c>
      <c r="B39" s="69">
        <v>9</v>
      </c>
      <c r="C39" s="69" t="s">
        <v>1653</v>
      </c>
      <c r="D39" s="69">
        <v>2</v>
      </c>
      <c r="E39" s="69"/>
      <c r="F39" s="69"/>
      <c r="G39" s="69" t="s">
        <v>432</v>
      </c>
      <c r="H39" s="69">
        <v>2</v>
      </c>
      <c r="I39" s="69" t="s">
        <v>869</v>
      </c>
      <c r="J39" s="69">
        <v>3</v>
      </c>
      <c r="K39" s="69"/>
      <c r="L39" s="69"/>
    </row>
    <row r="40" spans="1:12" ht="15" customHeight="1">
      <c r="A40" s="69" t="s">
        <v>732</v>
      </c>
      <c r="B40" s="69">
        <v>8</v>
      </c>
      <c r="C40" s="69" t="s">
        <v>849</v>
      </c>
      <c r="D40" s="69">
        <v>2</v>
      </c>
      <c r="E40" s="69"/>
      <c r="F40" s="69"/>
      <c r="G40" s="69" t="s">
        <v>791</v>
      </c>
      <c r="H40" s="69">
        <v>2</v>
      </c>
      <c r="I40" s="69" t="s">
        <v>868</v>
      </c>
      <c r="J40" s="69">
        <v>3</v>
      </c>
      <c r="K40" s="69"/>
      <c r="L40" s="69"/>
    </row>
    <row r="41" spans="1:12" ht="15">
      <c r="A41" s="69" t="s">
        <v>719</v>
      </c>
      <c r="B41" s="69">
        <v>8</v>
      </c>
      <c r="C41" s="69" t="s">
        <v>1654</v>
      </c>
      <c r="D41" s="69">
        <v>2</v>
      </c>
      <c r="E41" s="69"/>
      <c r="F41" s="69"/>
      <c r="G41" s="69" t="s">
        <v>860</v>
      </c>
      <c r="H41" s="69">
        <v>2</v>
      </c>
      <c r="I41" s="69" t="s">
        <v>867</v>
      </c>
      <c r="J41" s="69">
        <v>3</v>
      </c>
      <c r="K41" s="69"/>
      <c r="L41" s="69"/>
    </row>
    <row r="43" ht="15" customHeight="1"/>
    <row r="44" spans="1:12" ht="15" customHeight="1">
      <c r="A44" s="13" t="s">
        <v>242</v>
      </c>
      <c r="B44" s="13" t="s">
        <v>229</v>
      </c>
      <c r="C44" s="13" t="s">
        <v>243</v>
      </c>
      <c r="D44" s="13" t="s">
        <v>231</v>
      </c>
      <c r="E44" s="13" t="s">
        <v>720</v>
      </c>
      <c r="F44" s="13" t="s">
        <v>706</v>
      </c>
      <c r="G44" s="13" t="s">
        <v>721</v>
      </c>
      <c r="H44" s="13" t="s">
        <v>708</v>
      </c>
      <c r="I44" s="13" t="s">
        <v>722</v>
      </c>
      <c r="J44" s="13" t="s">
        <v>709</v>
      </c>
      <c r="K44" s="63" t="s">
        <v>781</v>
      </c>
      <c r="L44" s="63" t="s">
        <v>777</v>
      </c>
    </row>
    <row r="45" spans="1:12" ht="15" customHeight="1">
      <c r="A45" s="69" t="s">
        <v>851</v>
      </c>
      <c r="B45" s="69">
        <v>8</v>
      </c>
      <c r="C45" s="69" t="s">
        <v>851</v>
      </c>
      <c r="D45" s="69">
        <v>5</v>
      </c>
      <c r="E45" s="69" t="s">
        <v>1670</v>
      </c>
      <c r="F45" s="69">
        <v>2</v>
      </c>
      <c r="G45" s="69" t="s">
        <v>1672</v>
      </c>
      <c r="H45" s="69">
        <v>3</v>
      </c>
      <c r="I45" s="69" t="s">
        <v>1674</v>
      </c>
      <c r="J45" s="69">
        <v>3</v>
      </c>
      <c r="K45" s="69"/>
      <c r="L45" s="69"/>
    </row>
    <row r="46" spans="1:12" ht="15" customHeight="1">
      <c r="A46" s="69" t="s">
        <v>850</v>
      </c>
      <c r="B46" s="69">
        <v>8</v>
      </c>
      <c r="C46" s="69" t="s">
        <v>850</v>
      </c>
      <c r="D46" s="69">
        <v>4</v>
      </c>
      <c r="E46" s="69" t="s">
        <v>1671</v>
      </c>
      <c r="F46" s="69">
        <v>2</v>
      </c>
      <c r="G46" s="69" t="s">
        <v>1673</v>
      </c>
      <c r="H46" s="69">
        <v>3</v>
      </c>
      <c r="I46" s="69" t="s">
        <v>1675</v>
      </c>
      <c r="J46" s="69">
        <v>3</v>
      </c>
      <c r="K46" s="69"/>
      <c r="L46" s="69"/>
    </row>
    <row r="47" spans="1:12" ht="15" customHeight="1">
      <c r="A47" s="69" t="s">
        <v>1662</v>
      </c>
      <c r="B47" s="69">
        <v>5</v>
      </c>
      <c r="C47" s="69" t="s">
        <v>1662</v>
      </c>
      <c r="D47" s="69">
        <v>2</v>
      </c>
      <c r="E47" s="69"/>
      <c r="F47" s="69"/>
      <c r="G47" s="69" t="s">
        <v>1663</v>
      </c>
      <c r="H47" s="69">
        <v>2</v>
      </c>
      <c r="I47" s="69" t="s">
        <v>1676</v>
      </c>
      <c r="J47" s="69">
        <v>3</v>
      </c>
      <c r="K47" s="69"/>
      <c r="L47" s="69"/>
    </row>
    <row r="48" spans="1:12" ht="15" customHeight="1">
      <c r="A48" s="69" t="s">
        <v>1663</v>
      </c>
      <c r="B48" s="69">
        <v>4</v>
      </c>
      <c r="C48" s="69"/>
      <c r="D48" s="69"/>
      <c r="E48" s="69"/>
      <c r="F48" s="69"/>
      <c r="G48" s="69" t="s">
        <v>1664</v>
      </c>
      <c r="H48" s="69">
        <v>2</v>
      </c>
      <c r="I48" s="69" t="s">
        <v>1677</v>
      </c>
      <c r="J48" s="69">
        <v>3</v>
      </c>
      <c r="K48" s="69"/>
      <c r="L48" s="69"/>
    </row>
    <row r="49" spans="1:12" ht="15" customHeight="1">
      <c r="A49" s="69" t="s">
        <v>1664</v>
      </c>
      <c r="B49" s="69">
        <v>4</v>
      </c>
      <c r="C49" s="69"/>
      <c r="D49" s="69"/>
      <c r="E49" s="69"/>
      <c r="F49" s="69"/>
      <c r="G49" s="69" t="s">
        <v>1665</v>
      </c>
      <c r="H49" s="69">
        <v>2</v>
      </c>
      <c r="I49" s="69" t="s">
        <v>1678</v>
      </c>
      <c r="J49" s="69">
        <v>3</v>
      </c>
      <c r="K49" s="69"/>
      <c r="L49" s="69"/>
    </row>
    <row r="50" spans="1:12" ht="15" customHeight="1">
      <c r="A50" s="69" t="s">
        <v>1665</v>
      </c>
      <c r="B50" s="69">
        <v>4</v>
      </c>
      <c r="C50" s="69"/>
      <c r="D50" s="69"/>
      <c r="E50" s="69"/>
      <c r="F50" s="69"/>
      <c r="G50" s="69" t="s">
        <v>1662</v>
      </c>
      <c r="H50" s="69">
        <v>2</v>
      </c>
      <c r="I50" s="69" t="s">
        <v>1679</v>
      </c>
      <c r="J50" s="69">
        <v>3</v>
      </c>
      <c r="K50" s="69"/>
      <c r="L50" s="69"/>
    </row>
    <row r="51" spans="1:12" ht="15" customHeight="1">
      <c r="A51" s="69" t="s">
        <v>1666</v>
      </c>
      <c r="B51" s="69">
        <v>4</v>
      </c>
      <c r="C51" s="69"/>
      <c r="D51" s="69"/>
      <c r="E51" s="69"/>
      <c r="F51" s="69"/>
      <c r="G51" s="69" t="s">
        <v>851</v>
      </c>
      <c r="H51" s="69">
        <v>2</v>
      </c>
      <c r="I51" s="69" t="s">
        <v>1680</v>
      </c>
      <c r="J51" s="69">
        <v>3</v>
      </c>
      <c r="K51" s="69"/>
      <c r="L51" s="69"/>
    </row>
    <row r="52" spans="1:12" ht="15" customHeight="1">
      <c r="A52" s="69" t="s">
        <v>1667</v>
      </c>
      <c r="B52" s="69">
        <v>4</v>
      </c>
      <c r="C52" s="69"/>
      <c r="D52" s="69"/>
      <c r="E52" s="69"/>
      <c r="F52" s="69"/>
      <c r="G52" s="69" t="s">
        <v>1666</v>
      </c>
      <c r="H52" s="69">
        <v>2</v>
      </c>
      <c r="I52" s="69" t="s">
        <v>1681</v>
      </c>
      <c r="J52" s="69">
        <v>3</v>
      </c>
      <c r="K52" s="69"/>
      <c r="L52" s="69"/>
    </row>
    <row r="53" spans="1:12" ht="15" customHeight="1">
      <c r="A53" s="69" t="s">
        <v>1668</v>
      </c>
      <c r="B53" s="69">
        <v>4</v>
      </c>
      <c r="C53" s="69"/>
      <c r="D53" s="69"/>
      <c r="E53" s="69"/>
      <c r="F53" s="69"/>
      <c r="G53" s="69" t="s">
        <v>1667</v>
      </c>
      <c r="H53" s="69">
        <v>2</v>
      </c>
      <c r="I53" s="69" t="s">
        <v>1682</v>
      </c>
      <c r="J53" s="69">
        <v>2</v>
      </c>
      <c r="K53" s="69"/>
      <c r="L53" s="69"/>
    </row>
    <row r="54" spans="1:12" ht="15" customHeight="1">
      <c r="A54" s="69" t="s">
        <v>1669</v>
      </c>
      <c r="B54" s="69">
        <v>4</v>
      </c>
      <c r="C54" s="69"/>
      <c r="D54" s="69"/>
      <c r="E54" s="69"/>
      <c r="F54" s="69"/>
      <c r="G54" s="69" t="s">
        <v>1668</v>
      </c>
      <c r="H54" s="69">
        <v>2</v>
      </c>
      <c r="I54" s="69" t="s">
        <v>1683</v>
      </c>
      <c r="J54" s="69">
        <v>2</v>
      </c>
      <c r="K54" s="69"/>
      <c r="L54" s="69"/>
    </row>
    <row r="56" ht="15" customHeight="1"/>
    <row r="57" spans="1:12" ht="15" customHeight="1">
      <c r="A57" s="13" t="s">
        <v>245</v>
      </c>
      <c r="B57" s="13" t="s">
        <v>229</v>
      </c>
      <c r="C57" s="63" t="s">
        <v>247</v>
      </c>
      <c r="D57" s="63" t="s">
        <v>231</v>
      </c>
      <c r="E57" s="63" t="s">
        <v>723</v>
      </c>
      <c r="F57" s="63" t="s">
        <v>706</v>
      </c>
      <c r="G57" s="13" t="s">
        <v>725</v>
      </c>
      <c r="H57" s="13" t="s">
        <v>708</v>
      </c>
      <c r="I57" s="13" t="s">
        <v>727</v>
      </c>
      <c r="J57" s="13" t="s">
        <v>709</v>
      </c>
      <c r="K57" s="63" t="s">
        <v>782</v>
      </c>
      <c r="L57" s="63" t="s">
        <v>777</v>
      </c>
    </row>
    <row r="58" spans="1:12" ht="15" customHeight="1">
      <c r="A58" s="63" t="s">
        <v>368</v>
      </c>
      <c r="B58" s="63">
        <v>2</v>
      </c>
      <c r="C58" s="63"/>
      <c r="D58" s="63"/>
      <c r="E58" s="63"/>
      <c r="F58" s="63"/>
      <c r="G58" s="63" t="s">
        <v>368</v>
      </c>
      <c r="H58" s="63">
        <v>2</v>
      </c>
      <c r="I58" s="63" t="s">
        <v>857</v>
      </c>
      <c r="J58" s="63">
        <v>2</v>
      </c>
      <c r="K58" s="63"/>
      <c r="L58" s="63"/>
    </row>
    <row r="59" spans="1:12" ht="15" customHeight="1">
      <c r="A59" s="63" t="s">
        <v>857</v>
      </c>
      <c r="B59" s="63">
        <v>2</v>
      </c>
      <c r="C59" s="63"/>
      <c r="D59" s="63"/>
      <c r="E59" s="63"/>
      <c r="F59" s="63"/>
      <c r="G59" s="63"/>
      <c r="H59" s="63"/>
      <c r="I59" s="63"/>
      <c r="J59" s="63"/>
      <c r="K59" s="63"/>
      <c r="L59" s="63"/>
    </row>
    <row r="60" ht="15" customHeight="1"/>
    <row r="61" ht="15" customHeight="1"/>
    <row r="62" spans="1:12" ht="15" customHeight="1">
      <c r="A62" s="13" t="s">
        <v>246</v>
      </c>
      <c r="B62" s="13" t="s">
        <v>229</v>
      </c>
      <c r="C62" s="13" t="s">
        <v>248</v>
      </c>
      <c r="D62" s="13" t="s">
        <v>231</v>
      </c>
      <c r="E62" s="13" t="s">
        <v>724</v>
      </c>
      <c r="F62" s="13" t="s">
        <v>706</v>
      </c>
      <c r="G62" s="13" t="s">
        <v>726</v>
      </c>
      <c r="H62" s="13" t="s">
        <v>708</v>
      </c>
      <c r="I62" s="13" t="s">
        <v>728</v>
      </c>
      <c r="J62" s="13" t="s">
        <v>709</v>
      </c>
      <c r="K62" s="13" t="s">
        <v>783</v>
      </c>
      <c r="L62" s="13" t="s">
        <v>777</v>
      </c>
    </row>
    <row r="63" spans="1:12" ht="15" customHeight="1">
      <c r="A63" s="63" t="s">
        <v>739</v>
      </c>
      <c r="B63" s="63">
        <v>20</v>
      </c>
      <c r="C63" s="63" t="s">
        <v>739</v>
      </c>
      <c r="D63" s="63">
        <v>7</v>
      </c>
      <c r="E63" s="63" t="s">
        <v>739</v>
      </c>
      <c r="F63" s="63">
        <v>3</v>
      </c>
      <c r="G63" s="63" t="s">
        <v>739</v>
      </c>
      <c r="H63" s="63">
        <v>6</v>
      </c>
      <c r="I63" s="63" t="s">
        <v>875</v>
      </c>
      <c r="J63" s="63">
        <v>3</v>
      </c>
      <c r="K63" s="63" t="s">
        <v>368</v>
      </c>
      <c r="L63" s="63">
        <v>1</v>
      </c>
    </row>
    <row r="64" spans="1:12" ht="15" customHeight="1">
      <c r="A64" s="63" t="s">
        <v>878</v>
      </c>
      <c r="B64" s="63">
        <v>9</v>
      </c>
      <c r="C64" s="63" t="s">
        <v>791</v>
      </c>
      <c r="D64" s="63">
        <v>5</v>
      </c>
      <c r="E64" s="63" t="s">
        <v>891</v>
      </c>
      <c r="F64" s="63">
        <v>2</v>
      </c>
      <c r="G64" s="63" t="s">
        <v>878</v>
      </c>
      <c r="H64" s="63">
        <v>5</v>
      </c>
      <c r="I64" s="63" t="s">
        <v>874</v>
      </c>
      <c r="J64" s="63">
        <v>3</v>
      </c>
      <c r="K64" s="63" t="s">
        <v>739</v>
      </c>
      <c r="L64" s="63">
        <v>1</v>
      </c>
    </row>
    <row r="65" spans="1:12" ht="15" customHeight="1">
      <c r="A65" s="63" t="s">
        <v>791</v>
      </c>
      <c r="B65" s="63">
        <v>8</v>
      </c>
      <c r="C65" s="63" t="s">
        <v>878</v>
      </c>
      <c r="D65" s="63">
        <v>3</v>
      </c>
      <c r="E65" s="63" t="s">
        <v>878</v>
      </c>
      <c r="F65" s="63">
        <v>1</v>
      </c>
      <c r="G65" s="63" t="s">
        <v>880</v>
      </c>
      <c r="H65" s="63">
        <v>3</v>
      </c>
      <c r="I65" s="63" t="s">
        <v>873</v>
      </c>
      <c r="J65" s="63">
        <v>3</v>
      </c>
      <c r="K65" s="63" t="s">
        <v>866</v>
      </c>
      <c r="L65" s="63">
        <v>1</v>
      </c>
    </row>
    <row r="66" spans="1:12" ht="15" customHeight="1">
      <c r="A66" s="63" t="s">
        <v>790</v>
      </c>
      <c r="B66" s="63">
        <v>5</v>
      </c>
      <c r="C66" s="63" t="s">
        <v>937</v>
      </c>
      <c r="D66" s="63">
        <v>2</v>
      </c>
      <c r="E66" s="63" t="s">
        <v>791</v>
      </c>
      <c r="F66" s="63">
        <v>1</v>
      </c>
      <c r="G66" s="63" t="s">
        <v>879</v>
      </c>
      <c r="H66" s="63">
        <v>3</v>
      </c>
      <c r="I66" s="63" t="s">
        <v>739</v>
      </c>
      <c r="J66" s="63">
        <v>3</v>
      </c>
      <c r="K66" s="63" t="s">
        <v>865</v>
      </c>
      <c r="L66" s="63">
        <v>1</v>
      </c>
    </row>
    <row r="67" spans="1:12" ht="15" customHeight="1">
      <c r="A67" s="63" t="s">
        <v>368</v>
      </c>
      <c r="B67" s="63">
        <v>5</v>
      </c>
      <c r="C67" s="63" t="s">
        <v>794</v>
      </c>
      <c r="D67" s="63">
        <v>2</v>
      </c>
      <c r="E67" s="63" t="s">
        <v>860</v>
      </c>
      <c r="F67" s="63">
        <v>1</v>
      </c>
      <c r="G67" s="63" t="s">
        <v>791</v>
      </c>
      <c r="H67" s="63">
        <v>2</v>
      </c>
      <c r="I67" s="63" t="s">
        <v>872</v>
      </c>
      <c r="J67" s="63">
        <v>3</v>
      </c>
      <c r="K67" s="63" t="s">
        <v>790</v>
      </c>
      <c r="L67" s="63">
        <v>1</v>
      </c>
    </row>
    <row r="68" spans="1:12" ht="15">
      <c r="A68" s="63" t="s">
        <v>860</v>
      </c>
      <c r="B68" s="63">
        <v>4</v>
      </c>
      <c r="C68" s="63" t="s">
        <v>928</v>
      </c>
      <c r="D68" s="63">
        <v>2</v>
      </c>
      <c r="E68" s="63" t="s">
        <v>901</v>
      </c>
      <c r="F68" s="63">
        <v>1</v>
      </c>
      <c r="G68" s="63" t="s">
        <v>860</v>
      </c>
      <c r="H68" s="63">
        <v>2</v>
      </c>
      <c r="I68" s="63" t="s">
        <v>871</v>
      </c>
      <c r="J68" s="63">
        <v>3</v>
      </c>
      <c r="K68" s="63" t="s">
        <v>864</v>
      </c>
      <c r="L68" s="63">
        <v>1</v>
      </c>
    </row>
    <row r="69" spans="1:12" ht="15" customHeight="1">
      <c r="A69" s="63" t="s">
        <v>901</v>
      </c>
      <c r="B69" s="63">
        <v>4</v>
      </c>
      <c r="C69" s="63" t="s">
        <v>936</v>
      </c>
      <c r="D69" s="63">
        <v>1</v>
      </c>
      <c r="E69" s="63" t="s">
        <v>900</v>
      </c>
      <c r="F69" s="63">
        <v>1</v>
      </c>
      <c r="G69" s="63" t="s">
        <v>901</v>
      </c>
      <c r="H69" s="63">
        <v>2</v>
      </c>
      <c r="I69" s="63" t="s">
        <v>870</v>
      </c>
      <c r="J69" s="63">
        <v>3</v>
      </c>
      <c r="K69" s="63" t="s">
        <v>792</v>
      </c>
      <c r="L69" s="63">
        <v>1</v>
      </c>
    </row>
    <row r="70" spans="1:12" ht="15" customHeight="1">
      <c r="A70" s="63" t="s">
        <v>900</v>
      </c>
      <c r="B70" s="63">
        <v>4</v>
      </c>
      <c r="C70" s="63" t="s">
        <v>935</v>
      </c>
      <c r="D70" s="63">
        <v>1</v>
      </c>
      <c r="E70" s="63" t="s">
        <v>899</v>
      </c>
      <c r="F70" s="63">
        <v>1</v>
      </c>
      <c r="G70" s="63" t="s">
        <v>900</v>
      </c>
      <c r="H70" s="63">
        <v>2</v>
      </c>
      <c r="I70" s="63" t="s">
        <v>869</v>
      </c>
      <c r="J70" s="63">
        <v>3</v>
      </c>
      <c r="K70" s="63" t="s">
        <v>794</v>
      </c>
      <c r="L70" s="63">
        <v>1</v>
      </c>
    </row>
    <row r="71" spans="1:12" ht="15" customHeight="1">
      <c r="A71" s="63" t="s">
        <v>899</v>
      </c>
      <c r="B71" s="63">
        <v>4</v>
      </c>
      <c r="C71" s="63" t="s">
        <v>934</v>
      </c>
      <c r="D71" s="63">
        <v>1</v>
      </c>
      <c r="E71" s="63" t="s">
        <v>790</v>
      </c>
      <c r="F71" s="63">
        <v>1</v>
      </c>
      <c r="G71" s="63" t="s">
        <v>899</v>
      </c>
      <c r="H71" s="63">
        <v>2</v>
      </c>
      <c r="I71" s="63" t="s">
        <v>868</v>
      </c>
      <c r="J71" s="63">
        <v>3</v>
      </c>
      <c r="K71" s="63" t="s">
        <v>789</v>
      </c>
      <c r="L71" s="63">
        <v>1</v>
      </c>
    </row>
    <row r="72" spans="1:12" ht="15">
      <c r="A72" s="63" t="s">
        <v>898</v>
      </c>
      <c r="B72" s="63">
        <v>4</v>
      </c>
      <c r="C72" s="63" t="s">
        <v>933</v>
      </c>
      <c r="D72" s="63">
        <v>1</v>
      </c>
      <c r="E72" s="63" t="s">
        <v>898</v>
      </c>
      <c r="F72" s="63">
        <v>1</v>
      </c>
      <c r="G72" s="63" t="s">
        <v>790</v>
      </c>
      <c r="H72" s="63">
        <v>2</v>
      </c>
      <c r="I72" s="63" t="s">
        <v>867</v>
      </c>
      <c r="J72" s="63">
        <v>3</v>
      </c>
      <c r="K72" s="63" t="s">
        <v>863</v>
      </c>
      <c r="L72" s="63">
        <v>1</v>
      </c>
    </row>
    <row r="74" ht="15" customHeight="1"/>
    <row r="75" spans="1:12" ht="15" customHeight="1">
      <c r="A75" s="13" t="s">
        <v>251</v>
      </c>
      <c r="B75" s="13" t="s">
        <v>229</v>
      </c>
      <c r="C75" s="13" t="s">
        <v>252</v>
      </c>
      <c r="D75" s="13" t="s">
        <v>231</v>
      </c>
      <c r="E75" s="13" t="s">
        <v>729</v>
      </c>
      <c r="F75" s="13" t="s">
        <v>706</v>
      </c>
      <c r="G75" s="13" t="s">
        <v>730</v>
      </c>
      <c r="H75" s="13" t="s">
        <v>708</v>
      </c>
      <c r="I75" s="13" t="s">
        <v>731</v>
      </c>
      <c r="J75" s="13" t="s">
        <v>709</v>
      </c>
      <c r="K75" s="13" t="s">
        <v>784</v>
      </c>
      <c r="L75" s="13" t="s">
        <v>777</v>
      </c>
    </row>
    <row r="76" spans="1:12" ht="15" customHeight="1">
      <c r="A76" s="107" t="s">
        <v>368</v>
      </c>
      <c r="B76" s="63">
        <v>162381</v>
      </c>
      <c r="C76" s="107" t="s">
        <v>368</v>
      </c>
      <c r="D76" s="63">
        <v>162381</v>
      </c>
      <c r="E76" s="107" t="s">
        <v>895</v>
      </c>
      <c r="F76" s="63">
        <v>34010</v>
      </c>
      <c r="G76" s="107" t="s">
        <v>860</v>
      </c>
      <c r="H76" s="63">
        <v>47907</v>
      </c>
      <c r="I76" s="107" t="s">
        <v>857</v>
      </c>
      <c r="J76" s="63">
        <v>132648</v>
      </c>
      <c r="K76" s="107" t="s">
        <v>863</v>
      </c>
      <c r="L76" s="63">
        <v>103712</v>
      </c>
    </row>
    <row r="77" spans="1:12" ht="15" customHeight="1">
      <c r="A77" s="107" t="s">
        <v>935</v>
      </c>
      <c r="B77" s="63">
        <v>155518</v>
      </c>
      <c r="C77" s="107" t="s">
        <v>935</v>
      </c>
      <c r="D77" s="63">
        <v>155518</v>
      </c>
      <c r="E77" s="107" t="s">
        <v>790</v>
      </c>
      <c r="F77" s="63">
        <v>31538</v>
      </c>
      <c r="G77" s="107" t="s">
        <v>901</v>
      </c>
      <c r="H77" s="63">
        <v>25034</v>
      </c>
      <c r="I77" s="107" t="s">
        <v>872</v>
      </c>
      <c r="J77" s="63">
        <v>49930</v>
      </c>
      <c r="K77" s="107" t="s">
        <v>794</v>
      </c>
      <c r="L77" s="63">
        <v>22370</v>
      </c>
    </row>
    <row r="78" spans="1:12" ht="15">
      <c r="A78" s="107" t="s">
        <v>857</v>
      </c>
      <c r="B78" s="63">
        <v>132648</v>
      </c>
      <c r="C78" s="107" t="s">
        <v>903</v>
      </c>
      <c r="D78" s="63">
        <v>123654</v>
      </c>
      <c r="E78" s="107" t="s">
        <v>881</v>
      </c>
      <c r="F78" s="63">
        <v>18775</v>
      </c>
      <c r="G78" s="107" t="s">
        <v>879</v>
      </c>
      <c r="H78" s="63">
        <v>24555</v>
      </c>
      <c r="I78" s="107" t="s">
        <v>871</v>
      </c>
      <c r="J78" s="63">
        <v>34151</v>
      </c>
      <c r="K78" s="107" t="s">
        <v>864</v>
      </c>
      <c r="L78" s="63">
        <v>19784</v>
      </c>
    </row>
    <row r="79" spans="1:12" ht="15" customHeight="1">
      <c r="A79" s="107" t="s">
        <v>903</v>
      </c>
      <c r="B79" s="63">
        <v>123654</v>
      </c>
      <c r="C79" s="107" t="s">
        <v>921</v>
      </c>
      <c r="D79" s="63">
        <v>54818</v>
      </c>
      <c r="E79" s="107" t="s">
        <v>891</v>
      </c>
      <c r="F79" s="63">
        <v>18414</v>
      </c>
      <c r="G79" s="107" t="s">
        <v>862</v>
      </c>
      <c r="H79" s="63">
        <v>10415</v>
      </c>
      <c r="I79" s="107" t="s">
        <v>858</v>
      </c>
      <c r="J79" s="63">
        <v>34085</v>
      </c>
      <c r="K79" s="107" t="s">
        <v>866</v>
      </c>
      <c r="L79" s="63">
        <v>9884</v>
      </c>
    </row>
    <row r="80" spans="1:12" ht="15" customHeight="1">
      <c r="A80" s="107" t="s">
        <v>863</v>
      </c>
      <c r="B80" s="63">
        <v>103712</v>
      </c>
      <c r="C80" s="107" t="s">
        <v>927</v>
      </c>
      <c r="D80" s="63">
        <v>34217</v>
      </c>
      <c r="E80" s="107" t="s">
        <v>890</v>
      </c>
      <c r="F80" s="63">
        <v>17370</v>
      </c>
      <c r="G80" s="107" t="s">
        <v>791</v>
      </c>
      <c r="H80" s="63">
        <v>8886</v>
      </c>
      <c r="I80" s="107" t="s">
        <v>870</v>
      </c>
      <c r="J80" s="63">
        <v>17587</v>
      </c>
      <c r="K80" s="107" t="s">
        <v>865</v>
      </c>
      <c r="L80" s="63">
        <v>4032</v>
      </c>
    </row>
    <row r="81" spans="1:12" ht="15">
      <c r="A81" s="107" t="s">
        <v>921</v>
      </c>
      <c r="B81" s="63">
        <v>54818</v>
      </c>
      <c r="C81" s="107" t="s">
        <v>922</v>
      </c>
      <c r="D81" s="63">
        <v>33504</v>
      </c>
      <c r="E81" s="107" t="s">
        <v>888</v>
      </c>
      <c r="F81" s="63">
        <v>16652</v>
      </c>
      <c r="G81" s="107" t="s">
        <v>878</v>
      </c>
      <c r="H81" s="63">
        <v>6976</v>
      </c>
      <c r="I81" s="107" t="s">
        <v>868</v>
      </c>
      <c r="J81" s="63">
        <v>14842</v>
      </c>
      <c r="K81" s="107" t="s">
        <v>789</v>
      </c>
      <c r="L81" s="63">
        <v>1488</v>
      </c>
    </row>
    <row r="82" spans="1:12" ht="15" customHeight="1">
      <c r="A82" s="107" t="s">
        <v>872</v>
      </c>
      <c r="B82" s="63">
        <v>49930</v>
      </c>
      <c r="C82" s="107" t="s">
        <v>910</v>
      </c>
      <c r="D82" s="63">
        <v>31883</v>
      </c>
      <c r="E82" s="107" t="s">
        <v>892</v>
      </c>
      <c r="F82" s="63">
        <v>16399</v>
      </c>
      <c r="G82" s="107" t="s">
        <v>899</v>
      </c>
      <c r="H82" s="63">
        <v>5083</v>
      </c>
      <c r="I82" s="107" t="s">
        <v>859</v>
      </c>
      <c r="J82" s="63">
        <v>12321</v>
      </c>
      <c r="K82" s="107" t="s">
        <v>792</v>
      </c>
      <c r="L82" s="63">
        <v>211</v>
      </c>
    </row>
    <row r="83" spans="1:12" ht="15" customHeight="1">
      <c r="A83" s="107" t="s">
        <v>860</v>
      </c>
      <c r="B83" s="63">
        <v>47907</v>
      </c>
      <c r="C83" s="107" t="s">
        <v>923</v>
      </c>
      <c r="D83" s="63">
        <v>31747</v>
      </c>
      <c r="E83" s="107" t="s">
        <v>883</v>
      </c>
      <c r="F83" s="63">
        <v>14524</v>
      </c>
      <c r="G83" s="107" t="s">
        <v>900</v>
      </c>
      <c r="H83" s="63">
        <v>4387</v>
      </c>
      <c r="I83" s="107" t="s">
        <v>869</v>
      </c>
      <c r="J83" s="63">
        <v>9148</v>
      </c>
      <c r="K83" s="107"/>
      <c r="L83" s="63"/>
    </row>
    <row r="84" spans="1:12" ht="15" customHeight="1">
      <c r="A84" s="107" t="s">
        <v>927</v>
      </c>
      <c r="B84" s="63">
        <v>34217</v>
      </c>
      <c r="C84" s="107" t="s">
        <v>936</v>
      </c>
      <c r="D84" s="63">
        <v>30536</v>
      </c>
      <c r="E84" s="107" t="s">
        <v>787</v>
      </c>
      <c r="F84" s="63">
        <v>12423</v>
      </c>
      <c r="G84" s="107" t="s">
        <v>877</v>
      </c>
      <c r="H84" s="63">
        <v>4110</v>
      </c>
      <c r="I84" s="107" t="s">
        <v>875</v>
      </c>
      <c r="J84" s="63">
        <v>8093</v>
      </c>
      <c r="K84" s="107"/>
      <c r="L84" s="63"/>
    </row>
    <row r="85" spans="1:12" ht="15">
      <c r="A85" s="107" t="s">
        <v>871</v>
      </c>
      <c r="B85" s="63">
        <v>34151</v>
      </c>
      <c r="C85" s="107" t="s">
        <v>933</v>
      </c>
      <c r="D85" s="63">
        <v>25882</v>
      </c>
      <c r="E85" s="107" t="s">
        <v>893</v>
      </c>
      <c r="F85" s="63">
        <v>11688</v>
      </c>
      <c r="G85" s="107" t="s">
        <v>898</v>
      </c>
      <c r="H85" s="63">
        <v>4016</v>
      </c>
      <c r="I85" s="107" t="s">
        <v>873</v>
      </c>
      <c r="J85" s="63">
        <v>4578</v>
      </c>
      <c r="K85" s="107"/>
      <c r="L85" s="63"/>
    </row>
    <row r="87" ht="15" customHeight="1"/>
    <row r="88" ht="15" customHeight="1"/>
    <row r="89" ht="15" customHeight="1"/>
    <row r="90" ht="15" customHeight="1"/>
    <row r="92" ht="15" customHeight="1"/>
  </sheetData>
  <hyperlinks>
    <hyperlink ref="A2" r:id="rId1" display="https://nodexlgraphgallery.org/Pages/Graph.aspx?graphID=217132"/>
    <hyperlink ref="A3" r:id="rId2" display="https://nodexlgraphgallery.org/Pages/Graph.aspx?graphID=217567"/>
    <hyperlink ref="A4" r:id="rId3" display="https://nodexlgraphgallery.org/Pages/Graph.aspx?graphID=217441"/>
    <hyperlink ref="A5" r:id="rId4" display="https://nodexlgraphgallery.org/Pages/Graph.aspx?graphID=217507"/>
    <hyperlink ref="A6" r:id="rId5" display="https://nodexlgraphgallery.org/Pages/Graph.aspx?graphID=217509"/>
    <hyperlink ref="A7" r:id="rId6" display="https://twitter.com/muminalshawaf/status/1199784593743761409"/>
    <hyperlink ref="A8" r:id="rId7" display="https://twitter.com/davidbroderdo/status/1198443141768105984"/>
    <hyperlink ref="A9" r:id="rId8" display="https://twitter.com/NebraskaSower/status/1198719053382275078?s=19"/>
    <hyperlink ref="A10" r:id="rId9" display="https://nodexlgraphgallery.org/Pages/Graph.aspx?graphID=216993"/>
    <hyperlink ref="C2" r:id="rId10" display="https://nodexlgraphgallery.org/Pages/Graph.aspx?graphID=217567"/>
    <hyperlink ref="C3" r:id="rId11" display="https://nodexlgraphgallery.org/Pages/Graph.aspx?graphID=217132"/>
    <hyperlink ref="C4" r:id="rId12" display="https://nodexlgraphgallery.org/Pages/Graph.aspx?graphID=217509"/>
    <hyperlink ref="C5" r:id="rId13" display="https://nodexlgraphgallery.org/Pages/Graph.aspx?graphID=217507"/>
    <hyperlink ref="C6" r:id="rId14" display="https://nodexlgraphgallery.org/Pages/Graph.aspx?graphID=217441"/>
    <hyperlink ref="E2" r:id="rId15" display="https://nodexlgraphgallery.org/Pages/Graph.aspx?graphID=217132"/>
    <hyperlink ref="E3" r:id="rId16" display="https://twitter.com/davidbroderdo/status/1198443141768105984"/>
    <hyperlink ref="E4" r:id="rId17" display="https://twitter.com/muminalshawaf/status/1199784593743761409"/>
    <hyperlink ref="G2" r:id="rId18" display="https://nodexlgraphgallery.org/Pages/Graph.aspx?graphID=217132"/>
    <hyperlink ref="G3" r:id="rId19" display="https://twitter.com/NebraskaSower/status/1198719053382275078?s=19"/>
    <hyperlink ref="K2" r:id="rId20" display="https://nodexlgraphgallery.org/Pages/Graph.aspx?graphID=216993"/>
  </hyperlinks>
  <printOptions/>
  <pageMargins left="0.7" right="0.7" top="0.75" bottom="0.75" header="0.3" footer="0.3"/>
  <pageSetup orientation="portrait" paperSize="9"/>
  <tableParts>
    <tablePart r:id="rId22"/>
    <tablePart r:id="rId25"/>
    <tablePart r:id="rId21"/>
    <tablePart r:id="rId24"/>
    <tablePart r:id="rId26"/>
    <tablePart r:id="rId27"/>
    <tablePart r:id="rId28"/>
    <tablePart r:id="rId2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353</v>
      </c>
      <c r="C5" s="105">
        <v>1</v>
      </c>
      <c r="D5" s="63" t="s">
        <v>267</v>
      </c>
      <c r="E5" s="63"/>
      <c r="F5" s="63"/>
      <c r="G5" s="63"/>
    </row>
    <row r="6" spans="1:7" ht="15">
      <c r="A6" s="63" t="s">
        <v>282</v>
      </c>
      <c r="B6" s="63">
        <v>353</v>
      </c>
      <c r="C6" s="105">
        <v>1</v>
      </c>
      <c r="D6" s="63" t="s">
        <v>267</v>
      </c>
      <c r="E6" s="63"/>
      <c r="F6" s="63"/>
      <c r="G6" s="63"/>
    </row>
    <row r="7" spans="1:7" ht="15">
      <c r="A7" s="69" t="s">
        <v>739</v>
      </c>
      <c r="B7" s="69">
        <v>20</v>
      </c>
      <c r="C7" s="87">
        <v>0</v>
      </c>
      <c r="D7" s="69" t="s">
        <v>267</v>
      </c>
      <c r="E7" s="69" t="b">
        <v>0</v>
      </c>
      <c r="F7" s="69" t="b">
        <v>0</v>
      </c>
      <c r="G7" s="69" t="b">
        <v>0</v>
      </c>
    </row>
    <row r="8" spans="1:7" ht="15">
      <c r="A8" s="69" t="s">
        <v>791</v>
      </c>
      <c r="B8" s="69">
        <v>9</v>
      </c>
      <c r="C8" s="87">
        <v>0.00975339805006846</v>
      </c>
      <c r="D8" s="69" t="s">
        <v>267</v>
      </c>
      <c r="E8" s="69" t="b">
        <v>0</v>
      </c>
      <c r="F8" s="69" t="b">
        <v>0</v>
      </c>
      <c r="G8" s="69" t="b">
        <v>0</v>
      </c>
    </row>
    <row r="9" spans="1:7" ht="15">
      <c r="A9" s="69" t="s">
        <v>878</v>
      </c>
      <c r="B9" s="69">
        <v>9</v>
      </c>
      <c r="C9" s="87">
        <v>0.00975339805006846</v>
      </c>
      <c r="D9" s="69" t="s">
        <v>267</v>
      </c>
      <c r="E9" s="69" t="b">
        <v>0</v>
      </c>
      <c r="F9" s="69" t="b">
        <v>0</v>
      </c>
      <c r="G9" s="69" t="b">
        <v>0</v>
      </c>
    </row>
    <row r="10" spans="1:7" ht="15">
      <c r="A10" s="69" t="s">
        <v>732</v>
      </c>
      <c r="B10" s="69">
        <v>8</v>
      </c>
      <c r="C10" s="87">
        <v>0.00994850021680094</v>
      </c>
      <c r="D10" s="69" t="s">
        <v>267</v>
      </c>
      <c r="E10" s="69" t="b">
        <v>0</v>
      </c>
      <c r="F10" s="69" t="b">
        <v>0</v>
      </c>
      <c r="G10" s="69" t="b">
        <v>0</v>
      </c>
    </row>
    <row r="11" spans="1:7" ht="15">
      <c r="A11" s="69" t="s">
        <v>719</v>
      </c>
      <c r="B11" s="69">
        <v>8</v>
      </c>
      <c r="C11" s="87">
        <v>0.00994850021680094</v>
      </c>
      <c r="D11" s="69" t="s">
        <v>267</v>
      </c>
      <c r="E11" s="69" t="b">
        <v>0</v>
      </c>
      <c r="F11" s="69" t="b">
        <v>0</v>
      </c>
      <c r="G11" s="69" t="b">
        <v>0</v>
      </c>
    </row>
    <row r="12" spans="1:7" ht="15">
      <c r="A12" s="69" t="s">
        <v>368</v>
      </c>
      <c r="B12" s="69">
        <v>7</v>
      </c>
      <c r="C12" s="87">
        <v>0.00997351152983772</v>
      </c>
      <c r="D12" s="69" t="s">
        <v>267</v>
      </c>
      <c r="E12" s="69" t="b">
        <v>0</v>
      </c>
      <c r="F12" s="69" t="b">
        <v>0</v>
      </c>
      <c r="G12" s="69" t="b">
        <v>0</v>
      </c>
    </row>
    <row r="13" spans="1:7" ht="15">
      <c r="A13" s="69" t="s">
        <v>432</v>
      </c>
      <c r="B13" s="69">
        <v>6</v>
      </c>
      <c r="C13" s="87">
        <v>0.00980397647400633</v>
      </c>
      <c r="D13" s="69" t="s">
        <v>267</v>
      </c>
      <c r="E13" s="69" t="b">
        <v>0</v>
      </c>
      <c r="F13" s="69" t="b">
        <v>0</v>
      </c>
      <c r="G13" s="69" t="b">
        <v>0</v>
      </c>
    </row>
    <row r="14" spans="1:7" ht="15">
      <c r="A14" s="69" t="s">
        <v>790</v>
      </c>
      <c r="B14" s="69">
        <v>5</v>
      </c>
      <c r="C14" s="87">
        <v>0.009407187364499412</v>
      </c>
      <c r="D14" s="69" t="s">
        <v>267</v>
      </c>
      <c r="E14" s="69" t="b">
        <v>0</v>
      </c>
      <c r="F14" s="69" t="b">
        <v>0</v>
      </c>
      <c r="G14" s="69" t="b">
        <v>0</v>
      </c>
    </row>
    <row r="15" spans="1:7" ht="15">
      <c r="A15" s="69" t="s">
        <v>765</v>
      </c>
      <c r="B15" s="69">
        <v>4</v>
      </c>
      <c r="C15" s="87">
        <v>0.008737125054200236</v>
      </c>
      <c r="D15" s="69" t="s">
        <v>267</v>
      </c>
      <c r="E15" s="69" t="b">
        <v>0</v>
      </c>
      <c r="F15" s="69" t="b">
        <v>0</v>
      </c>
      <c r="G15" s="69" t="b">
        <v>0</v>
      </c>
    </row>
    <row r="16" spans="1:7" ht="15">
      <c r="A16" s="69" t="s">
        <v>1657</v>
      </c>
      <c r="B16" s="69">
        <v>4</v>
      </c>
      <c r="C16" s="87">
        <v>0.008737125054200236</v>
      </c>
      <c r="D16" s="69" t="s">
        <v>267</v>
      </c>
      <c r="E16" s="69" t="b">
        <v>0</v>
      </c>
      <c r="F16" s="69" t="b">
        <v>0</v>
      </c>
      <c r="G16" s="69" t="b">
        <v>0</v>
      </c>
    </row>
    <row r="17" spans="1:7" ht="15">
      <c r="A17" s="69" t="s">
        <v>860</v>
      </c>
      <c r="B17" s="69">
        <v>4</v>
      </c>
      <c r="C17" s="87">
        <v>0.008737125054200236</v>
      </c>
      <c r="D17" s="69" t="s">
        <v>267</v>
      </c>
      <c r="E17" s="69" t="b">
        <v>0</v>
      </c>
      <c r="F17" s="69" t="b">
        <v>0</v>
      </c>
      <c r="G17" s="69" t="b">
        <v>0</v>
      </c>
    </row>
    <row r="18" spans="1:7" ht="15">
      <c r="A18" s="69" t="s">
        <v>901</v>
      </c>
      <c r="B18" s="69">
        <v>4</v>
      </c>
      <c r="C18" s="87">
        <v>0.008737125054200236</v>
      </c>
      <c r="D18" s="69" t="s">
        <v>267</v>
      </c>
      <c r="E18" s="69" t="b">
        <v>0</v>
      </c>
      <c r="F18" s="69" t="b">
        <v>0</v>
      </c>
      <c r="G18" s="69" t="b">
        <v>0</v>
      </c>
    </row>
    <row r="19" spans="1:7" ht="15">
      <c r="A19" s="69" t="s">
        <v>900</v>
      </c>
      <c r="B19" s="69">
        <v>4</v>
      </c>
      <c r="C19" s="87">
        <v>0.008737125054200236</v>
      </c>
      <c r="D19" s="69" t="s">
        <v>267</v>
      </c>
      <c r="E19" s="69" t="b">
        <v>0</v>
      </c>
      <c r="F19" s="69" t="b">
        <v>0</v>
      </c>
      <c r="G19" s="69" t="b">
        <v>0</v>
      </c>
    </row>
    <row r="20" spans="1:7" ht="15">
      <c r="A20" s="69" t="s">
        <v>899</v>
      </c>
      <c r="B20" s="69">
        <v>4</v>
      </c>
      <c r="C20" s="87">
        <v>0.008737125054200236</v>
      </c>
      <c r="D20" s="69" t="s">
        <v>267</v>
      </c>
      <c r="E20" s="69" t="b">
        <v>0</v>
      </c>
      <c r="F20" s="69" t="b">
        <v>0</v>
      </c>
      <c r="G20" s="69" t="b">
        <v>0</v>
      </c>
    </row>
    <row r="21" spans="1:7" ht="15">
      <c r="A21" s="69" t="s">
        <v>898</v>
      </c>
      <c r="B21" s="69">
        <v>4</v>
      </c>
      <c r="C21" s="87">
        <v>0.008737125054200236</v>
      </c>
      <c r="D21" s="69" t="s">
        <v>267</v>
      </c>
      <c r="E21" s="69" t="b">
        <v>0</v>
      </c>
      <c r="F21" s="69" t="b">
        <v>0</v>
      </c>
      <c r="G21" s="69" t="b">
        <v>0</v>
      </c>
    </row>
    <row r="22" spans="1:7" ht="15">
      <c r="A22" s="69" t="s">
        <v>897</v>
      </c>
      <c r="B22" s="69">
        <v>4</v>
      </c>
      <c r="C22" s="87">
        <v>0.008737125054200236</v>
      </c>
      <c r="D22" s="69" t="s">
        <v>267</v>
      </c>
      <c r="E22" s="69" t="b">
        <v>0</v>
      </c>
      <c r="F22" s="69" t="b">
        <v>0</v>
      </c>
      <c r="G22" s="69" t="b">
        <v>0</v>
      </c>
    </row>
    <row r="23" spans="1:7" ht="15">
      <c r="A23" s="69" t="s">
        <v>896</v>
      </c>
      <c r="B23" s="69">
        <v>4</v>
      </c>
      <c r="C23" s="87">
        <v>0.008737125054200236</v>
      </c>
      <c r="D23" s="69" t="s">
        <v>267</v>
      </c>
      <c r="E23" s="69" t="b">
        <v>0</v>
      </c>
      <c r="F23" s="69" t="b">
        <v>0</v>
      </c>
      <c r="G23" s="69" t="b">
        <v>0</v>
      </c>
    </row>
    <row r="24" spans="1:7" ht="15">
      <c r="A24" s="69" t="s">
        <v>1725</v>
      </c>
      <c r="B24" s="69">
        <v>4</v>
      </c>
      <c r="C24" s="87">
        <v>0.008737125054200236</v>
      </c>
      <c r="D24" s="69" t="s">
        <v>267</v>
      </c>
      <c r="E24" s="69" t="b">
        <v>0</v>
      </c>
      <c r="F24" s="69" t="b">
        <v>0</v>
      </c>
      <c r="G24" s="69" t="b">
        <v>0</v>
      </c>
    </row>
    <row r="25" spans="1:7" ht="15">
      <c r="A25" s="69" t="s">
        <v>1726</v>
      </c>
      <c r="B25" s="69">
        <v>4</v>
      </c>
      <c r="C25" s="87">
        <v>0.008737125054200236</v>
      </c>
      <c r="D25" s="69" t="s">
        <v>267</v>
      </c>
      <c r="E25" s="69" t="b">
        <v>0</v>
      </c>
      <c r="F25" s="69" t="b">
        <v>0</v>
      </c>
      <c r="G25" s="69" t="b">
        <v>0</v>
      </c>
    </row>
    <row r="26" spans="1:7" ht="15">
      <c r="A26" s="69" t="s">
        <v>1727</v>
      </c>
      <c r="B26" s="69">
        <v>4</v>
      </c>
      <c r="C26" s="87">
        <v>0.008737125054200236</v>
      </c>
      <c r="D26" s="69" t="s">
        <v>267</v>
      </c>
      <c r="E26" s="69" t="b">
        <v>0</v>
      </c>
      <c r="F26" s="69" t="b">
        <v>0</v>
      </c>
      <c r="G26" s="69" t="b">
        <v>0</v>
      </c>
    </row>
    <row r="27" spans="1:7" ht="15">
      <c r="A27" s="69" t="s">
        <v>1728</v>
      </c>
      <c r="B27" s="69">
        <v>4</v>
      </c>
      <c r="C27" s="87">
        <v>0.008737125054200236</v>
      </c>
      <c r="D27" s="69" t="s">
        <v>267</v>
      </c>
      <c r="E27" s="69" t="b">
        <v>0</v>
      </c>
      <c r="F27" s="69" t="b">
        <v>0</v>
      </c>
      <c r="G27" s="69" t="b">
        <v>0</v>
      </c>
    </row>
    <row r="28" spans="1:7" ht="15">
      <c r="A28" s="69" t="s">
        <v>1729</v>
      </c>
      <c r="B28" s="69">
        <v>4</v>
      </c>
      <c r="C28" s="87">
        <v>0.008737125054200236</v>
      </c>
      <c r="D28" s="69" t="s">
        <v>267</v>
      </c>
      <c r="E28" s="69" t="b">
        <v>0</v>
      </c>
      <c r="F28" s="69" t="b">
        <v>0</v>
      </c>
      <c r="G28" s="69" t="b">
        <v>0</v>
      </c>
    </row>
    <row r="29" spans="1:7" ht="15">
      <c r="A29" s="69" t="s">
        <v>1730</v>
      </c>
      <c r="B29" s="69">
        <v>4</v>
      </c>
      <c r="C29" s="87">
        <v>0.008737125054200236</v>
      </c>
      <c r="D29" s="69" t="s">
        <v>267</v>
      </c>
      <c r="E29" s="69" t="b">
        <v>0</v>
      </c>
      <c r="F29" s="69" t="b">
        <v>0</v>
      </c>
      <c r="G29" s="69" t="b">
        <v>0</v>
      </c>
    </row>
    <row r="30" spans="1:7" ht="15">
      <c r="A30" s="69" t="s">
        <v>880</v>
      </c>
      <c r="B30" s="69">
        <v>4</v>
      </c>
      <c r="C30" s="87">
        <v>0.008737125054200236</v>
      </c>
      <c r="D30" s="69" t="s">
        <v>267</v>
      </c>
      <c r="E30" s="69" t="b">
        <v>0</v>
      </c>
      <c r="F30" s="69" t="b">
        <v>0</v>
      </c>
      <c r="G30" s="69" t="b">
        <v>0</v>
      </c>
    </row>
    <row r="31" spans="1:7" ht="15">
      <c r="A31" s="69" t="s">
        <v>879</v>
      </c>
      <c r="B31" s="69">
        <v>4</v>
      </c>
      <c r="C31" s="87">
        <v>0.008737125054200236</v>
      </c>
      <c r="D31" s="69" t="s">
        <v>267</v>
      </c>
      <c r="E31" s="69" t="b">
        <v>0</v>
      </c>
      <c r="F31" s="69" t="b">
        <v>0</v>
      </c>
      <c r="G31" s="69" t="b">
        <v>0</v>
      </c>
    </row>
    <row r="32" spans="1:7" ht="15">
      <c r="A32" s="69" t="s">
        <v>849</v>
      </c>
      <c r="B32" s="69">
        <v>3</v>
      </c>
      <c r="C32" s="87">
        <v>0.007724144446352988</v>
      </c>
      <c r="D32" s="69" t="s">
        <v>267</v>
      </c>
      <c r="E32" s="69" t="b">
        <v>0</v>
      </c>
      <c r="F32" s="69" t="b">
        <v>0</v>
      </c>
      <c r="G32" s="69" t="b">
        <v>0</v>
      </c>
    </row>
    <row r="33" spans="1:7" ht="15">
      <c r="A33" s="69" t="s">
        <v>794</v>
      </c>
      <c r="B33" s="69">
        <v>3</v>
      </c>
      <c r="C33" s="87">
        <v>0.007724144446352988</v>
      </c>
      <c r="D33" s="69" t="s">
        <v>267</v>
      </c>
      <c r="E33" s="69" t="b">
        <v>0</v>
      </c>
      <c r="F33" s="69" t="b">
        <v>0</v>
      </c>
      <c r="G33" s="69" t="b">
        <v>0</v>
      </c>
    </row>
    <row r="34" spans="1:7" ht="15">
      <c r="A34" s="69" t="s">
        <v>785</v>
      </c>
      <c r="B34" s="69">
        <v>3</v>
      </c>
      <c r="C34" s="87">
        <v>0.007724144446352988</v>
      </c>
      <c r="D34" s="69" t="s">
        <v>267</v>
      </c>
      <c r="E34" s="69" t="b">
        <v>0</v>
      </c>
      <c r="F34" s="69" t="b">
        <v>0</v>
      </c>
      <c r="G34" s="69" t="b">
        <v>0</v>
      </c>
    </row>
    <row r="35" spans="1:7" ht="15">
      <c r="A35" s="69" t="s">
        <v>862</v>
      </c>
      <c r="B35" s="69">
        <v>3</v>
      </c>
      <c r="C35" s="87">
        <v>0.007724144446352988</v>
      </c>
      <c r="D35" s="69" t="s">
        <v>267</v>
      </c>
      <c r="E35" s="69" t="b">
        <v>0</v>
      </c>
      <c r="F35" s="69" t="b">
        <v>0</v>
      </c>
      <c r="G35" s="69" t="b">
        <v>0</v>
      </c>
    </row>
    <row r="36" spans="1:7" ht="15">
      <c r="A36" s="69" t="s">
        <v>1731</v>
      </c>
      <c r="B36" s="69">
        <v>3</v>
      </c>
      <c r="C36" s="87">
        <v>0.007724144446352988</v>
      </c>
      <c r="D36" s="69" t="s">
        <v>267</v>
      </c>
      <c r="E36" s="69" t="b">
        <v>0</v>
      </c>
      <c r="F36" s="69" t="b">
        <v>0</v>
      </c>
      <c r="G36" s="69" t="b">
        <v>0</v>
      </c>
    </row>
    <row r="37" spans="1:7" ht="15">
      <c r="A37" s="69" t="s">
        <v>1732</v>
      </c>
      <c r="B37" s="69">
        <v>3</v>
      </c>
      <c r="C37" s="87">
        <v>0.007724144446352988</v>
      </c>
      <c r="D37" s="69" t="s">
        <v>267</v>
      </c>
      <c r="E37" s="69" t="b">
        <v>0</v>
      </c>
      <c r="F37" s="69" t="b">
        <v>0</v>
      </c>
      <c r="G37" s="69" t="b">
        <v>0</v>
      </c>
    </row>
    <row r="38" spans="1:7" ht="15">
      <c r="A38" s="69" t="s">
        <v>1733</v>
      </c>
      <c r="B38" s="69">
        <v>3</v>
      </c>
      <c r="C38" s="87">
        <v>0.007724144446352988</v>
      </c>
      <c r="D38" s="69" t="s">
        <v>267</v>
      </c>
      <c r="E38" s="69" t="b">
        <v>0</v>
      </c>
      <c r="F38" s="69" t="b">
        <v>0</v>
      </c>
      <c r="G38" s="69" t="b">
        <v>0</v>
      </c>
    </row>
    <row r="39" spans="1:7" ht="15">
      <c r="A39" s="69" t="s">
        <v>1734</v>
      </c>
      <c r="B39" s="69">
        <v>3</v>
      </c>
      <c r="C39" s="87">
        <v>0.007724144446352988</v>
      </c>
      <c r="D39" s="69" t="s">
        <v>267</v>
      </c>
      <c r="E39" s="69" t="b">
        <v>0</v>
      </c>
      <c r="F39" s="69" t="b">
        <v>0</v>
      </c>
      <c r="G39" s="69" t="b">
        <v>0</v>
      </c>
    </row>
    <row r="40" spans="1:7" ht="15">
      <c r="A40" s="69" t="s">
        <v>786</v>
      </c>
      <c r="B40" s="69">
        <v>3</v>
      </c>
      <c r="C40" s="87">
        <v>0.007724144446352988</v>
      </c>
      <c r="D40" s="69" t="s">
        <v>267</v>
      </c>
      <c r="E40" s="69" t="b">
        <v>0</v>
      </c>
      <c r="F40" s="69" t="b">
        <v>0</v>
      </c>
      <c r="G40" s="69" t="b">
        <v>0</v>
      </c>
    </row>
    <row r="41" spans="1:7" ht="15">
      <c r="A41" s="69" t="s">
        <v>1735</v>
      </c>
      <c r="B41" s="69">
        <v>3</v>
      </c>
      <c r="C41" s="87">
        <v>0.007724144446352988</v>
      </c>
      <c r="D41" s="69" t="s">
        <v>267</v>
      </c>
      <c r="E41" s="69" t="b">
        <v>0</v>
      </c>
      <c r="F41" s="69" t="b">
        <v>0</v>
      </c>
      <c r="G41" s="69" t="b">
        <v>0</v>
      </c>
    </row>
    <row r="42" spans="1:7" ht="15">
      <c r="A42" s="69" t="s">
        <v>875</v>
      </c>
      <c r="B42" s="69">
        <v>3</v>
      </c>
      <c r="C42" s="87">
        <v>0.007724144446352988</v>
      </c>
      <c r="D42" s="69" t="s">
        <v>267</v>
      </c>
      <c r="E42" s="69" t="b">
        <v>0</v>
      </c>
      <c r="F42" s="69" t="b">
        <v>0</v>
      </c>
      <c r="G42" s="69" t="b">
        <v>0</v>
      </c>
    </row>
    <row r="43" spans="1:7" ht="15">
      <c r="A43" s="69" t="s">
        <v>874</v>
      </c>
      <c r="B43" s="69">
        <v>3</v>
      </c>
      <c r="C43" s="87">
        <v>0.007724144446352988</v>
      </c>
      <c r="D43" s="69" t="s">
        <v>267</v>
      </c>
      <c r="E43" s="69" t="b">
        <v>0</v>
      </c>
      <c r="F43" s="69" t="b">
        <v>0</v>
      </c>
      <c r="G43" s="69" t="b">
        <v>0</v>
      </c>
    </row>
    <row r="44" spans="1:7" ht="15">
      <c r="A44" s="69" t="s">
        <v>873</v>
      </c>
      <c r="B44" s="69">
        <v>3</v>
      </c>
      <c r="C44" s="87">
        <v>0.007724144446352988</v>
      </c>
      <c r="D44" s="69" t="s">
        <v>267</v>
      </c>
      <c r="E44" s="69" t="b">
        <v>0</v>
      </c>
      <c r="F44" s="69" t="b">
        <v>0</v>
      </c>
      <c r="G44" s="69" t="b">
        <v>0</v>
      </c>
    </row>
    <row r="45" spans="1:7" ht="15">
      <c r="A45" s="69" t="s">
        <v>872</v>
      </c>
      <c r="B45" s="69">
        <v>3</v>
      </c>
      <c r="C45" s="87">
        <v>0.007724144446352988</v>
      </c>
      <c r="D45" s="69" t="s">
        <v>267</v>
      </c>
      <c r="E45" s="69" t="b">
        <v>0</v>
      </c>
      <c r="F45" s="69" t="b">
        <v>0</v>
      </c>
      <c r="G45" s="69" t="b">
        <v>0</v>
      </c>
    </row>
    <row r="46" spans="1:7" ht="15">
      <c r="A46" s="69" t="s">
        <v>871</v>
      </c>
      <c r="B46" s="69">
        <v>3</v>
      </c>
      <c r="C46" s="87">
        <v>0.007724144446352988</v>
      </c>
      <c r="D46" s="69" t="s">
        <v>267</v>
      </c>
      <c r="E46" s="69" t="b">
        <v>0</v>
      </c>
      <c r="F46" s="69" t="b">
        <v>0</v>
      </c>
      <c r="G46" s="69" t="b">
        <v>0</v>
      </c>
    </row>
    <row r="47" spans="1:7" ht="15">
      <c r="A47" s="69" t="s">
        <v>870</v>
      </c>
      <c r="B47" s="69">
        <v>3</v>
      </c>
      <c r="C47" s="87">
        <v>0.007724144446352988</v>
      </c>
      <c r="D47" s="69" t="s">
        <v>267</v>
      </c>
      <c r="E47" s="69" t="b">
        <v>0</v>
      </c>
      <c r="F47" s="69" t="b">
        <v>0</v>
      </c>
      <c r="G47" s="69" t="b">
        <v>0</v>
      </c>
    </row>
    <row r="48" spans="1:7" ht="15">
      <c r="A48" s="69" t="s">
        <v>869</v>
      </c>
      <c r="B48" s="69">
        <v>3</v>
      </c>
      <c r="C48" s="87">
        <v>0.007724144446352988</v>
      </c>
      <c r="D48" s="69" t="s">
        <v>267</v>
      </c>
      <c r="E48" s="69" t="b">
        <v>0</v>
      </c>
      <c r="F48" s="69" t="b">
        <v>0</v>
      </c>
      <c r="G48" s="69" t="b">
        <v>0</v>
      </c>
    </row>
    <row r="49" spans="1:7" ht="15">
      <c r="A49" s="69" t="s">
        <v>868</v>
      </c>
      <c r="B49" s="69">
        <v>3</v>
      </c>
      <c r="C49" s="87">
        <v>0.007724144446352988</v>
      </c>
      <c r="D49" s="69" t="s">
        <v>267</v>
      </c>
      <c r="E49" s="69" t="b">
        <v>0</v>
      </c>
      <c r="F49" s="69" t="b">
        <v>0</v>
      </c>
      <c r="G49" s="69" t="b">
        <v>0</v>
      </c>
    </row>
    <row r="50" spans="1:7" ht="15">
      <c r="A50" s="69" t="s">
        <v>867</v>
      </c>
      <c r="B50" s="69">
        <v>3</v>
      </c>
      <c r="C50" s="87">
        <v>0.007724144446352988</v>
      </c>
      <c r="D50" s="69" t="s">
        <v>267</v>
      </c>
      <c r="E50" s="69" t="b">
        <v>0</v>
      </c>
      <c r="F50" s="69" t="b">
        <v>0</v>
      </c>
      <c r="G50" s="69" t="b">
        <v>0</v>
      </c>
    </row>
    <row r="51" spans="1:7" ht="15">
      <c r="A51" s="69" t="s">
        <v>937</v>
      </c>
      <c r="B51" s="69">
        <v>2</v>
      </c>
      <c r="C51" s="87">
        <v>0.00625</v>
      </c>
      <c r="D51" s="69" t="s">
        <v>267</v>
      </c>
      <c r="E51" s="69" t="b">
        <v>0</v>
      </c>
      <c r="F51" s="69" t="b">
        <v>0</v>
      </c>
      <c r="G51" s="69" t="b">
        <v>0</v>
      </c>
    </row>
    <row r="52" spans="1:7" ht="15">
      <c r="A52" s="69" t="s">
        <v>787</v>
      </c>
      <c r="B52" s="69">
        <v>2</v>
      </c>
      <c r="C52" s="87">
        <v>0.00625</v>
      </c>
      <c r="D52" s="69" t="s">
        <v>267</v>
      </c>
      <c r="E52" s="69" t="b">
        <v>0</v>
      </c>
      <c r="F52" s="69" t="b">
        <v>0</v>
      </c>
      <c r="G52" s="69" t="b">
        <v>0</v>
      </c>
    </row>
    <row r="53" spans="1:7" ht="15">
      <c r="A53" s="69" t="s">
        <v>1653</v>
      </c>
      <c r="B53" s="69">
        <v>2</v>
      </c>
      <c r="C53" s="87">
        <v>0.00625</v>
      </c>
      <c r="D53" s="69" t="s">
        <v>267</v>
      </c>
      <c r="E53" s="69" t="b">
        <v>0</v>
      </c>
      <c r="F53" s="69" t="b">
        <v>0</v>
      </c>
      <c r="G53" s="69" t="b">
        <v>0</v>
      </c>
    </row>
    <row r="54" spans="1:7" ht="15">
      <c r="A54" s="69" t="s">
        <v>1654</v>
      </c>
      <c r="B54" s="69">
        <v>2</v>
      </c>
      <c r="C54" s="87">
        <v>0.00625</v>
      </c>
      <c r="D54" s="69" t="s">
        <v>267</v>
      </c>
      <c r="E54" s="69" t="b">
        <v>0</v>
      </c>
      <c r="F54" s="69" t="b">
        <v>0</v>
      </c>
      <c r="G54" s="69" t="b">
        <v>0</v>
      </c>
    </row>
    <row r="55" spans="1:7" ht="15">
      <c r="A55" s="69" t="s">
        <v>1736</v>
      </c>
      <c r="B55" s="69">
        <v>2</v>
      </c>
      <c r="C55" s="87">
        <v>0.00625</v>
      </c>
      <c r="D55" s="69" t="s">
        <v>267</v>
      </c>
      <c r="E55" s="69" t="b">
        <v>0</v>
      </c>
      <c r="F55" s="69" t="b">
        <v>0</v>
      </c>
      <c r="G55" s="69" t="b">
        <v>0</v>
      </c>
    </row>
    <row r="56" spans="1:7" ht="15">
      <c r="A56" s="69" t="s">
        <v>911</v>
      </c>
      <c r="B56" s="69">
        <v>2</v>
      </c>
      <c r="C56" s="87">
        <v>0.008131437472899882</v>
      </c>
      <c r="D56" s="69" t="s">
        <v>267</v>
      </c>
      <c r="E56" s="69" t="b">
        <v>0</v>
      </c>
      <c r="F56" s="69" t="b">
        <v>0</v>
      </c>
      <c r="G56" s="69" t="b">
        <v>0</v>
      </c>
    </row>
    <row r="57" spans="1:7" ht="15">
      <c r="A57" s="69" t="s">
        <v>928</v>
      </c>
      <c r="B57" s="69">
        <v>2</v>
      </c>
      <c r="C57" s="87">
        <v>0.00625</v>
      </c>
      <c r="D57" s="69" t="s">
        <v>267</v>
      </c>
      <c r="E57" s="69" t="b">
        <v>0</v>
      </c>
      <c r="F57" s="69" t="b">
        <v>0</v>
      </c>
      <c r="G57" s="69" t="b">
        <v>0</v>
      </c>
    </row>
    <row r="58" spans="1:7" ht="15">
      <c r="A58" s="69" t="s">
        <v>891</v>
      </c>
      <c r="B58" s="69">
        <v>2</v>
      </c>
      <c r="C58" s="87">
        <v>0.00625</v>
      </c>
      <c r="D58" s="69" t="s">
        <v>267</v>
      </c>
      <c r="E58" s="69" t="b">
        <v>0</v>
      </c>
      <c r="F58" s="69" t="b">
        <v>0</v>
      </c>
      <c r="G58" s="69" t="b">
        <v>0</v>
      </c>
    </row>
    <row r="59" spans="1:7" ht="15">
      <c r="A59" s="69" t="s">
        <v>1655</v>
      </c>
      <c r="B59" s="69">
        <v>2</v>
      </c>
      <c r="C59" s="87">
        <v>0.00625</v>
      </c>
      <c r="D59" s="69" t="s">
        <v>267</v>
      </c>
      <c r="E59" s="69" t="b">
        <v>0</v>
      </c>
      <c r="F59" s="69" t="b">
        <v>0</v>
      </c>
      <c r="G59" s="69" t="b">
        <v>0</v>
      </c>
    </row>
    <row r="60" spans="1:7" ht="15">
      <c r="A60" s="69" t="s">
        <v>1656</v>
      </c>
      <c r="B60" s="69">
        <v>2</v>
      </c>
      <c r="C60" s="87">
        <v>0.00625</v>
      </c>
      <c r="D60" s="69" t="s">
        <v>267</v>
      </c>
      <c r="E60" s="69" t="b">
        <v>0</v>
      </c>
      <c r="F60" s="69" t="b">
        <v>0</v>
      </c>
      <c r="G60" s="69" t="b">
        <v>0</v>
      </c>
    </row>
    <row r="61" spans="1:7" ht="15">
      <c r="A61" s="69" t="s">
        <v>754</v>
      </c>
      <c r="B61" s="69">
        <v>2</v>
      </c>
      <c r="C61" s="87">
        <v>0.00625</v>
      </c>
      <c r="D61" s="69" t="s">
        <v>267</v>
      </c>
      <c r="E61" s="69" t="b">
        <v>0</v>
      </c>
      <c r="F61" s="69" t="b">
        <v>0</v>
      </c>
      <c r="G61" s="69" t="b">
        <v>0</v>
      </c>
    </row>
    <row r="62" spans="1:7" ht="15">
      <c r="A62" s="69" t="s">
        <v>857</v>
      </c>
      <c r="B62" s="69">
        <v>2</v>
      </c>
      <c r="C62" s="87">
        <v>0.00625</v>
      </c>
      <c r="D62" s="69" t="s">
        <v>267</v>
      </c>
      <c r="E62" s="69" t="b">
        <v>0</v>
      </c>
      <c r="F62" s="69" t="b">
        <v>0</v>
      </c>
      <c r="G62" s="69" t="b">
        <v>0</v>
      </c>
    </row>
    <row r="63" spans="1:7" ht="15">
      <c r="A63" s="69" t="s">
        <v>858</v>
      </c>
      <c r="B63" s="69">
        <v>2</v>
      </c>
      <c r="C63" s="87">
        <v>0.00625</v>
      </c>
      <c r="D63" s="69" t="s">
        <v>267</v>
      </c>
      <c r="E63" s="69" t="b">
        <v>0</v>
      </c>
      <c r="F63" s="69" t="b">
        <v>0</v>
      </c>
      <c r="G63" s="69" t="b">
        <v>0</v>
      </c>
    </row>
    <row r="64" spans="1:7" ht="15">
      <c r="A64" s="69" t="s">
        <v>859</v>
      </c>
      <c r="B64" s="69">
        <v>2</v>
      </c>
      <c r="C64" s="87">
        <v>0.00625</v>
      </c>
      <c r="D64" s="69" t="s">
        <v>267</v>
      </c>
      <c r="E64" s="69" t="b">
        <v>0</v>
      </c>
      <c r="F64" s="69" t="b">
        <v>0</v>
      </c>
      <c r="G64" s="69" t="b">
        <v>0</v>
      </c>
    </row>
    <row r="65" spans="1:7" ht="15">
      <c r="A65" s="69" t="s">
        <v>739</v>
      </c>
      <c r="B65" s="69">
        <v>7</v>
      </c>
      <c r="C65" s="87">
        <v>0</v>
      </c>
      <c r="D65" s="69" t="s">
        <v>220</v>
      </c>
      <c r="E65" s="69" t="b">
        <v>0</v>
      </c>
      <c r="F65" s="69" t="b">
        <v>0</v>
      </c>
      <c r="G65" s="69" t="b">
        <v>0</v>
      </c>
    </row>
    <row r="66" spans="1:7" ht="15">
      <c r="A66" s="69" t="s">
        <v>791</v>
      </c>
      <c r="B66" s="69">
        <v>5</v>
      </c>
      <c r="C66" s="87">
        <v>0.006038348581745372</v>
      </c>
      <c r="D66" s="69" t="s">
        <v>220</v>
      </c>
      <c r="E66" s="69" t="b">
        <v>0</v>
      </c>
      <c r="F66" s="69" t="b">
        <v>0</v>
      </c>
      <c r="G66" s="69" t="b">
        <v>0</v>
      </c>
    </row>
    <row r="67" spans="1:7" ht="15">
      <c r="A67" s="69" t="s">
        <v>732</v>
      </c>
      <c r="B67" s="69">
        <v>4</v>
      </c>
      <c r="C67" s="87">
        <v>0.008034315659051057</v>
      </c>
      <c r="D67" s="69" t="s">
        <v>220</v>
      </c>
      <c r="E67" s="69" t="b">
        <v>0</v>
      </c>
      <c r="F67" s="69" t="b">
        <v>0</v>
      </c>
      <c r="G67" s="69" t="b">
        <v>0</v>
      </c>
    </row>
    <row r="68" spans="1:7" ht="15">
      <c r="A68" s="69" t="s">
        <v>719</v>
      </c>
      <c r="B68" s="69">
        <v>4</v>
      </c>
      <c r="C68" s="87">
        <v>0.008034315659051057</v>
      </c>
      <c r="D68" s="69" t="s">
        <v>220</v>
      </c>
      <c r="E68" s="69" t="b">
        <v>0</v>
      </c>
      <c r="F68" s="69" t="b">
        <v>0</v>
      </c>
      <c r="G68" s="69" t="b">
        <v>0</v>
      </c>
    </row>
    <row r="69" spans="1:7" ht="15">
      <c r="A69" s="69" t="s">
        <v>878</v>
      </c>
      <c r="B69" s="69">
        <v>3</v>
      </c>
      <c r="C69" s="87">
        <v>0.009123391370940358</v>
      </c>
      <c r="D69" s="69" t="s">
        <v>220</v>
      </c>
      <c r="E69" s="69" t="b">
        <v>0</v>
      </c>
      <c r="F69" s="69" t="b">
        <v>0</v>
      </c>
      <c r="G69" s="69" t="b">
        <v>0</v>
      </c>
    </row>
    <row r="70" spans="1:7" ht="15">
      <c r="A70" s="69" t="s">
        <v>432</v>
      </c>
      <c r="B70" s="69">
        <v>3</v>
      </c>
      <c r="C70" s="87">
        <v>0.009123391370940358</v>
      </c>
      <c r="D70" s="69" t="s">
        <v>220</v>
      </c>
      <c r="E70" s="69" t="b">
        <v>0</v>
      </c>
      <c r="F70" s="69" t="b">
        <v>0</v>
      </c>
      <c r="G70" s="69" t="b">
        <v>0</v>
      </c>
    </row>
    <row r="71" spans="1:7" ht="15">
      <c r="A71" s="69" t="s">
        <v>937</v>
      </c>
      <c r="B71" s="69">
        <v>2</v>
      </c>
      <c r="C71" s="87">
        <v>0.008992860237194639</v>
      </c>
      <c r="D71" s="69" t="s">
        <v>220</v>
      </c>
      <c r="E71" s="69" t="b">
        <v>0</v>
      </c>
      <c r="F71" s="69" t="b">
        <v>0</v>
      </c>
      <c r="G71" s="69" t="b">
        <v>0</v>
      </c>
    </row>
    <row r="72" spans="1:7" ht="15">
      <c r="A72" s="69" t="s">
        <v>1653</v>
      </c>
      <c r="B72" s="69">
        <v>2</v>
      </c>
      <c r="C72" s="87">
        <v>0.008992860237194639</v>
      </c>
      <c r="D72" s="69" t="s">
        <v>220</v>
      </c>
      <c r="E72" s="69" t="b">
        <v>0</v>
      </c>
      <c r="F72" s="69" t="b">
        <v>0</v>
      </c>
      <c r="G72" s="69" t="b">
        <v>0</v>
      </c>
    </row>
    <row r="73" spans="1:7" ht="15">
      <c r="A73" s="69" t="s">
        <v>849</v>
      </c>
      <c r="B73" s="69">
        <v>2</v>
      </c>
      <c r="C73" s="87">
        <v>0.008992860237194639</v>
      </c>
      <c r="D73" s="69" t="s">
        <v>220</v>
      </c>
      <c r="E73" s="69" t="b">
        <v>0</v>
      </c>
      <c r="F73" s="69" t="b">
        <v>0</v>
      </c>
      <c r="G73" s="69" t="b">
        <v>0</v>
      </c>
    </row>
    <row r="74" spans="1:7" ht="15">
      <c r="A74" s="69" t="s">
        <v>1654</v>
      </c>
      <c r="B74" s="69">
        <v>2</v>
      </c>
      <c r="C74" s="87">
        <v>0.008992860237194639</v>
      </c>
      <c r="D74" s="69" t="s">
        <v>220</v>
      </c>
      <c r="E74" s="69" t="b">
        <v>0</v>
      </c>
      <c r="F74" s="69" t="b">
        <v>0</v>
      </c>
      <c r="G74" s="69" t="b">
        <v>0</v>
      </c>
    </row>
    <row r="75" spans="1:7" ht="15">
      <c r="A75" s="69" t="s">
        <v>1736</v>
      </c>
      <c r="B75" s="69">
        <v>2</v>
      </c>
      <c r="C75" s="87">
        <v>0.008992860237194639</v>
      </c>
      <c r="D75" s="69" t="s">
        <v>220</v>
      </c>
      <c r="E75" s="69" t="b">
        <v>0</v>
      </c>
      <c r="F75" s="69" t="b">
        <v>0</v>
      </c>
      <c r="G75" s="69" t="b">
        <v>0</v>
      </c>
    </row>
    <row r="76" spans="1:7" ht="15">
      <c r="A76" s="69" t="s">
        <v>794</v>
      </c>
      <c r="B76" s="69">
        <v>2</v>
      </c>
      <c r="C76" s="87">
        <v>0.008992860237194639</v>
      </c>
      <c r="D76" s="69" t="s">
        <v>220</v>
      </c>
      <c r="E76" s="69" t="b">
        <v>0</v>
      </c>
      <c r="F76" s="69" t="b">
        <v>0</v>
      </c>
      <c r="G76" s="69" t="b">
        <v>0</v>
      </c>
    </row>
    <row r="77" spans="1:7" ht="15">
      <c r="A77" s="69" t="s">
        <v>928</v>
      </c>
      <c r="B77" s="69">
        <v>2</v>
      </c>
      <c r="C77" s="87">
        <v>0.008992860237194639</v>
      </c>
      <c r="D77" s="69" t="s">
        <v>220</v>
      </c>
      <c r="E77" s="69" t="b">
        <v>0</v>
      </c>
      <c r="F77" s="69" t="b">
        <v>0</v>
      </c>
      <c r="G77" s="69" t="b">
        <v>0</v>
      </c>
    </row>
    <row r="78" spans="1:7" ht="15">
      <c r="A78" s="69" t="s">
        <v>911</v>
      </c>
      <c r="B78" s="69">
        <v>2</v>
      </c>
      <c r="C78" s="87">
        <v>0.01396856264486375</v>
      </c>
      <c r="D78" s="69" t="s">
        <v>220</v>
      </c>
      <c r="E78" s="69" t="b">
        <v>0</v>
      </c>
      <c r="F78" s="69" t="b">
        <v>0</v>
      </c>
      <c r="G78" s="69" t="b">
        <v>0</v>
      </c>
    </row>
    <row r="79" spans="1:7" ht="15">
      <c r="A79" s="69" t="s">
        <v>739</v>
      </c>
      <c r="B79" s="69">
        <v>3</v>
      </c>
      <c r="C79" s="87">
        <v>0</v>
      </c>
      <c r="D79" s="69" t="s">
        <v>698</v>
      </c>
      <c r="E79" s="69" t="b">
        <v>0</v>
      </c>
      <c r="F79" s="69" t="b">
        <v>0</v>
      </c>
      <c r="G79" s="69" t="b">
        <v>0</v>
      </c>
    </row>
    <row r="80" spans="1:7" ht="15">
      <c r="A80" s="69" t="s">
        <v>891</v>
      </c>
      <c r="B80" s="69">
        <v>2</v>
      </c>
      <c r="C80" s="87">
        <v>0.006521898483543749</v>
      </c>
      <c r="D80" s="69" t="s">
        <v>698</v>
      </c>
      <c r="E80" s="69" t="b">
        <v>0</v>
      </c>
      <c r="F80" s="69" t="b">
        <v>0</v>
      </c>
      <c r="G80" s="69" t="b">
        <v>0</v>
      </c>
    </row>
    <row r="81" spans="1:7" ht="15">
      <c r="A81" s="69" t="s">
        <v>1655</v>
      </c>
      <c r="B81" s="69">
        <v>2</v>
      </c>
      <c r="C81" s="87">
        <v>0.006521898483543749</v>
      </c>
      <c r="D81" s="69" t="s">
        <v>698</v>
      </c>
      <c r="E81" s="69" t="b">
        <v>0</v>
      </c>
      <c r="F81" s="69" t="b">
        <v>0</v>
      </c>
      <c r="G81" s="69" t="b">
        <v>0</v>
      </c>
    </row>
    <row r="82" spans="1:7" ht="15">
      <c r="A82" s="69" t="s">
        <v>1656</v>
      </c>
      <c r="B82" s="69">
        <v>2</v>
      </c>
      <c r="C82" s="87">
        <v>0.006521898483543749</v>
      </c>
      <c r="D82" s="69" t="s">
        <v>698</v>
      </c>
      <c r="E82" s="69" t="b">
        <v>0</v>
      </c>
      <c r="F82" s="69" t="b">
        <v>0</v>
      </c>
      <c r="G82" s="69" t="b">
        <v>0</v>
      </c>
    </row>
    <row r="83" spans="1:7" ht="15">
      <c r="A83" s="69" t="s">
        <v>739</v>
      </c>
      <c r="B83" s="69">
        <v>6</v>
      </c>
      <c r="C83" s="87">
        <v>0</v>
      </c>
      <c r="D83" s="69" t="s">
        <v>699</v>
      </c>
      <c r="E83" s="69" t="b">
        <v>0</v>
      </c>
      <c r="F83" s="69" t="b">
        <v>0</v>
      </c>
      <c r="G83" s="69" t="b">
        <v>0</v>
      </c>
    </row>
    <row r="84" spans="1:7" ht="15">
      <c r="A84" s="69" t="s">
        <v>878</v>
      </c>
      <c r="B84" s="69">
        <v>5</v>
      </c>
      <c r="C84" s="87">
        <v>0.004713169407596715</v>
      </c>
      <c r="D84" s="69" t="s">
        <v>699</v>
      </c>
      <c r="E84" s="69" t="b">
        <v>0</v>
      </c>
      <c r="F84" s="69" t="b">
        <v>0</v>
      </c>
      <c r="G84" s="69" t="b">
        <v>0</v>
      </c>
    </row>
    <row r="85" spans="1:7" ht="15">
      <c r="A85" s="69" t="s">
        <v>368</v>
      </c>
      <c r="B85" s="69">
        <v>4</v>
      </c>
      <c r="C85" s="87">
        <v>0.008385298050270535</v>
      </c>
      <c r="D85" s="69" t="s">
        <v>699</v>
      </c>
      <c r="E85" s="69" t="b">
        <v>0</v>
      </c>
      <c r="F85" s="69" t="b">
        <v>0</v>
      </c>
      <c r="G85" s="69" t="b">
        <v>0</v>
      </c>
    </row>
    <row r="86" spans="1:7" ht="15">
      <c r="A86" s="69" t="s">
        <v>880</v>
      </c>
      <c r="B86" s="69">
        <v>3</v>
      </c>
      <c r="C86" s="87">
        <v>0.010751071273713613</v>
      </c>
      <c r="D86" s="69" t="s">
        <v>699</v>
      </c>
      <c r="E86" s="69" t="b">
        <v>0</v>
      </c>
      <c r="F86" s="69" t="b">
        <v>0</v>
      </c>
      <c r="G86" s="69" t="b">
        <v>0</v>
      </c>
    </row>
    <row r="87" spans="1:7" ht="15">
      <c r="A87" s="69" t="s">
        <v>879</v>
      </c>
      <c r="B87" s="69">
        <v>3</v>
      </c>
      <c r="C87" s="87">
        <v>0.010751071273713613</v>
      </c>
      <c r="D87" s="69" t="s">
        <v>699</v>
      </c>
      <c r="E87" s="69" t="b">
        <v>0</v>
      </c>
      <c r="F87" s="69" t="b">
        <v>0</v>
      </c>
      <c r="G87" s="69" t="b">
        <v>0</v>
      </c>
    </row>
    <row r="88" spans="1:7" ht="15">
      <c r="A88" s="69" t="s">
        <v>765</v>
      </c>
      <c r="B88" s="69">
        <v>2</v>
      </c>
      <c r="C88" s="87">
        <v>0.011360029874277677</v>
      </c>
      <c r="D88" s="69" t="s">
        <v>699</v>
      </c>
      <c r="E88" s="69" t="b">
        <v>0</v>
      </c>
      <c r="F88" s="69" t="b">
        <v>0</v>
      </c>
      <c r="G88" s="69" t="b">
        <v>0</v>
      </c>
    </row>
    <row r="89" spans="1:7" ht="15">
      <c r="A89" s="69" t="s">
        <v>1657</v>
      </c>
      <c r="B89" s="69">
        <v>2</v>
      </c>
      <c r="C89" s="87">
        <v>0.011360029874277677</v>
      </c>
      <c r="D89" s="69" t="s">
        <v>699</v>
      </c>
      <c r="E89" s="69" t="b">
        <v>0</v>
      </c>
      <c r="F89" s="69" t="b">
        <v>0</v>
      </c>
      <c r="G89" s="69" t="b">
        <v>0</v>
      </c>
    </row>
    <row r="90" spans="1:7" ht="15">
      <c r="A90" s="69" t="s">
        <v>432</v>
      </c>
      <c r="B90" s="69">
        <v>2</v>
      </c>
      <c r="C90" s="87">
        <v>0.011360029874277677</v>
      </c>
      <c r="D90" s="69" t="s">
        <v>699</v>
      </c>
      <c r="E90" s="69" t="b">
        <v>0</v>
      </c>
      <c r="F90" s="69" t="b">
        <v>0</v>
      </c>
      <c r="G90" s="69" t="b">
        <v>0</v>
      </c>
    </row>
    <row r="91" spans="1:7" ht="15">
      <c r="A91" s="69" t="s">
        <v>791</v>
      </c>
      <c r="B91" s="69">
        <v>2</v>
      </c>
      <c r="C91" s="87">
        <v>0.011360029874277677</v>
      </c>
      <c r="D91" s="69" t="s">
        <v>699</v>
      </c>
      <c r="E91" s="69" t="b">
        <v>0</v>
      </c>
      <c r="F91" s="69" t="b">
        <v>0</v>
      </c>
      <c r="G91" s="69" t="b">
        <v>0</v>
      </c>
    </row>
    <row r="92" spans="1:7" ht="15">
      <c r="A92" s="69" t="s">
        <v>860</v>
      </c>
      <c r="B92" s="69">
        <v>2</v>
      </c>
      <c r="C92" s="87">
        <v>0.011360029874277677</v>
      </c>
      <c r="D92" s="69" t="s">
        <v>699</v>
      </c>
      <c r="E92" s="69" t="b">
        <v>0</v>
      </c>
      <c r="F92" s="69" t="b">
        <v>0</v>
      </c>
      <c r="G92" s="69" t="b">
        <v>0</v>
      </c>
    </row>
    <row r="93" spans="1:7" ht="15">
      <c r="A93" s="69" t="s">
        <v>901</v>
      </c>
      <c r="B93" s="69">
        <v>2</v>
      </c>
      <c r="C93" s="87">
        <v>0.011360029874277677</v>
      </c>
      <c r="D93" s="69" t="s">
        <v>699</v>
      </c>
      <c r="E93" s="69" t="b">
        <v>0</v>
      </c>
      <c r="F93" s="69" t="b">
        <v>0</v>
      </c>
      <c r="G93" s="69" t="b">
        <v>0</v>
      </c>
    </row>
    <row r="94" spans="1:7" ht="15">
      <c r="A94" s="69" t="s">
        <v>900</v>
      </c>
      <c r="B94" s="69">
        <v>2</v>
      </c>
      <c r="C94" s="87">
        <v>0.011360029874277677</v>
      </c>
      <c r="D94" s="69" t="s">
        <v>699</v>
      </c>
      <c r="E94" s="69" t="b">
        <v>0</v>
      </c>
      <c r="F94" s="69" t="b">
        <v>0</v>
      </c>
      <c r="G94" s="69" t="b">
        <v>0</v>
      </c>
    </row>
    <row r="95" spans="1:7" ht="15">
      <c r="A95" s="69" t="s">
        <v>899</v>
      </c>
      <c r="B95" s="69">
        <v>2</v>
      </c>
      <c r="C95" s="87">
        <v>0.011360029874277677</v>
      </c>
      <c r="D95" s="69" t="s">
        <v>699</v>
      </c>
      <c r="E95" s="69" t="b">
        <v>0</v>
      </c>
      <c r="F95" s="69" t="b">
        <v>0</v>
      </c>
      <c r="G95" s="69" t="b">
        <v>0</v>
      </c>
    </row>
    <row r="96" spans="1:7" ht="15">
      <c r="A96" s="69" t="s">
        <v>790</v>
      </c>
      <c r="B96" s="69">
        <v>2</v>
      </c>
      <c r="C96" s="87">
        <v>0.011360029874277677</v>
      </c>
      <c r="D96" s="69" t="s">
        <v>699</v>
      </c>
      <c r="E96" s="69" t="b">
        <v>0</v>
      </c>
      <c r="F96" s="69" t="b">
        <v>0</v>
      </c>
      <c r="G96" s="69" t="b">
        <v>0</v>
      </c>
    </row>
    <row r="97" spans="1:7" ht="15">
      <c r="A97" s="69" t="s">
        <v>898</v>
      </c>
      <c r="B97" s="69">
        <v>2</v>
      </c>
      <c r="C97" s="87">
        <v>0.011360029874277677</v>
      </c>
      <c r="D97" s="69" t="s">
        <v>699</v>
      </c>
      <c r="E97" s="69" t="b">
        <v>0</v>
      </c>
      <c r="F97" s="69" t="b">
        <v>0</v>
      </c>
      <c r="G97" s="69" t="b">
        <v>0</v>
      </c>
    </row>
    <row r="98" spans="1:7" ht="15">
      <c r="A98" s="69" t="s">
        <v>897</v>
      </c>
      <c r="B98" s="69">
        <v>2</v>
      </c>
      <c r="C98" s="87">
        <v>0.011360029874277677</v>
      </c>
      <c r="D98" s="69" t="s">
        <v>699</v>
      </c>
      <c r="E98" s="69" t="b">
        <v>0</v>
      </c>
      <c r="F98" s="69" t="b">
        <v>0</v>
      </c>
      <c r="G98" s="69" t="b">
        <v>0</v>
      </c>
    </row>
    <row r="99" spans="1:7" ht="15">
      <c r="A99" s="69" t="s">
        <v>896</v>
      </c>
      <c r="B99" s="69">
        <v>2</v>
      </c>
      <c r="C99" s="87">
        <v>0.011360029874277677</v>
      </c>
      <c r="D99" s="69" t="s">
        <v>699</v>
      </c>
      <c r="E99" s="69" t="b">
        <v>0</v>
      </c>
      <c r="F99" s="69" t="b">
        <v>0</v>
      </c>
      <c r="G99" s="69" t="b">
        <v>0</v>
      </c>
    </row>
    <row r="100" spans="1:7" ht="15">
      <c r="A100" s="69" t="s">
        <v>732</v>
      </c>
      <c r="B100" s="69">
        <v>2</v>
      </c>
      <c r="C100" s="87">
        <v>0.011360029874277677</v>
      </c>
      <c r="D100" s="69" t="s">
        <v>699</v>
      </c>
      <c r="E100" s="69" t="b">
        <v>0</v>
      </c>
      <c r="F100" s="69" t="b">
        <v>0</v>
      </c>
      <c r="G100" s="69" t="b">
        <v>0</v>
      </c>
    </row>
    <row r="101" spans="1:7" ht="15">
      <c r="A101" s="69" t="s">
        <v>719</v>
      </c>
      <c r="B101" s="69">
        <v>2</v>
      </c>
      <c r="C101" s="87">
        <v>0.011360029874277677</v>
      </c>
      <c r="D101" s="69" t="s">
        <v>699</v>
      </c>
      <c r="E101" s="69" t="b">
        <v>0</v>
      </c>
      <c r="F101" s="69" t="b">
        <v>0</v>
      </c>
      <c r="G101" s="69" t="b">
        <v>0</v>
      </c>
    </row>
    <row r="102" spans="1:7" ht="15">
      <c r="A102" s="69" t="s">
        <v>1725</v>
      </c>
      <c r="B102" s="69">
        <v>2</v>
      </c>
      <c r="C102" s="87">
        <v>0.011360029874277677</v>
      </c>
      <c r="D102" s="69" t="s">
        <v>699</v>
      </c>
      <c r="E102" s="69" t="b">
        <v>0</v>
      </c>
      <c r="F102" s="69" t="b">
        <v>0</v>
      </c>
      <c r="G102" s="69" t="b">
        <v>0</v>
      </c>
    </row>
    <row r="103" spans="1:7" ht="15">
      <c r="A103" s="69" t="s">
        <v>1726</v>
      </c>
      <c r="B103" s="69">
        <v>2</v>
      </c>
      <c r="C103" s="87">
        <v>0.011360029874277677</v>
      </c>
      <c r="D103" s="69" t="s">
        <v>699</v>
      </c>
      <c r="E103" s="69" t="b">
        <v>0</v>
      </c>
      <c r="F103" s="69" t="b">
        <v>0</v>
      </c>
      <c r="G103" s="69" t="b">
        <v>0</v>
      </c>
    </row>
    <row r="104" spans="1:7" ht="15">
      <c r="A104" s="69" t="s">
        <v>1727</v>
      </c>
      <c r="B104" s="69">
        <v>2</v>
      </c>
      <c r="C104" s="87">
        <v>0.011360029874277677</v>
      </c>
      <c r="D104" s="69" t="s">
        <v>699</v>
      </c>
      <c r="E104" s="69" t="b">
        <v>0</v>
      </c>
      <c r="F104" s="69" t="b">
        <v>0</v>
      </c>
      <c r="G104" s="69" t="b">
        <v>0</v>
      </c>
    </row>
    <row r="105" spans="1:7" ht="15">
      <c r="A105" s="69" t="s">
        <v>1728</v>
      </c>
      <c r="B105" s="69">
        <v>2</v>
      </c>
      <c r="C105" s="87">
        <v>0.011360029874277677</v>
      </c>
      <c r="D105" s="69" t="s">
        <v>699</v>
      </c>
      <c r="E105" s="69" t="b">
        <v>0</v>
      </c>
      <c r="F105" s="69" t="b">
        <v>0</v>
      </c>
      <c r="G105" s="69" t="b">
        <v>0</v>
      </c>
    </row>
    <row r="106" spans="1:7" ht="15">
      <c r="A106" s="69" t="s">
        <v>1729</v>
      </c>
      <c r="B106" s="69">
        <v>2</v>
      </c>
      <c r="C106" s="87">
        <v>0.011360029874277677</v>
      </c>
      <c r="D106" s="69" t="s">
        <v>699</v>
      </c>
      <c r="E106" s="69" t="b">
        <v>0</v>
      </c>
      <c r="F106" s="69" t="b">
        <v>0</v>
      </c>
      <c r="G106" s="69" t="b">
        <v>0</v>
      </c>
    </row>
    <row r="107" spans="1:7" ht="15">
      <c r="A107" s="69" t="s">
        <v>1730</v>
      </c>
      <c r="B107" s="69">
        <v>2</v>
      </c>
      <c r="C107" s="87">
        <v>0.011360029874277677</v>
      </c>
      <c r="D107" s="69" t="s">
        <v>699</v>
      </c>
      <c r="E107" s="69" t="b">
        <v>0</v>
      </c>
      <c r="F107" s="69" t="b">
        <v>0</v>
      </c>
      <c r="G107" s="69" t="b">
        <v>0</v>
      </c>
    </row>
    <row r="108" spans="1:7" ht="15">
      <c r="A108" s="69" t="s">
        <v>785</v>
      </c>
      <c r="B108" s="69">
        <v>2</v>
      </c>
      <c r="C108" s="87">
        <v>0.011360029874277677</v>
      </c>
      <c r="D108" s="69" t="s">
        <v>699</v>
      </c>
      <c r="E108" s="69" t="b">
        <v>0</v>
      </c>
      <c r="F108" s="69" t="b">
        <v>0</v>
      </c>
      <c r="G108" s="69" t="b">
        <v>0</v>
      </c>
    </row>
    <row r="109" spans="1:7" ht="15">
      <c r="A109" s="69" t="s">
        <v>862</v>
      </c>
      <c r="B109" s="69">
        <v>2</v>
      </c>
      <c r="C109" s="87">
        <v>0.011360029874277677</v>
      </c>
      <c r="D109" s="69" t="s">
        <v>699</v>
      </c>
      <c r="E109" s="69" t="b">
        <v>0</v>
      </c>
      <c r="F109" s="69" t="b">
        <v>0</v>
      </c>
      <c r="G109" s="69" t="b">
        <v>0</v>
      </c>
    </row>
    <row r="110" spans="1:7" ht="15">
      <c r="A110" s="69" t="s">
        <v>1731</v>
      </c>
      <c r="B110" s="69">
        <v>2</v>
      </c>
      <c r="C110" s="87">
        <v>0.011360029874277677</v>
      </c>
      <c r="D110" s="69" t="s">
        <v>699</v>
      </c>
      <c r="E110" s="69" t="b">
        <v>0</v>
      </c>
      <c r="F110" s="69" t="b">
        <v>0</v>
      </c>
      <c r="G110" s="69" t="b">
        <v>0</v>
      </c>
    </row>
    <row r="111" spans="1:7" ht="15">
      <c r="A111" s="69" t="s">
        <v>1732</v>
      </c>
      <c r="B111" s="69">
        <v>2</v>
      </c>
      <c r="C111" s="87">
        <v>0.011360029874277677</v>
      </c>
      <c r="D111" s="69" t="s">
        <v>699</v>
      </c>
      <c r="E111" s="69" t="b">
        <v>0</v>
      </c>
      <c r="F111" s="69" t="b">
        <v>0</v>
      </c>
      <c r="G111" s="69" t="b">
        <v>0</v>
      </c>
    </row>
    <row r="112" spans="1:7" ht="15">
      <c r="A112" s="69" t="s">
        <v>1733</v>
      </c>
      <c r="B112" s="69">
        <v>2</v>
      </c>
      <c r="C112" s="87">
        <v>0.011360029874277677</v>
      </c>
      <c r="D112" s="69" t="s">
        <v>699</v>
      </c>
      <c r="E112" s="69" t="b">
        <v>0</v>
      </c>
      <c r="F112" s="69" t="b">
        <v>0</v>
      </c>
      <c r="G112" s="69" t="b">
        <v>0</v>
      </c>
    </row>
    <row r="113" spans="1:7" ht="15">
      <c r="A113" s="69" t="s">
        <v>1734</v>
      </c>
      <c r="B113" s="69">
        <v>2</v>
      </c>
      <c r="C113" s="87">
        <v>0.011360029874277677</v>
      </c>
      <c r="D113" s="69" t="s">
        <v>699</v>
      </c>
      <c r="E113" s="69" t="b">
        <v>0</v>
      </c>
      <c r="F113" s="69" t="b">
        <v>0</v>
      </c>
      <c r="G113" s="69" t="b">
        <v>0</v>
      </c>
    </row>
    <row r="114" spans="1:7" ht="15">
      <c r="A114" s="69" t="s">
        <v>786</v>
      </c>
      <c r="B114" s="69">
        <v>2</v>
      </c>
      <c r="C114" s="87">
        <v>0.011360029874277677</v>
      </c>
      <c r="D114" s="69" t="s">
        <v>699</v>
      </c>
      <c r="E114" s="69" t="b">
        <v>0</v>
      </c>
      <c r="F114" s="69" t="b">
        <v>0</v>
      </c>
      <c r="G114" s="69" t="b">
        <v>0</v>
      </c>
    </row>
    <row r="115" spans="1:7" ht="15">
      <c r="A115" s="69" t="s">
        <v>1735</v>
      </c>
      <c r="B115" s="69">
        <v>2</v>
      </c>
      <c r="C115" s="87">
        <v>0.011360029874277677</v>
      </c>
      <c r="D115" s="69" t="s">
        <v>699</v>
      </c>
      <c r="E115" s="69" t="b">
        <v>0</v>
      </c>
      <c r="F115" s="69" t="b">
        <v>0</v>
      </c>
      <c r="G115" s="69" t="b">
        <v>0</v>
      </c>
    </row>
    <row r="116" spans="1:7" ht="15">
      <c r="A116" s="69" t="s">
        <v>875</v>
      </c>
      <c r="B116" s="69">
        <v>3</v>
      </c>
      <c r="C116" s="87">
        <v>0</v>
      </c>
      <c r="D116" s="69" t="s">
        <v>700</v>
      </c>
      <c r="E116" s="69" t="b">
        <v>0</v>
      </c>
      <c r="F116" s="69" t="b">
        <v>0</v>
      </c>
      <c r="G116" s="69" t="b">
        <v>0</v>
      </c>
    </row>
    <row r="117" spans="1:7" ht="15">
      <c r="A117" s="69" t="s">
        <v>874</v>
      </c>
      <c r="B117" s="69">
        <v>3</v>
      </c>
      <c r="C117" s="87">
        <v>0</v>
      </c>
      <c r="D117" s="69" t="s">
        <v>700</v>
      </c>
      <c r="E117" s="69" t="b">
        <v>0</v>
      </c>
      <c r="F117" s="69" t="b">
        <v>0</v>
      </c>
      <c r="G117" s="69" t="b">
        <v>0</v>
      </c>
    </row>
    <row r="118" spans="1:7" ht="15">
      <c r="A118" s="69" t="s">
        <v>873</v>
      </c>
      <c r="B118" s="69">
        <v>3</v>
      </c>
      <c r="C118" s="87">
        <v>0</v>
      </c>
      <c r="D118" s="69" t="s">
        <v>700</v>
      </c>
      <c r="E118" s="69" t="b">
        <v>0</v>
      </c>
      <c r="F118" s="69" t="b">
        <v>0</v>
      </c>
      <c r="G118" s="69" t="b">
        <v>0</v>
      </c>
    </row>
    <row r="119" spans="1:7" ht="15">
      <c r="A119" s="69" t="s">
        <v>739</v>
      </c>
      <c r="B119" s="69">
        <v>3</v>
      </c>
      <c r="C119" s="87">
        <v>0</v>
      </c>
      <c r="D119" s="69" t="s">
        <v>700</v>
      </c>
      <c r="E119" s="69" t="b">
        <v>0</v>
      </c>
      <c r="F119" s="69" t="b">
        <v>0</v>
      </c>
      <c r="G119" s="69" t="b">
        <v>0</v>
      </c>
    </row>
    <row r="120" spans="1:7" ht="15">
      <c r="A120" s="69" t="s">
        <v>872</v>
      </c>
      <c r="B120" s="69">
        <v>3</v>
      </c>
      <c r="C120" s="87">
        <v>0</v>
      </c>
      <c r="D120" s="69" t="s">
        <v>700</v>
      </c>
      <c r="E120" s="69" t="b">
        <v>0</v>
      </c>
      <c r="F120" s="69" t="b">
        <v>0</v>
      </c>
      <c r="G120" s="69" t="b">
        <v>0</v>
      </c>
    </row>
    <row r="121" spans="1:7" ht="15">
      <c r="A121" s="69" t="s">
        <v>871</v>
      </c>
      <c r="B121" s="69">
        <v>3</v>
      </c>
      <c r="C121" s="87">
        <v>0</v>
      </c>
      <c r="D121" s="69" t="s">
        <v>700</v>
      </c>
      <c r="E121" s="69" t="b">
        <v>0</v>
      </c>
      <c r="F121" s="69" t="b">
        <v>0</v>
      </c>
      <c r="G121" s="69" t="b">
        <v>0</v>
      </c>
    </row>
    <row r="122" spans="1:7" ht="15">
      <c r="A122" s="69" t="s">
        <v>870</v>
      </c>
      <c r="B122" s="69">
        <v>3</v>
      </c>
      <c r="C122" s="87">
        <v>0</v>
      </c>
      <c r="D122" s="69" t="s">
        <v>700</v>
      </c>
      <c r="E122" s="69" t="b">
        <v>0</v>
      </c>
      <c r="F122" s="69" t="b">
        <v>0</v>
      </c>
      <c r="G122" s="69" t="b">
        <v>0</v>
      </c>
    </row>
    <row r="123" spans="1:7" ht="15">
      <c r="A123" s="69" t="s">
        <v>869</v>
      </c>
      <c r="B123" s="69">
        <v>3</v>
      </c>
      <c r="C123" s="87">
        <v>0</v>
      </c>
      <c r="D123" s="69" t="s">
        <v>700</v>
      </c>
      <c r="E123" s="69" t="b">
        <v>0</v>
      </c>
      <c r="F123" s="69" t="b">
        <v>0</v>
      </c>
      <c r="G123" s="69" t="b">
        <v>0</v>
      </c>
    </row>
    <row r="124" spans="1:7" ht="15">
      <c r="A124" s="69" t="s">
        <v>868</v>
      </c>
      <c r="B124" s="69">
        <v>3</v>
      </c>
      <c r="C124" s="87">
        <v>0</v>
      </c>
      <c r="D124" s="69" t="s">
        <v>700</v>
      </c>
      <c r="E124" s="69" t="b">
        <v>0</v>
      </c>
      <c r="F124" s="69" t="b">
        <v>0</v>
      </c>
      <c r="G124" s="69" t="b">
        <v>0</v>
      </c>
    </row>
    <row r="125" spans="1:7" ht="15">
      <c r="A125" s="69" t="s">
        <v>867</v>
      </c>
      <c r="B125" s="69">
        <v>3</v>
      </c>
      <c r="C125" s="87">
        <v>0</v>
      </c>
      <c r="D125" s="69" t="s">
        <v>700</v>
      </c>
      <c r="E125" s="69" t="b">
        <v>0</v>
      </c>
      <c r="F125" s="69" t="b">
        <v>0</v>
      </c>
      <c r="G125" s="69" t="b">
        <v>0</v>
      </c>
    </row>
    <row r="126" spans="1:7" ht="15">
      <c r="A126" s="69" t="s">
        <v>857</v>
      </c>
      <c r="B126" s="69">
        <v>2</v>
      </c>
      <c r="C126" s="87">
        <v>0.008804562952784062</v>
      </c>
      <c r="D126" s="69" t="s">
        <v>700</v>
      </c>
      <c r="E126" s="69" t="b">
        <v>0</v>
      </c>
      <c r="F126" s="69" t="b">
        <v>0</v>
      </c>
      <c r="G126" s="69" t="b">
        <v>0</v>
      </c>
    </row>
    <row r="127" spans="1:7" ht="15">
      <c r="A127" s="69" t="s">
        <v>858</v>
      </c>
      <c r="B127" s="69">
        <v>2</v>
      </c>
      <c r="C127" s="87">
        <v>0.008804562952784062</v>
      </c>
      <c r="D127" s="69" t="s">
        <v>700</v>
      </c>
      <c r="E127" s="69" t="b">
        <v>0</v>
      </c>
      <c r="F127" s="69" t="b">
        <v>0</v>
      </c>
      <c r="G127" s="69" t="b">
        <v>0</v>
      </c>
    </row>
    <row r="128" spans="1:7" ht="15">
      <c r="A128" s="69" t="s">
        <v>859</v>
      </c>
      <c r="B128" s="69">
        <v>2</v>
      </c>
      <c r="C128" s="87">
        <v>0.008804562952784062</v>
      </c>
      <c r="D128" s="69" t="s">
        <v>700</v>
      </c>
      <c r="E128" s="69" t="b">
        <v>0</v>
      </c>
      <c r="F128" s="69" t="b">
        <v>0</v>
      </c>
      <c r="G12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739</v>
      </c>
      <c r="B2" s="69" t="s">
        <v>791</v>
      </c>
      <c r="C2" s="69">
        <v>8</v>
      </c>
      <c r="D2" s="87">
        <v>0.00994850021680094</v>
      </c>
      <c r="E2" s="87">
        <v>1.1955198108940073</v>
      </c>
      <c r="F2" s="69" t="s">
        <v>267</v>
      </c>
      <c r="G2" s="69" t="b">
        <v>0</v>
      </c>
      <c r="H2" s="69" t="b">
        <v>0</v>
      </c>
      <c r="I2" s="69" t="b">
        <v>0</v>
      </c>
      <c r="J2" s="69" t="b">
        <v>0</v>
      </c>
      <c r="K2" s="69" t="b">
        <v>0</v>
      </c>
      <c r="L2" s="69" t="b">
        <v>0</v>
      </c>
    </row>
    <row r="3" spans="1:12" ht="15">
      <c r="A3" s="69" t="s">
        <v>732</v>
      </c>
      <c r="B3" s="69" t="s">
        <v>719</v>
      </c>
      <c r="C3" s="69">
        <v>8</v>
      </c>
      <c r="D3" s="87">
        <v>0.00994850021680094</v>
      </c>
      <c r="E3" s="87">
        <v>1.5740312677277188</v>
      </c>
      <c r="F3" s="69" t="s">
        <v>267</v>
      </c>
      <c r="G3" s="69" t="b">
        <v>0</v>
      </c>
      <c r="H3" s="69" t="b">
        <v>0</v>
      </c>
      <c r="I3" s="69" t="b">
        <v>0</v>
      </c>
      <c r="J3" s="69" t="b">
        <v>0</v>
      </c>
      <c r="K3" s="69" t="b">
        <v>0</v>
      </c>
      <c r="L3" s="69" t="b">
        <v>0</v>
      </c>
    </row>
    <row r="4" spans="1:12" ht="15">
      <c r="A4" s="69" t="s">
        <v>432</v>
      </c>
      <c r="B4" s="69" t="s">
        <v>739</v>
      </c>
      <c r="C4" s="69">
        <v>5</v>
      </c>
      <c r="D4" s="87">
        <v>0.009407187364499412</v>
      </c>
      <c r="E4" s="87">
        <v>1.0969100130080565</v>
      </c>
      <c r="F4" s="69" t="s">
        <v>267</v>
      </c>
      <c r="G4" s="69" t="b">
        <v>0</v>
      </c>
      <c r="H4" s="69" t="b">
        <v>0</v>
      </c>
      <c r="I4" s="69" t="b">
        <v>0</v>
      </c>
      <c r="J4" s="69" t="b">
        <v>0</v>
      </c>
      <c r="K4" s="69" t="b">
        <v>0</v>
      </c>
      <c r="L4" s="69" t="b">
        <v>0</v>
      </c>
    </row>
    <row r="5" spans="1:12" ht="15">
      <c r="A5" s="69" t="s">
        <v>765</v>
      </c>
      <c r="B5" s="69" t="s">
        <v>1657</v>
      </c>
      <c r="C5" s="69">
        <v>4</v>
      </c>
      <c r="D5" s="87">
        <v>0.008737125054200236</v>
      </c>
      <c r="E5" s="87">
        <v>1.8750612633916999</v>
      </c>
      <c r="F5" s="69" t="s">
        <v>267</v>
      </c>
      <c r="G5" s="69" t="b">
        <v>0</v>
      </c>
      <c r="H5" s="69" t="b">
        <v>0</v>
      </c>
      <c r="I5" s="69" t="b">
        <v>0</v>
      </c>
      <c r="J5" s="69" t="b">
        <v>0</v>
      </c>
      <c r="K5" s="69" t="b">
        <v>0</v>
      </c>
      <c r="L5" s="69" t="b">
        <v>0</v>
      </c>
    </row>
    <row r="6" spans="1:12" ht="15">
      <c r="A6" s="69" t="s">
        <v>1657</v>
      </c>
      <c r="B6" s="69" t="s">
        <v>878</v>
      </c>
      <c r="C6" s="69">
        <v>4</v>
      </c>
      <c r="D6" s="87">
        <v>0.008737125054200236</v>
      </c>
      <c r="E6" s="87">
        <v>1.5740312677277188</v>
      </c>
      <c r="F6" s="69" t="s">
        <v>267</v>
      </c>
      <c r="G6" s="69" t="b">
        <v>0</v>
      </c>
      <c r="H6" s="69" t="b">
        <v>0</v>
      </c>
      <c r="I6" s="69" t="b">
        <v>0</v>
      </c>
      <c r="J6" s="69" t="b">
        <v>0</v>
      </c>
      <c r="K6" s="69" t="b">
        <v>0</v>
      </c>
      <c r="L6" s="69" t="b">
        <v>0</v>
      </c>
    </row>
    <row r="7" spans="1:12" ht="15">
      <c r="A7" s="69" t="s">
        <v>878</v>
      </c>
      <c r="B7" s="69" t="s">
        <v>432</v>
      </c>
      <c r="C7" s="69">
        <v>4</v>
      </c>
      <c r="D7" s="87">
        <v>0.008737125054200236</v>
      </c>
      <c r="E7" s="87">
        <v>1.4259687322722812</v>
      </c>
      <c r="F7" s="69" t="s">
        <v>267</v>
      </c>
      <c r="G7" s="69" t="b">
        <v>0</v>
      </c>
      <c r="H7" s="69" t="b">
        <v>0</v>
      </c>
      <c r="I7" s="69" t="b">
        <v>0</v>
      </c>
      <c r="J7" s="69" t="b">
        <v>0</v>
      </c>
      <c r="K7" s="69" t="b">
        <v>0</v>
      </c>
      <c r="L7" s="69" t="b">
        <v>0</v>
      </c>
    </row>
    <row r="8" spans="1:12" ht="15">
      <c r="A8" s="69" t="s">
        <v>791</v>
      </c>
      <c r="B8" s="69" t="s">
        <v>860</v>
      </c>
      <c r="C8" s="69">
        <v>4</v>
      </c>
      <c r="D8" s="87">
        <v>0.008737125054200236</v>
      </c>
      <c r="E8" s="87">
        <v>1.5228787452803376</v>
      </c>
      <c r="F8" s="69" t="s">
        <v>267</v>
      </c>
      <c r="G8" s="69" t="b">
        <v>0</v>
      </c>
      <c r="H8" s="69" t="b">
        <v>0</v>
      </c>
      <c r="I8" s="69" t="b">
        <v>0</v>
      </c>
      <c r="J8" s="69" t="b">
        <v>0</v>
      </c>
      <c r="K8" s="69" t="b">
        <v>0</v>
      </c>
      <c r="L8" s="69" t="b">
        <v>0</v>
      </c>
    </row>
    <row r="9" spans="1:12" ht="15">
      <c r="A9" s="69" t="s">
        <v>860</v>
      </c>
      <c r="B9" s="69" t="s">
        <v>901</v>
      </c>
      <c r="C9" s="69">
        <v>4</v>
      </c>
      <c r="D9" s="87">
        <v>0.008737125054200236</v>
      </c>
      <c r="E9" s="87">
        <v>1.8750612633916999</v>
      </c>
      <c r="F9" s="69" t="s">
        <v>267</v>
      </c>
      <c r="G9" s="69" t="b">
        <v>0</v>
      </c>
      <c r="H9" s="69" t="b">
        <v>0</v>
      </c>
      <c r="I9" s="69" t="b">
        <v>0</v>
      </c>
      <c r="J9" s="69" t="b">
        <v>0</v>
      </c>
      <c r="K9" s="69" t="b">
        <v>0</v>
      </c>
      <c r="L9" s="69" t="b">
        <v>0</v>
      </c>
    </row>
    <row r="10" spans="1:12" ht="15">
      <c r="A10" s="69" t="s">
        <v>901</v>
      </c>
      <c r="B10" s="69" t="s">
        <v>900</v>
      </c>
      <c r="C10" s="69">
        <v>4</v>
      </c>
      <c r="D10" s="87">
        <v>0.008737125054200236</v>
      </c>
      <c r="E10" s="87">
        <v>1.8750612633916999</v>
      </c>
      <c r="F10" s="69" t="s">
        <v>267</v>
      </c>
      <c r="G10" s="69" t="b">
        <v>0</v>
      </c>
      <c r="H10" s="69" t="b">
        <v>0</v>
      </c>
      <c r="I10" s="69" t="b">
        <v>0</v>
      </c>
      <c r="J10" s="69" t="b">
        <v>0</v>
      </c>
      <c r="K10" s="69" t="b">
        <v>0</v>
      </c>
      <c r="L10" s="69" t="b">
        <v>0</v>
      </c>
    </row>
    <row r="11" spans="1:12" ht="15">
      <c r="A11" s="69" t="s">
        <v>900</v>
      </c>
      <c r="B11" s="69" t="s">
        <v>899</v>
      </c>
      <c r="C11" s="69">
        <v>4</v>
      </c>
      <c r="D11" s="87">
        <v>0.008737125054200236</v>
      </c>
      <c r="E11" s="87">
        <v>1.8750612633916999</v>
      </c>
      <c r="F11" s="69" t="s">
        <v>267</v>
      </c>
      <c r="G11" s="69" t="b">
        <v>0</v>
      </c>
      <c r="H11" s="69" t="b">
        <v>0</v>
      </c>
      <c r="I11" s="69" t="b">
        <v>0</v>
      </c>
      <c r="J11" s="69" t="b">
        <v>0</v>
      </c>
      <c r="K11" s="69" t="b">
        <v>0</v>
      </c>
      <c r="L11" s="69" t="b">
        <v>0</v>
      </c>
    </row>
    <row r="12" spans="1:12" ht="15">
      <c r="A12" s="69" t="s">
        <v>899</v>
      </c>
      <c r="B12" s="69" t="s">
        <v>790</v>
      </c>
      <c r="C12" s="69">
        <v>4</v>
      </c>
      <c r="D12" s="87">
        <v>0.008737125054200236</v>
      </c>
      <c r="E12" s="87">
        <v>1.7781512503836436</v>
      </c>
      <c r="F12" s="69" t="s">
        <v>267</v>
      </c>
      <c r="G12" s="69" t="b">
        <v>0</v>
      </c>
      <c r="H12" s="69" t="b">
        <v>0</v>
      </c>
      <c r="I12" s="69" t="b">
        <v>0</v>
      </c>
      <c r="J12" s="69" t="b">
        <v>0</v>
      </c>
      <c r="K12" s="69" t="b">
        <v>0</v>
      </c>
      <c r="L12" s="69" t="b">
        <v>0</v>
      </c>
    </row>
    <row r="13" spans="1:12" ht="15">
      <c r="A13" s="69" t="s">
        <v>790</v>
      </c>
      <c r="B13" s="69" t="s">
        <v>898</v>
      </c>
      <c r="C13" s="69">
        <v>4</v>
      </c>
      <c r="D13" s="87">
        <v>0.008737125054200236</v>
      </c>
      <c r="E13" s="87">
        <v>1.7781512503836436</v>
      </c>
      <c r="F13" s="69" t="s">
        <v>267</v>
      </c>
      <c r="G13" s="69" t="b">
        <v>0</v>
      </c>
      <c r="H13" s="69" t="b">
        <v>0</v>
      </c>
      <c r="I13" s="69" t="b">
        <v>0</v>
      </c>
      <c r="J13" s="69" t="b">
        <v>0</v>
      </c>
      <c r="K13" s="69" t="b">
        <v>0</v>
      </c>
      <c r="L13" s="69" t="b">
        <v>0</v>
      </c>
    </row>
    <row r="14" spans="1:12" ht="15">
      <c r="A14" s="69" t="s">
        <v>898</v>
      </c>
      <c r="B14" s="69" t="s">
        <v>897</v>
      </c>
      <c r="C14" s="69">
        <v>4</v>
      </c>
      <c r="D14" s="87">
        <v>0.008737125054200236</v>
      </c>
      <c r="E14" s="87">
        <v>1.8750612633916999</v>
      </c>
      <c r="F14" s="69" t="s">
        <v>267</v>
      </c>
      <c r="G14" s="69" t="b">
        <v>0</v>
      </c>
      <c r="H14" s="69" t="b">
        <v>0</v>
      </c>
      <c r="I14" s="69" t="b">
        <v>0</v>
      </c>
      <c r="J14" s="69" t="b">
        <v>0</v>
      </c>
      <c r="K14" s="69" t="b">
        <v>0</v>
      </c>
      <c r="L14" s="69" t="b">
        <v>0</v>
      </c>
    </row>
    <row r="15" spans="1:12" ht="15">
      <c r="A15" s="69" t="s">
        <v>897</v>
      </c>
      <c r="B15" s="69" t="s">
        <v>896</v>
      </c>
      <c r="C15" s="69">
        <v>4</v>
      </c>
      <c r="D15" s="87">
        <v>0.008737125054200236</v>
      </c>
      <c r="E15" s="87">
        <v>1.8750612633916999</v>
      </c>
      <c r="F15" s="69" t="s">
        <v>267</v>
      </c>
      <c r="G15" s="69" t="b">
        <v>0</v>
      </c>
      <c r="H15" s="69" t="b">
        <v>0</v>
      </c>
      <c r="I15" s="69" t="b">
        <v>0</v>
      </c>
      <c r="J15" s="69" t="b">
        <v>0</v>
      </c>
      <c r="K15" s="69" t="b">
        <v>0</v>
      </c>
      <c r="L15" s="69" t="b">
        <v>0</v>
      </c>
    </row>
    <row r="16" spans="1:12" ht="15">
      <c r="A16" s="69" t="s">
        <v>896</v>
      </c>
      <c r="B16" s="69" t="s">
        <v>368</v>
      </c>
      <c r="C16" s="69">
        <v>4</v>
      </c>
      <c r="D16" s="87">
        <v>0.008737125054200236</v>
      </c>
      <c r="E16" s="87">
        <v>1.7781512503836436</v>
      </c>
      <c r="F16" s="69" t="s">
        <v>267</v>
      </c>
      <c r="G16" s="69" t="b">
        <v>0</v>
      </c>
      <c r="H16" s="69" t="b">
        <v>0</v>
      </c>
      <c r="I16" s="69" t="b">
        <v>0</v>
      </c>
      <c r="J16" s="69" t="b">
        <v>0</v>
      </c>
      <c r="K16" s="69" t="b">
        <v>0</v>
      </c>
      <c r="L16" s="69" t="b">
        <v>0</v>
      </c>
    </row>
    <row r="17" spans="1:12" ht="15">
      <c r="A17" s="69" t="s">
        <v>368</v>
      </c>
      <c r="B17" s="69" t="s">
        <v>732</v>
      </c>
      <c r="C17" s="69">
        <v>4</v>
      </c>
      <c r="D17" s="87">
        <v>0.008737125054200236</v>
      </c>
      <c r="E17" s="87">
        <v>1.3309932190414244</v>
      </c>
      <c r="F17" s="69" t="s">
        <v>267</v>
      </c>
      <c r="G17" s="69" t="b">
        <v>0</v>
      </c>
      <c r="H17" s="69" t="b">
        <v>0</v>
      </c>
      <c r="I17" s="69" t="b">
        <v>0</v>
      </c>
      <c r="J17" s="69" t="b">
        <v>0</v>
      </c>
      <c r="K17" s="69" t="b">
        <v>0</v>
      </c>
      <c r="L17" s="69" t="b">
        <v>0</v>
      </c>
    </row>
    <row r="18" spans="1:12" ht="15">
      <c r="A18" s="69" t="s">
        <v>719</v>
      </c>
      <c r="B18" s="69" t="s">
        <v>1725</v>
      </c>
      <c r="C18" s="69">
        <v>4</v>
      </c>
      <c r="D18" s="87">
        <v>0.008737125054200236</v>
      </c>
      <c r="E18" s="87">
        <v>1.5740312677277188</v>
      </c>
      <c r="F18" s="69" t="s">
        <v>267</v>
      </c>
      <c r="G18" s="69" t="b">
        <v>0</v>
      </c>
      <c r="H18" s="69" t="b">
        <v>0</v>
      </c>
      <c r="I18" s="69" t="b">
        <v>0</v>
      </c>
      <c r="J18" s="69" t="b">
        <v>0</v>
      </c>
      <c r="K18" s="69" t="b">
        <v>0</v>
      </c>
      <c r="L18" s="69" t="b">
        <v>0</v>
      </c>
    </row>
    <row r="19" spans="1:12" ht="15">
      <c r="A19" s="69" t="s">
        <v>1725</v>
      </c>
      <c r="B19" s="69" t="s">
        <v>1726</v>
      </c>
      <c r="C19" s="69">
        <v>4</v>
      </c>
      <c r="D19" s="87">
        <v>0.008737125054200236</v>
      </c>
      <c r="E19" s="87">
        <v>1.8750612633916999</v>
      </c>
      <c r="F19" s="69" t="s">
        <v>267</v>
      </c>
      <c r="G19" s="69" t="b">
        <v>0</v>
      </c>
      <c r="H19" s="69" t="b">
        <v>0</v>
      </c>
      <c r="I19" s="69" t="b">
        <v>0</v>
      </c>
      <c r="J19" s="69" t="b">
        <v>0</v>
      </c>
      <c r="K19" s="69" t="b">
        <v>0</v>
      </c>
      <c r="L19" s="69" t="b">
        <v>0</v>
      </c>
    </row>
    <row r="20" spans="1:12" ht="15">
      <c r="A20" s="69" t="s">
        <v>1726</v>
      </c>
      <c r="B20" s="69" t="s">
        <v>1727</v>
      </c>
      <c r="C20" s="69">
        <v>4</v>
      </c>
      <c r="D20" s="87">
        <v>0.008737125054200236</v>
      </c>
      <c r="E20" s="87">
        <v>1.8750612633916999</v>
      </c>
      <c r="F20" s="69" t="s">
        <v>267</v>
      </c>
      <c r="G20" s="69" t="b">
        <v>0</v>
      </c>
      <c r="H20" s="69" t="b">
        <v>0</v>
      </c>
      <c r="I20" s="69" t="b">
        <v>0</v>
      </c>
      <c r="J20" s="69" t="b">
        <v>0</v>
      </c>
      <c r="K20" s="69" t="b">
        <v>0</v>
      </c>
      <c r="L20" s="69" t="b">
        <v>0</v>
      </c>
    </row>
    <row r="21" spans="1:12" ht="15">
      <c r="A21" s="69" t="s">
        <v>1727</v>
      </c>
      <c r="B21" s="69" t="s">
        <v>1728</v>
      </c>
      <c r="C21" s="69">
        <v>4</v>
      </c>
      <c r="D21" s="87">
        <v>0.008737125054200236</v>
      </c>
      <c r="E21" s="87">
        <v>1.8750612633916999</v>
      </c>
      <c r="F21" s="69" t="s">
        <v>267</v>
      </c>
      <c r="G21" s="69" t="b">
        <v>0</v>
      </c>
      <c r="H21" s="69" t="b">
        <v>0</v>
      </c>
      <c r="I21" s="69" t="b">
        <v>0</v>
      </c>
      <c r="J21" s="69" t="b">
        <v>0</v>
      </c>
      <c r="K21" s="69" t="b">
        <v>0</v>
      </c>
      <c r="L21" s="69" t="b">
        <v>0</v>
      </c>
    </row>
    <row r="22" spans="1:12" ht="15">
      <c r="A22" s="69" t="s">
        <v>1728</v>
      </c>
      <c r="B22" s="69" t="s">
        <v>1729</v>
      </c>
      <c r="C22" s="69">
        <v>4</v>
      </c>
      <c r="D22" s="87">
        <v>0.008737125054200236</v>
      </c>
      <c r="E22" s="87">
        <v>1.8750612633916999</v>
      </c>
      <c r="F22" s="69" t="s">
        <v>267</v>
      </c>
      <c r="G22" s="69" t="b">
        <v>0</v>
      </c>
      <c r="H22" s="69" t="b">
        <v>0</v>
      </c>
      <c r="I22" s="69" t="b">
        <v>0</v>
      </c>
      <c r="J22" s="69" t="b">
        <v>0</v>
      </c>
      <c r="K22" s="69" t="b">
        <v>0</v>
      </c>
      <c r="L22" s="69" t="b">
        <v>0</v>
      </c>
    </row>
    <row r="23" spans="1:12" ht="15">
      <c r="A23" s="69" t="s">
        <v>1729</v>
      </c>
      <c r="B23" s="69" t="s">
        <v>1730</v>
      </c>
      <c r="C23" s="69">
        <v>4</v>
      </c>
      <c r="D23" s="87">
        <v>0.008737125054200236</v>
      </c>
      <c r="E23" s="87">
        <v>1.8750612633916999</v>
      </c>
      <c r="F23" s="69" t="s">
        <v>267</v>
      </c>
      <c r="G23" s="69" t="b">
        <v>0</v>
      </c>
      <c r="H23" s="69" t="b">
        <v>0</v>
      </c>
      <c r="I23" s="69" t="b">
        <v>0</v>
      </c>
      <c r="J23" s="69" t="b">
        <v>0</v>
      </c>
      <c r="K23" s="69" t="b">
        <v>0</v>
      </c>
      <c r="L23" s="69" t="b">
        <v>0</v>
      </c>
    </row>
    <row r="24" spans="1:12" ht="15">
      <c r="A24" s="69" t="s">
        <v>880</v>
      </c>
      <c r="B24" s="69" t="s">
        <v>879</v>
      </c>
      <c r="C24" s="69">
        <v>4</v>
      </c>
      <c r="D24" s="87">
        <v>0.008737125054200236</v>
      </c>
      <c r="E24" s="87">
        <v>1.8750612633916999</v>
      </c>
      <c r="F24" s="69" t="s">
        <v>267</v>
      </c>
      <c r="G24" s="69" t="b">
        <v>0</v>
      </c>
      <c r="H24" s="69" t="b">
        <v>0</v>
      </c>
      <c r="I24" s="69" t="b">
        <v>0</v>
      </c>
      <c r="J24" s="69" t="b">
        <v>0</v>
      </c>
      <c r="K24" s="69" t="b">
        <v>0</v>
      </c>
      <c r="L24" s="69" t="b">
        <v>0</v>
      </c>
    </row>
    <row r="25" spans="1:12" ht="15">
      <c r="A25" s="69" t="s">
        <v>879</v>
      </c>
      <c r="B25" s="69" t="s">
        <v>878</v>
      </c>
      <c r="C25" s="69">
        <v>4</v>
      </c>
      <c r="D25" s="87">
        <v>0.008737125054200236</v>
      </c>
      <c r="E25" s="87">
        <v>1.5740312677277188</v>
      </c>
      <c r="F25" s="69" t="s">
        <v>267</v>
      </c>
      <c r="G25" s="69" t="b">
        <v>0</v>
      </c>
      <c r="H25" s="69" t="b">
        <v>0</v>
      </c>
      <c r="I25" s="69" t="b">
        <v>0</v>
      </c>
      <c r="J25" s="69" t="b">
        <v>0</v>
      </c>
      <c r="K25" s="69" t="b">
        <v>0</v>
      </c>
      <c r="L25" s="69" t="b">
        <v>0</v>
      </c>
    </row>
    <row r="26" spans="1:12" ht="15">
      <c r="A26" s="69" t="s">
        <v>785</v>
      </c>
      <c r="B26" s="69" t="s">
        <v>862</v>
      </c>
      <c r="C26" s="69">
        <v>3</v>
      </c>
      <c r="D26" s="87">
        <v>0.007724144446352988</v>
      </c>
      <c r="E26" s="87">
        <v>2</v>
      </c>
      <c r="F26" s="69" t="s">
        <v>267</v>
      </c>
      <c r="G26" s="69" t="b">
        <v>0</v>
      </c>
      <c r="H26" s="69" t="b">
        <v>0</v>
      </c>
      <c r="I26" s="69" t="b">
        <v>0</v>
      </c>
      <c r="J26" s="69" t="b">
        <v>0</v>
      </c>
      <c r="K26" s="69" t="b">
        <v>0</v>
      </c>
      <c r="L26" s="69" t="b">
        <v>0</v>
      </c>
    </row>
    <row r="27" spans="1:12" ht="15">
      <c r="A27" s="69" t="s">
        <v>862</v>
      </c>
      <c r="B27" s="69" t="s">
        <v>880</v>
      </c>
      <c r="C27" s="69">
        <v>3</v>
      </c>
      <c r="D27" s="87">
        <v>0.007724144446352988</v>
      </c>
      <c r="E27" s="87">
        <v>1.8750612633917</v>
      </c>
      <c r="F27" s="69" t="s">
        <v>267</v>
      </c>
      <c r="G27" s="69" t="b">
        <v>0</v>
      </c>
      <c r="H27" s="69" t="b">
        <v>0</v>
      </c>
      <c r="I27" s="69" t="b">
        <v>0</v>
      </c>
      <c r="J27" s="69" t="b">
        <v>0</v>
      </c>
      <c r="K27" s="69" t="b">
        <v>0</v>
      </c>
      <c r="L27" s="69" t="b">
        <v>0</v>
      </c>
    </row>
    <row r="28" spans="1:12" ht="15">
      <c r="A28" s="69" t="s">
        <v>878</v>
      </c>
      <c r="B28" s="69" t="s">
        <v>1731</v>
      </c>
      <c r="C28" s="69">
        <v>3</v>
      </c>
      <c r="D28" s="87">
        <v>0.007724144446352988</v>
      </c>
      <c r="E28" s="87">
        <v>1.5228787452803376</v>
      </c>
      <c r="F28" s="69" t="s">
        <v>267</v>
      </c>
      <c r="G28" s="69" t="b">
        <v>0</v>
      </c>
      <c r="H28" s="69" t="b">
        <v>0</v>
      </c>
      <c r="I28" s="69" t="b">
        <v>0</v>
      </c>
      <c r="J28" s="69" t="b">
        <v>0</v>
      </c>
      <c r="K28" s="69" t="b">
        <v>0</v>
      </c>
      <c r="L28" s="69" t="b">
        <v>0</v>
      </c>
    </row>
    <row r="29" spans="1:12" ht="15">
      <c r="A29" s="69" t="s">
        <v>1731</v>
      </c>
      <c r="B29" s="69" t="s">
        <v>1732</v>
      </c>
      <c r="C29" s="69">
        <v>3</v>
      </c>
      <c r="D29" s="87">
        <v>0.007724144446352988</v>
      </c>
      <c r="E29" s="87">
        <v>2</v>
      </c>
      <c r="F29" s="69" t="s">
        <v>267</v>
      </c>
      <c r="G29" s="69" t="b">
        <v>0</v>
      </c>
      <c r="H29" s="69" t="b">
        <v>0</v>
      </c>
      <c r="I29" s="69" t="b">
        <v>0</v>
      </c>
      <c r="J29" s="69" t="b">
        <v>0</v>
      </c>
      <c r="K29" s="69" t="b">
        <v>0</v>
      </c>
      <c r="L29" s="69" t="b">
        <v>0</v>
      </c>
    </row>
    <row r="30" spans="1:12" ht="15">
      <c r="A30" s="69" t="s">
        <v>1732</v>
      </c>
      <c r="B30" s="69" t="s">
        <v>1733</v>
      </c>
      <c r="C30" s="69">
        <v>3</v>
      </c>
      <c r="D30" s="87">
        <v>0.007724144446352988</v>
      </c>
      <c r="E30" s="87">
        <v>2</v>
      </c>
      <c r="F30" s="69" t="s">
        <v>267</v>
      </c>
      <c r="G30" s="69" t="b">
        <v>0</v>
      </c>
      <c r="H30" s="69" t="b">
        <v>0</v>
      </c>
      <c r="I30" s="69" t="b">
        <v>0</v>
      </c>
      <c r="J30" s="69" t="b">
        <v>0</v>
      </c>
      <c r="K30" s="69" t="b">
        <v>0</v>
      </c>
      <c r="L30" s="69" t="b">
        <v>0</v>
      </c>
    </row>
    <row r="31" spans="1:12" ht="15">
      <c r="A31" s="69" t="s">
        <v>1733</v>
      </c>
      <c r="B31" s="69" t="s">
        <v>1734</v>
      </c>
      <c r="C31" s="69">
        <v>3</v>
      </c>
      <c r="D31" s="87">
        <v>0.007724144446352988</v>
      </c>
      <c r="E31" s="87">
        <v>2</v>
      </c>
      <c r="F31" s="69" t="s">
        <v>267</v>
      </c>
      <c r="G31" s="69" t="b">
        <v>0</v>
      </c>
      <c r="H31" s="69" t="b">
        <v>0</v>
      </c>
      <c r="I31" s="69" t="b">
        <v>0</v>
      </c>
      <c r="J31" s="69" t="b">
        <v>0</v>
      </c>
      <c r="K31" s="69" t="b">
        <v>0</v>
      </c>
      <c r="L31" s="69" t="b">
        <v>0</v>
      </c>
    </row>
    <row r="32" spans="1:12" ht="15">
      <c r="A32" s="69" t="s">
        <v>1734</v>
      </c>
      <c r="B32" s="69" t="s">
        <v>786</v>
      </c>
      <c r="C32" s="69">
        <v>3</v>
      </c>
      <c r="D32" s="87">
        <v>0.007724144446352988</v>
      </c>
      <c r="E32" s="87">
        <v>2</v>
      </c>
      <c r="F32" s="69" t="s">
        <v>267</v>
      </c>
      <c r="G32" s="69" t="b">
        <v>0</v>
      </c>
      <c r="H32" s="69" t="b">
        <v>0</v>
      </c>
      <c r="I32" s="69" t="b">
        <v>0</v>
      </c>
      <c r="J32" s="69" t="b">
        <v>0</v>
      </c>
      <c r="K32" s="69" t="b">
        <v>0</v>
      </c>
      <c r="L32" s="69" t="b">
        <v>0</v>
      </c>
    </row>
    <row r="33" spans="1:12" ht="15">
      <c r="A33" s="69" t="s">
        <v>786</v>
      </c>
      <c r="B33" s="69" t="s">
        <v>1735</v>
      </c>
      <c r="C33" s="69">
        <v>3</v>
      </c>
      <c r="D33" s="87">
        <v>0.007724144446352988</v>
      </c>
      <c r="E33" s="87">
        <v>2</v>
      </c>
      <c r="F33" s="69" t="s">
        <v>267</v>
      </c>
      <c r="G33" s="69" t="b">
        <v>0</v>
      </c>
      <c r="H33" s="69" t="b">
        <v>0</v>
      </c>
      <c r="I33" s="69" t="b">
        <v>0</v>
      </c>
      <c r="J33" s="69" t="b">
        <v>0</v>
      </c>
      <c r="K33" s="69" t="b">
        <v>0</v>
      </c>
      <c r="L33" s="69" t="b">
        <v>0</v>
      </c>
    </row>
    <row r="34" spans="1:12" ht="15">
      <c r="A34" s="69" t="s">
        <v>1735</v>
      </c>
      <c r="B34" s="69" t="s">
        <v>739</v>
      </c>
      <c r="C34" s="69">
        <v>3</v>
      </c>
      <c r="D34" s="87">
        <v>0.007724144446352988</v>
      </c>
      <c r="E34" s="87">
        <v>1.1760912590556813</v>
      </c>
      <c r="F34" s="69" t="s">
        <v>267</v>
      </c>
      <c r="G34" s="69" t="b">
        <v>0</v>
      </c>
      <c r="H34" s="69" t="b">
        <v>0</v>
      </c>
      <c r="I34" s="69" t="b">
        <v>0</v>
      </c>
      <c r="J34" s="69" t="b">
        <v>0</v>
      </c>
      <c r="K34" s="69" t="b">
        <v>0</v>
      </c>
      <c r="L34" s="69" t="b">
        <v>0</v>
      </c>
    </row>
    <row r="35" spans="1:12" ht="15">
      <c r="A35" s="69" t="s">
        <v>875</v>
      </c>
      <c r="B35" s="69" t="s">
        <v>874</v>
      </c>
      <c r="C35" s="69">
        <v>3</v>
      </c>
      <c r="D35" s="87">
        <v>0.007724144446352988</v>
      </c>
      <c r="E35" s="87">
        <v>2</v>
      </c>
      <c r="F35" s="69" t="s">
        <v>267</v>
      </c>
      <c r="G35" s="69" t="b">
        <v>0</v>
      </c>
      <c r="H35" s="69" t="b">
        <v>0</v>
      </c>
      <c r="I35" s="69" t="b">
        <v>0</v>
      </c>
      <c r="J35" s="69" t="b">
        <v>0</v>
      </c>
      <c r="K35" s="69" t="b">
        <v>0</v>
      </c>
      <c r="L35" s="69" t="b">
        <v>0</v>
      </c>
    </row>
    <row r="36" spans="1:12" ht="15">
      <c r="A36" s="69" t="s">
        <v>874</v>
      </c>
      <c r="B36" s="69" t="s">
        <v>873</v>
      </c>
      <c r="C36" s="69">
        <v>3</v>
      </c>
      <c r="D36" s="87">
        <v>0.007724144446352988</v>
      </c>
      <c r="E36" s="87">
        <v>2</v>
      </c>
      <c r="F36" s="69" t="s">
        <v>267</v>
      </c>
      <c r="G36" s="69" t="b">
        <v>0</v>
      </c>
      <c r="H36" s="69" t="b">
        <v>0</v>
      </c>
      <c r="I36" s="69" t="b">
        <v>0</v>
      </c>
      <c r="J36" s="69" t="b">
        <v>0</v>
      </c>
      <c r="K36" s="69" t="b">
        <v>0</v>
      </c>
      <c r="L36" s="69" t="b">
        <v>0</v>
      </c>
    </row>
    <row r="37" spans="1:12" ht="15">
      <c r="A37" s="69" t="s">
        <v>873</v>
      </c>
      <c r="B37" s="69" t="s">
        <v>739</v>
      </c>
      <c r="C37" s="69">
        <v>3</v>
      </c>
      <c r="D37" s="87">
        <v>0.007724144446352988</v>
      </c>
      <c r="E37" s="87">
        <v>1.1760912590556813</v>
      </c>
      <c r="F37" s="69" t="s">
        <v>267</v>
      </c>
      <c r="G37" s="69" t="b">
        <v>0</v>
      </c>
      <c r="H37" s="69" t="b">
        <v>0</v>
      </c>
      <c r="I37" s="69" t="b">
        <v>0</v>
      </c>
      <c r="J37" s="69" t="b">
        <v>0</v>
      </c>
      <c r="K37" s="69" t="b">
        <v>0</v>
      </c>
      <c r="L37" s="69" t="b">
        <v>0</v>
      </c>
    </row>
    <row r="38" spans="1:12" ht="15">
      <c r="A38" s="69" t="s">
        <v>739</v>
      </c>
      <c r="B38" s="69" t="s">
        <v>872</v>
      </c>
      <c r="C38" s="69">
        <v>3</v>
      </c>
      <c r="D38" s="87">
        <v>0.007724144446352988</v>
      </c>
      <c r="E38" s="87">
        <v>1.2466723333413885</v>
      </c>
      <c r="F38" s="69" t="s">
        <v>267</v>
      </c>
      <c r="G38" s="69" t="b">
        <v>0</v>
      </c>
      <c r="H38" s="69" t="b">
        <v>0</v>
      </c>
      <c r="I38" s="69" t="b">
        <v>0</v>
      </c>
      <c r="J38" s="69" t="b">
        <v>0</v>
      </c>
      <c r="K38" s="69" t="b">
        <v>0</v>
      </c>
      <c r="L38" s="69" t="b">
        <v>0</v>
      </c>
    </row>
    <row r="39" spans="1:12" ht="15">
      <c r="A39" s="69" t="s">
        <v>872</v>
      </c>
      <c r="B39" s="69" t="s">
        <v>871</v>
      </c>
      <c r="C39" s="69">
        <v>3</v>
      </c>
      <c r="D39" s="87">
        <v>0.007724144446352988</v>
      </c>
      <c r="E39" s="87">
        <v>2</v>
      </c>
      <c r="F39" s="69" t="s">
        <v>267</v>
      </c>
      <c r="G39" s="69" t="b">
        <v>0</v>
      </c>
      <c r="H39" s="69" t="b">
        <v>0</v>
      </c>
      <c r="I39" s="69" t="b">
        <v>0</v>
      </c>
      <c r="J39" s="69" t="b">
        <v>0</v>
      </c>
      <c r="K39" s="69" t="b">
        <v>0</v>
      </c>
      <c r="L39" s="69" t="b">
        <v>0</v>
      </c>
    </row>
    <row r="40" spans="1:12" ht="15">
      <c r="A40" s="69" t="s">
        <v>871</v>
      </c>
      <c r="B40" s="69" t="s">
        <v>870</v>
      </c>
      <c r="C40" s="69">
        <v>3</v>
      </c>
      <c r="D40" s="87">
        <v>0.007724144446352988</v>
      </c>
      <c r="E40" s="87">
        <v>2</v>
      </c>
      <c r="F40" s="69" t="s">
        <v>267</v>
      </c>
      <c r="G40" s="69" t="b">
        <v>0</v>
      </c>
      <c r="H40" s="69" t="b">
        <v>0</v>
      </c>
      <c r="I40" s="69" t="b">
        <v>0</v>
      </c>
      <c r="J40" s="69" t="b">
        <v>0</v>
      </c>
      <c r="K40" s="69" t="b">
        <v>0</v>
      </c>
      <c r="L40" s="69" t="b">
        <v>0</v>
      </c>
    </row>
    <row r="41" spans="1:12" ht="15">
      <c r="A41" s="69" t="s">
        <v>870</v>
      </c>
      <c r="B41" s="69" t="s">
        <v>869</v>
      </c>
      <c r="C41" s="69">
        <v>3</v>
      </c>
      <c r="D41" s="87">
        <v>0.007724144446352988</v>
      </c>
      <c r="E41" s="87">
        <v>2</v>
      </c>
      <c r="F41" s="69" t="s">
        <v>267</v>
      </c>
      <c r="G41" s="69" t="b">
        <v>0</v>
      </c>
      <c r="H41" s="69" t="b">
        <v>0</v>
      </c>
      <c r="I41" s="69" t="b">
        <v>0</v>
      </c>
      <c r="J41" s="69" t="b">
        <v>0</v>
      </c>
      <c r="K41" s="69" t="b">
        <v>0</v>
      </c>
      <c r="L41" s="69" t="b">
        <v>0</v>
      </c>
    </row>
    <row r="42" spans="1:12" ht="15">
      <c r="A42" s="69" t="s">
        <v>869</v>
      </c>
      <c r="B42" s="69" t="s">
        <v>868</v>
      </c>
      <c r="C42" s="69">
        <v>3</v>
      </c>
      <c r="D42" s="87">
        <v>0.007724144446352988</v>
      </c>
      <c r="E42" s="87">
        <v>2</v>
      </c>
      <c r="F42" s="69" t="s">
        <v>267</v>
      </c>
      <c r="G42" s="69" t="b">
        <v>0</v>
      </c>
      <c r="H42" s="69" t="b">
        <v>0</v>
      </c>
      <c r="I42" s="69" t="b">
        <v>0</v>
      </c>
      <c r="J42" s="69" t="b">
        <v>0</v>
      </c>
      <c r="K42" s="69" t="b">
        <v>0</v>
      </c>
      <c r="L42" s="69" t="b">
        <v>0</v>
      </c>
    </row>
    <row r="43" spans="1:12" ht="15">
      <c r="A43" s="69" t="s">
        <v>891</v>
      </c>
      <c r="B43" s="69" t="s">
        <v>1655</v>
      </c>
      <c r="C43" s="69">
        <v>2</v>
      </c>
      <c r="D43" s="87">
        <v>0.00625</v>
      </c>
      <c r="E43" s="87">
        <v>2.1760912590556813</v>
      </c>
      <c r="F43" s="69" t="s">
        <v>267</v>
      </c>
      <c r="G43" s="69" t="b">
        <v>0</v>
      </c>
      <c r="H43" s="69" t="b">
        <v>0</v>
      </c>
      <c r="I43" s="69" t="b">
        <v>0</v>
      </c>
      <c r="J43" s="69" t="b">
        <v>0</v>
      </c>
      <c r="K43" s="69" t="b">
        <v>0</v>
      </c>
      <c r="L43" s="69" t="b">
        <v>0</v>
      </c>
    </row>
    <row r="44" spans="1:12" ht="15">
      <c r="A44" s="69" t="s">
        <v>1655</v>
      </c>
      <c r="B44" s="69" t="s">
        <v>1656</v>
      </c>
      <c r="C44" s="69">
        <v>2</v>
      </c>
      <c r="D44" s="87">
        <v>0.00625</v>
      </c>
      <c r="E44" s="87">
        <v>2.1760912590556813</v>
      </c>
      <c r="F44" s="69" t="s">
        <v>267</v>
      </c>
      <c r="G44" s="69" t="b">
        <v>0</v>
      </c>
      <c r="H44" s="69" t="b">
        <v>0</v>
      </c>
      <c r="I44" s="69" t="b">
        <v>0</v>
      </c>
      <c r="J44" s="69" t="b">
        <v>0</v>
      </c>
      <c r="K44" s="69" t="b">
        <v>0</v>
      </c>
      <c r="L44" s="69" t="b">
        <v>0</v>
      </c>
    </row>
    <row r="45" spans="1:12" ht="15">
      <c r="A45" s="69" t="s">
        <v>368</v>
      </c>
      <c r="B45" s="69" t="s">
        <v>739</v>
      </c>
      <c r="C45" s="69">
        <v>2</v>
      </c>
      <c r="D45" s="87">
        <v>0.00625</v>
      </c>
      <c r="E45" s="87">
        <v>0.6320232147054056</v>
      </c>
      <c r="F45" s="69" t="s">
        <v>267</v>
      </c>
      <c r="G45" s="69" t="b">
        <v>0</v>
      </c>
      <c r="H45" s="69" t="b">
        <v>0</v>
      </c>
      <c r="I45" s="69" t="b">
        <v>0</v>
      </c>
      <c r="J45" s="69" t="b">
        <v>0</v>
      </c>
      <c r="K45" s="69" t="b">
        <v>0</v>
      </c>
      <c r="L45" s="69" t="b">
        <v>0</v>
      </c>
    </row>
    <row r="46" spans="1:12" ht="15">
      <c r="A46" s="69" t="s">
        <v>857</v>
      </c>
      <c r="B46" s="69" t="s">
        <v>875</v>
      </c>
      <c r="C46" s="69">
        <v>2</v>
      </c>
      <c r="D46" s="87">
        <v>0.00625</v>
      </c>
      <c r="E46" s="87">
        <v>2</v>
      </c>
      <c r="F46" s="69" t="s">
        <v>267</v>
      </c>
      <c r="G46" s="69" t="b">
        <v>0</v>
      </c>
      <c r="H46" s="69" t="b">
        <v>0</v>
      </c>
      <c r="I46" s="69" t="b">
        <v>0</v>
      </c>
      <c r="J46" s="69" t="b">
        <v>0</v>
      </c>
      <c r="K46" s="69" t="b">
        <v>0</v>
      </c>
      <c r="L46" s="69" t="b">
        <v>0</v>
      </c>
    </row>
    <row r="47" spans="1:12" ht="15">
      <c r="A47" s="69" t="s">
        <v>858</v>
      </c>
      <c r="B47" s="69" t="s">
        <v>867</v>
      </c>
      <c r="C47" s="69">
        <v>2</v>
      </c>
      <c r="D47" s="87">
        <v>0.00625</v>
      </c>
      <c r="E47" s="87">
        <v>2</v>
      </c>
      <c r="F47" s="69" t="s">
        <v>267</v>
      </c>
      <c r="G47" s="69" t="b">
        <v>0</v>
      </c>
      <c r="H47" s="69" t="b">
        <v>0</v>
      </c>
      <c r="I47" s="69" t="b">
        <v>0</v>
      </c>
      <c r="J47" s="69" t="b">
        <v>0</v>
      </c>
      <c r="K47" s="69" t="b">
        <v>0</v>
      </c>
      <c r="L47" s="69" t="b">
        <v>0</v>
      </c>
    </row>
    <row r="48" spans="1:12" ht="15">
      <c r="A48" s="69" t="s">
        <v>868</v>
      </c>
      <c r="B48" s="69" t="s">
        <v>859</v>
      </c>
      <c r="C48" s="69">
        <v>2</v>
      </c>
      <c r="D48" s="87">
        <v>0.00625</v>
      </c>
      <c r="E48" s="87">
        <v>2</v>
      </c>
      <c r="F48" s="69" t="s">
        <v>267</v>
      </c>
      <c r="G48" s="69" t="b">
        <v>0</v>
      </c>
      <c r="H48" s="69" t="b">
        <v>0</v>
      </c>
      <c r="I48" s="69" t="b">
        <v>0</v>
      </c>
      <c r="J48" s="69" t="b">
        <v>0</v>
      </c>
      <c r="K48" s="69" t="b">
        <v>0</v>
      </c>
      <c r="L48" s="69" t="b">
        <v>0</v>
      </c>
    </row>
    <row r="49" spans="1:12" ht="15">
      <c r="A49" s="69" t="s">
        <v>739</v>
      </c>
      <c r="B49" s="69" t="s">
        <v>791</v>
      </c>
      <c r="C49" s="69">
        <v>5</v>
      </c>
      <c r="D49" s="87">
        <v>0.006038348581745372</v>
      </c>
      <c r="E49" s="87">
        <v>1.278753600952829</v>
      </c>
      <c r="F49" s="69" t="s">
        <v>220</v>
      </c>
      <c r="G49" s="69" t="b">
        <v>0</v>
      </c>
      <c r="H49" s="69" t="b">
        <v>0</v>
      </c>
      <c r="I49" s="69" t="b">
        <v>0</v>
      </c>
      <c r="J49" s="69" t="b">
        <v>0</v>
      </c>
      <c r="K49" s="69" t="b">
        <v>0</v>
      </c>
      <c r="L49" s="69" t="b">
        <v>0</v>
      </c>
    </row>
    <row r="50" spans="1:12" ht="15">
      <c r="A50" s="69" t="s">
        <v>732</v>
      </c>
      <c r="B50" s="69" t="s">
        <v>719</v>
      </c>
      <c r="C50" s="69">
        <v>4</v>
      </c>
      <c r="D50" s="87">
        <v>0.008034315659051057</v>
      </c>
      <c r="E50" s="87">
        <v>1.4548448600085102</v>
      </c>
      <c r="F50" s="69" t="s">
        <v>220</v>
      </c>
      <c r="G50" s="69" t="b">
        <v>0</v>
      </c>
      <c r="H50" s="69" t="b">
        <v>0</v>
      </c>
      <c r="I50" s="69" t="b">
        <v>0</v>
      </c>
      <c r="J50" s="69" t="b">
        <v>0</v>
      </c>
      <c r="K50" s="69" t="b">
        <v>0</v>
      </c>
      <c r="L50" s="69" t="b">
        <v>0</v>
      </c>
    </row>
    <row r="51" spans="1:12" ht="15">
      <c r="A51" s="69" t="s">
        <v>432</v>
      </c>
      <c r="B51" s="69" t="s">
        <v>739</v>
      </c>
      <c r="C51" s="69">
        <v>2</v>
      </c>
      <c r="D51" s="87">
        <v>0.008992860237194639</v>
      </c>
      <c r="E51" s="87">
        <v>1.0357155522665344</v>
      </c>
      <c r="F51" s="69" t="s">
        <v>220</v>
      </c>
      <c r="G51" s="69" t="b">
        <v>0</v>
      </c>
      <c r="H51" s="69" t="b">
        <v>0</v>
      </c>
      <c r="I51" s="69" t="b">
        <v>0</v>
      </c>
      <c r="J51" s="69" t="b">
        <v>0</v>
      </c>
      <c r="K51" s="69" t="b">
        <v>0</v>
      </c>
      <c r="L51" s="69" t="b">
        <v>0</v>
      </c>
    </row>
    <row r="52" spans="1:12" ht="15">
      <c r="A52" s="69" t="s">
        <v>891</v>
      </c>
      <c r="B52" s="69" t="s">
        <v>1655</v>
      </c>
      <c r="C52" s="69">
        <v>2</v>
      </c>
      <c r="D52" s="87">
        <v>0.006521898483543749</v>
      </c>
      <c r="E52" s="87">
        <v>1.4065401804339552</v>
      </c>
      <c r="F52" s="69" t="s">
        <v>698</v>
      </c>
      <c r="G52" s="69" t="b">
        <v>0</v>
      </c>
      <c r="H52" s="69" t="b">
        <v>0</v>
      </c>
      <c r="I52" s="69" t="b">
        <v>0</v>
      </c>
      <c r="J52" s="69" t="b">
        <v>0</v>
      </c>
      <c r="K52" s="69" t="b">
        <v>0</v>
      </c>
      <c r="L52" s="69" t="b">
        <v>0</v>
      </c>
    </row>
    <row r="53" spans="1:12" ht="15">
      <c r="A53" s="69" t="s">
        <v>1655</v>
      </c>
      <c r="B53" s="69" t="s">
        <v>1656</v>
      </c>
      <c r="C53" s="69">
        <v>2</v>
      </c>
      <c r="D53" s="87">
        <v>0.006521898483543749</v>
      </c>
      <c r="E53" s="87">
        <v>1.4065401804339552</v>
      </c>
      <c r="F53" s="69" t="s">
        <v>698</v>
      </c>
      <c r="G53" s="69" t="b">
        <v>0</v>
      </c>
      <c r="H53" s="69" t="b">
        <v>0</v>
      </c>
      <c r="I53" s="69" t="b">
        <v>0</v>
      </c>
      <c r="J53" s="69" t="b">
        <v>0</v>
      </c>
      <c r="K53" s="69" t="b">
        <v>0</v>
      </c>
      <c r="L53" s="69" t="b">
        <v>0</v>
      </c>
    </row>
    <row r="54" spans="1:12" ht="15">
      <c r="A54" s="69" t="s">
        <v>880</v>
      </c>
      <c r="B54" s="69" t="s">
        <v>879</v>
      </c>
      <c r="C54" s="69">
        <v>3</v>
      </c>
      <c r="D54" s="87">
        <v>0.010751071273713613</v>
      </c>
      <c r="E54" s="87">
        <v>1.414973347970818</v>
      </c>
      <c r="F54" s="69" t="s">
        <v>699</v>
      </c>
      <c r="G54" s="69" t="b">
        <v>0</v>
      </c>
      <c r="H54" s="69" t="b">
        <v>0</v>
      </c>
      <c r="I54" s="69" t="b">
        <v>0</v>
      </c>
      <c r="J54" s="69" t="b">
        <v>0</v>
      </c>
      <c r="K54" s="69" t="b">
        <v>0</v>
      </c>
      <c r="L54" s="69" t="b">
        <v>0</v>
      </c>
    </row>
    <row r="55" spans="1:12" ht="15">
      <c r="A55" s="69" t="s">
        <v>879</v>
      </c>
      <c r="B55" s="69" t="s">
        <v>878</v>
      </c>
      <c r="C55" s="69">
        <v>3</v>
      </c>
      <c r="D55" s="87">
        <v>0.010751071273713613</v>
      </c>
      <c r="E55" s="87">
        <v>1.1931245983544616</v>
      </c>
      <c r="F55" s="69" t="s">
        <v>699</v>
      </c>
      <c r="G55" s="69" t="b">
        <v>0</v>
      </c>
      <c r="H55" s="69" t="b">
        <v>0</v>
      </c>
      <c r="I55" s="69" t="b">
        <v>0</v>
      </c>
      <c r="J55" s="69" t="b">
        <v>0</v>
      </c>
      <c r="K55" s="69" t="b">
        <v>0</v>
      </c>
      <c r="L55" s="69" t="b">
        <v>0</v>
      </c>
    </row>
    <row r="56" spans="1:12" ht="15">
      <c r="A56" s="69" t="s">
        <v>765</v>
      </c>
      <c r="B56" s="69" t="s">
        <v>1657</v>
      </c>
      <c r="C56" s="69">
        <v>2</v>
      </c>
      <c r="D56" s="87">
        <v>0.011360029874277677</v>
      </c>
      <c r="E56" s="87">
        <v>1.591064607026499</v>
      </c>
      <c r="F56" s="69" t="s">
        <v>699</v>
      </c>
      <c r="G56" s="69" t="b">
        <v>0</v>
      </c>
      <c r="H56" s="69" t="b">
        <v>0</v>
      </c>
      <c r="I56" s="69" t="b">
        <v>0</v>
      </c>
      <c r="J56" s="69" t="b">
        <v>0</v>
      </c>
      <c r="K56" s="69" t="b">
        <v>0</v>
      </c>
      <c r="L56" s="69" t="b">
        <v>0</v>
      </c>
    </row>
    <row r="57" spans="1:12" ht="15">
      <c r="A57" s="69" t="s">
        <v>1657</v>
      </c>
      <c r="B57" s="69" t="s">
        <v>878</v>
      </c>
      <c r="C57" s="69">
        <v>2</v>
      </c>
      <c r="D57" s="87">
        <v>0.011360029874277677</v>
      </c>
      <c r="E57" s="87">
        <v>1.1931245983544616</v>
      </c>
      <c r="F57" s="69" t="s">
        <v>699</v>
      </c>
      <c r="G57" s="69" t="b">
        <v>0</v>
      </c>
      <c r="H57" s="69" t="b">
        <v>0</v>
      </c>
      <c r="I57" s="69" t="b">
        <v>0</v>
      </c>
      <c r="J57" s="69" t="b">
        <v>0</v>
      </c>
      <c r="K57" s="69" t="b">
        <v>0</v>
      </c>
      <c r="L57" s="69" t="b">
        <v>0</v>
      </c>
    </row>
    <row r="58" spans="1:12" ht="15">
      <c r="A58" s="69" t="s">
        <v>878</v>
      </c>
      <c r="B58" s="69" t="s">
        <v>432</v>
      </c>
      <c r="C58" s="69">
        <v>2</v>
      </c>
      <c r="D58" s="87">
        <v>0.011360029874277677</v>
      </c>
      <c r="E58" s="87">
        <v>1.1931245983544616</v>
      </c>
      <c r="F58" s="69" t="s">
        <v>699</v>
      </c>
      <c r="G58" s="69" t="b">
        <v>0</v>
      </c>
      <c r="H58" s="69" t="b">
        <v>0</v>
      </c>
      <c r="I58" s="69" t="b">
        <v>0</v>
      </c>
      <c r="J58" s="69" t="b">
        <v>0</v>
      </c>
      <c r="K58" s="69" t="b">
        <v>0</v>
      </c>
      <c r="L58" s="69" t="b">
        <v>0</v>
      </c>
    </row>
    <row r="59" spans="1:12" ht="15">
      <c r="A59" s="69" t="s">
        <v>432</v>
      </c>
      <c r="B59" s="69" t="s">
        <v>739</v>
      </c>
      <c r="C59" s="69">
        <v>2</v>
      </c>
      <c r="D59" s="87">
        <v>0.011360029874277677</v>
      </c>
      <c r="E59" s="87">
        <v>1.1139433523068367</v>
      </c>
      <c r="F59" s="69" t="s">
        <v>699</v>
      </c>
      <c r="G59" s="69" t="b">
        <v>0</v>
      </c>
      <c r="H59" s="69" t="b">
        <v>0</v>
      </c>
      <c r="I59" s="69" t="b">
        <v>0</v>
      </c>
      <c r="J59" s="69" t="b">
        <v>0</v>
      </c>
      <c r="K59" s="69" t="b">
        <v>0</v>
      </c>
      <c r="L59" s="69" t="b">
        <v>0</v>
      </c>
    </row>
    <row r="60" spans="1:12" ht="15">
      <c r="A60" s="69" t="s">
        <v>739</v>
      </c>
      <c r="B60" s="69" t="s">
        <v>791</v>
      </c>
      <c r="C60" s="69">
        <v>2</v>
      </c>
      <c r="D60" s="87">
        <v>0.011360029874277677</v>
      </c>
      <c r="E60" s="87">
        <v>1.290034611362518</v>
      </c>
      <c r="F60" s="69" t="s">
        <v>699</v>
      </c>
      <c r="G60" s="69" t="b">
        <v>0</v>
      </c>
      <c r="H60" s="69" t="b">
        <v>0</v>
      </c>
      <c r="I60" s="69" t="b">
        <v>0</v>
      </c>
      <c r="J60" s="69" t="b">
        <v>0</v>
      </c>
      <c r="K60" s="69" t="b">
        <v>0</v>
      </c>
      <c r="L60" s="69" t="b">
        <v>0</v>
      </c>
    </row>
    <row r="61" spans="1:12" ht="15">
      <c r="A61" s="69" t="s">
        <v>791</v>
      </c>
      <c r="B61" s="69" t="s">
        <v>860</v>
      </c>
      <c r="C61" s="69">
        <v>2</v>
      </c>
      <c r="D61" s="87">
        <v>0.011360029874277677</v>
      </c>
      <c r="E61" s="87">
        <v>1.591064607026499</v>
      </c>
      <c r="F61" s="69" t="s">
        <v>699</v>
      </c>
      <c r="G61" s="69" t="b">
        <v>0</v>
      </c>
      <c r="H61" s="69" t="b">
        <v>0</v>
      </c>
      <c r="I61" s="69" t="b">
        <v>0</v>
      </c>
      <c r="J61" s="69" t="b">
        <v>0</v>
      </c>
      <c r="K61" s="69" t="b">
        <v>0</v>
      </c>
      <c r="L61" s="69" t="b">
        <v>0</v>
      </c>
    </row>
    <row r="62" spans="1:12" ht="15">
      <c r="A62" s="69" t="s">
        <v>860</v>
      </c>
      <c r="B62" s="69" t="s">
        <v>901</v>
      </c>
      <c r="C62" s="69">
        <v>2</v>
      </c>
      <c r="D62" s="87">
        <v>0.011360029874277677</v>
      </c>
      <c r="E62" s="87">
        <v>1.591064607026499</v>
      </c>
      <c r="F62" s="69" t="s">
        <v>699</v>
      </c>
      <c r="G62" s="69" t="b">
        <v>0</v>
      </c>
      <c r="H62" s="69" t="b">
        <v>0</v>
      </c>
      <c r="I62" s="69" t="b">
        <v>0</v>
      </c>
      <c r="J62" s="69" t="b">
        <v>0</v>
      </c>
      <c r="K62" s="69" t="b">
        <v>0</v>
      </c>
      <c r="L62" s="69" t="b">
        <v>0</v>
      </c>
    </row>
    <row r="63" spans="1:12" ht="15">
      <c r="A63" s="69" t="s">
        <v>901</v>
      </c>
      <c r="B63" s="69" t="s">
        <v>900</v>
      </c>
      <c r="C63" s="69">
        <v>2</v>
      </c>
      <c r="D63" s="87">
        <v>0.011360029874277677</v>
      </c>
      <c r="E63" s="87">
        <v>1.591064607026499</v>
      </c>
      <c r="F63" s="69" t="s">
        <v>699</v>
      </c>
      <c r="G63" s="69" t="b">
        <v>0</v>
      </c>
      <c r="H63" s="69" t="b">
        <v>0</v>
      </c>
      <c r="I63" s="69" t="b">
        <v>0</v>
      </c>
      <c r="J63" s="69" t="b">
        <v>0</v>
      </c>
      <c r="K63" s="69" t="b">
        <v>0</v>
      </c>
      <c r="L63" s="69" t="b">
        <v>0</v>
      </c>
    </row>
    <row r="64" spans="1:12" ht="15">
      <c r="A64" s="69" t="s">
        <v>900</v>
      </c>
      <c r="B64" s="69" t="s">
        <v>899</v>
      </c>
      <c r="C64" s="69">
        <v>2</v>
      </c>
      <c r="D64" s="87">
        <v>0.011360029874277677</v>
      </c>
      <c r="E64" s="87">
        <v>1.591064607026499</v>
      </c>
      <c r="F64" s="69" t="s">
        <v>699</v>
      </c>
      <c r="G64" s="69" t="b">
        <v>0</v>
      </c>
      <c r="H64" s="69" t="b">
        <v>0</v>
      </c>
      <c r="I64" s="69" t="b">
        <v>0</v>
      </c>
      <c r="J64" s="69" t="b">
        <v>0</v>
      </c>
      <c r="K64" s="69" t="b">
        <v>0</v>
      </c>
      <c r="L64" s="69" t="b">
        <v>0</v>
      </c>
    </row>
    <row r="65" spans="1:12" ht="15">
      <c r="A65" s="69" t="s">
        <v>899</v>
      </c>
      <c r="B65" s="69" t="s">
        <v>790</v>
      </c>
      <c r="C65" s="69">
        <v>2</v>
      </c>
      <c r="D65" s="87">
        <v>0.011360029874277677</v>
      </c>
      <c r="E65" s="87">
        <v>1.591064607026499</v>
      </c>
      <c r="F65" s="69" t="s">
        <v>699</v>
      </c>
      <c r="G65" s="69" t="b">
        <v>0</v>
      </c>
      <c r="H65" s="69" t="b">
        <v>0</v>
      </c>
      <c r="I65" s="69" t="b">
        <v>0</v>
      </c>
      <c r="J65" s="69" t="b">
        <v>0</v>
      </c>
      <c r="K65" s="69" t="b">
        <v>0</v>
      </c>
      <c r="L65" s="69" t="b">
        <v>0</v>
      </c>
    </row>
    <row r="66" spans="1:12" ht="15">
      <c r="A66" s="69" t="s">
        <v>790</v>
      </c>
      <c r="B66" s="69" t="s">
        <v>898</v>
      </c>
      <c r="C66" s="69">
        <v>2</v>
      </c>
      <c r="D66" s="87">
        <v>0.011360029874277677</v>
      </c>
      <c r="E66" s="87">
        <v>1.591064607026499</v>
      </c>
      <c r="F66" s="69" t="s">
        <v>699</v>
      </c>
      <c r="G66" s="69" t="b">
        <v>0</v>
      </c>
      <c r="H66" s="69" t="b">
        <v>0</v>
      </c>
      <c r="I66" s="69" t="b">
        <v>0</v>
      </c>
      <c r="J66" s="69" t="b">
        <v>0</v>
      </c>
      <c r="K66" s="69" t="b">
        <v>0</v>
      </c>
      <c r="L66" s="69" t="b">
        <v>0</v>
      </c>
    </row>
    <row r="67" spans="1:12" ht="15">
      <c r="A67" s="69" t="s">
        <v>898</v>
      </c>
      <c r="B67" s="69" t="s">
        <v>897</v>
      </c>
      <c r="C67" s="69">
        <v>2</v>
      </c>
      <c r="D67" s="87">
        <v>0.011360029874277677</v>
      </c>
      <c r="E67" s="87">
        <v>1.591064607026499</v>
      </c>
      <c r="F67" s="69" t="s">
        <v>699</v>
      </c>
      <c r="G67" s="69" t="b">
        <v>0</v>
      </c>
      <c r="H67" s="69" t="b">
        <v>0</v>
      </c>
      <c r="I67" s="69" t="b">
        <v>0</v>
      </c>
      <c r="J67" s="69" t="b">
        <v>0</v>
      </c>
      <c r="K67" s="69" t="b">
        <v>0</v>
      </c>
      <c r="L67" s="69" t="b">
        <v>0</v>
      </c>
    </row>
    <row r="68" spans="1:12" ht="15">
      <c r="A68" s="69" t="s">
        <v>897</v>
      </c>
      <c r="B68" s="69" t="s">
        <v>896</v>
      </c>
      <c r="C68" s="69">
        <v>2</v>
      </c>
      <c r="D68" s="87">
        <v>0.011360029874277677</v>
      </c>
      <c r="E68" s="87">
        <v>1.591064607026499</v>
      </c>
      <c r="F68" s="69" t="s">
        <v>699</v>
      </c>
      <c r="G68" s="69" t="b">
        <v>0</v>
      </c>
      <c r="H68" s="69" t="b">
        <v>0</v>
      </c>
      <c r="I68" s="69" t="b">
        <v>0</v>
      </c>
      <c r="J68" s="69" t="b">
        <v>0</v>
      </c>
      <c r="K68" s="69" t="b">
        <v>0</v>
      </c>
      <c r="L68" s="69" t="b">
        <v>0</v>
      </c>
    </row>
    <row r="69" spans="1:12" ht="15">
      <c r="A69" s="69" t="s">
        <v>896</v>
      </c>
      <c r="B69" s="69" t="s">
        <v>368</v>
      </c>
      <c r="C69" s="69">
        <v>2</v>
      </c>
      <c r="D69" s="87">
        <v>0.011360029874277677</v>
      </c>
      <c r="E69" s="87">
        <v>1.591064607026499</v>
      </c>
      <c r="F69" s="69" t="s">
        <v>699</v>
      </c>
      <c r="G69" s="69" t="b">
        <v>0</v>
      </c>
      <c r="H69" s="69" t="b">
        <v>0</v>
      </c>
      <c r="I69" s="69" t="b">
        <v>0</v>
      </c>
      <c r="J69" s="69" t="b">
        <v>0</v>
      </c>
      <c r="K69" s="69" t="b">
        <v>0</v>
      </c>
      <c r="L69" s="69" t="b">
        <v>0</v>
      </c>
    </row>
    <row r="70" spans="1:12" ht="15">
      <c r="A70" s="69" t="s">
        <v>368</v>
      </c>
      <c r="B70" s="69" t="s">
        <v>732</v>
      </c>
      <c r="C70" s="69">
        <v>2</v>
      </c>
      <c r="D70" s="87">
        <v>0.011360029874277677</v>
      </c>
      <c r="E70" s="87">
        <v>1.290034611362518</v>
      </c>
      <c r="F70" s="69" t="s">
        <v>699</v>
      </c>
      <c r="G70" s="69" t="b">
        <v>0</v>
      </c>
      <c r="H70" s="69" t="b">
        <v>0</v>
      </c>
      <c r="I70" s="69" t="b">
        <v>0</v>
      </c>
      <c r="J70" s="69" t="b">
        <v>0</v>
      </c>
      <c r="K70" s="69" t="b">
        <v>0</v>
      </c>
      <c r="L70" s="69" t="b">
        <v>0</v>
      </c>
    </row>
    <row r="71" spans="1:12" ht="15">
      <c r="A71" s="69" t="s">
        <v>732</v>
      </c>
      <c r="B71" s="69" t="s">
        <v>719</v>
      </c>
      <c r="C71" s="69">
        <v>2</v>
      </c>
      <c r="D71" s="87">
        <v>0.011360029874277677</v>
      </c>
      <c r="E71" s="87">
        <v>1.591064607026499</v>
      </c>
      <c r="F71" s="69" t="s">
        <v>699</v>
      </c>
      <c r="G71" s="69" t="b">
        <v>0</v>
      </c>
      <c r="H71" s="69" t="b">
        <v>0</v>
      </c>
      <c r="I71" s="69" t="b">
        <v>0</v>
      </c>
      <c r="J71" s="69" t="b">
        <v>0</v>
      </c>
      <c r="K71" s="69" t="b">
        <v>0</v>
      </c>
      <c r="L71" s="69" t="b">
        <v>0</v>
      </c>
    </row>
    <row r="72" spans="1:12" ht="15">
      <c r="A72" s="69" t="s">
        <v>719</v>
      </c>
      <c r="B72" s="69" t="s">
        <v>1725</v>
      </c>
      <c r="C72" s="69">
        <v>2</v>
      </c>
      <c r="D72" s="87">
        <v>0.011360029874277677</v>
      </c>
      <c r="E72" s="87">
        <v>1.591064607026499</v>
      </c>
      <c r="F72" s="69" t="s">
        <v>699</v>
      </c>
      <c r="G72" s="69" t="b">
        <v>0</v>
      </c>
      <c r="H72" s="69" t="b">
        <v>0</v>
      </c>
      <c r="I72" s="69" t="b">
        <v>0</v>
      </c>
      <c r="J72" s="69" t="b">
        <v>0</v>
      </c>
      <c r="K72" s="69" t="b">
        <v>0</v>
      </c>
      <c r="L72" s="69" t="b">
        <v>0</v>
      </c>
    </row>
    <row r="73" spans="1:12" ht="15">
      <c r="A73" s="69" t="s">
        <v>1725</v>
      </c>
      <c r="B73" s="69" t="s">
        <v>1726</v>
      </c>
      <c r="C73" s="69">
        <v>2</v>
      </c>
      <c r="D73" s="87">
        <v>0.011360029874277677</v>
      </c>
      <c r="E73" s="87">
        <v>1.591064607026499</v>
      </c>
      <c r="F73" s="69" t="s">
        <v>699</v>
      </c>
      <c r="G73" s="69" t="b">
        <v>0</v>
      </c>
      <c r="H73" s="69" t="b">
        <v>0</v>
      </c>
      <c r="I73" s="69" t="b">
        <v>0</v>
      </c>
      <c r="J73" s="69" t="b">
        <v>0</v>
      </c>
      <c r="K73" s="69" t="b">
        <v>0</v>
      </c>
      <c r="L73" s="69" t="b">
        <v>0</v>
      </c>
    </row>
    <row r="74" spans="1:12" ht="15">
      <c r="A74" s="69" t="s">
        <v>1726</v>
      </c>
      <c r="B74" s="69" t="s">
        <v>1727</v>
      </c>
      <c r="C74" s="69">
        <v>2</v>
      </c>
      <c r="D74" s="87">
        <v>0.011360029874277677</v>
      </c>
      <c r="E74" s="87">
        <v>1.591064607026499</v>
      </c>
      <c r="F74" s="69" t="s">
        <v>699</v>
      </c>
      <c r="G74" s="69" t="b">
        <v>0</v>
      </c>
      <c r="H74" s="69" t="b">
        <v>0</v>
      </c>
      <c r="I74" s="69" t="b">
        <v>0</v>
      </c>
      <c r="J74" s="69" t="b">
        <v>0</v>
      </c>
      <c r="K74" s="69" t="b">
        <v>0</v>
      </c>
      <c r="L74" s="69" t="b">
        <v>0</v>
      </c>
    </row>
    <row r="75" spans="1:12" ht="15">
      <c r="A75" s="69" t="s">
        <v>1727</v>
      </c>
      <c r="B75" s="69" t="s">
        <v>1728</v>
      </c>
      <c r="C75" s="69">
        <v>2</v>
      </c>
      <c r="D75" s="87">
        <v>0.011360029874277677</v>
      </c>
      <c r="E75" s="87">
        <v>1.591064607026499</v>
      </c>
      <c r="F75" s="69" t="s">
        <v>699</v>
      </c>
      <c r="G75" s="69" t="b">
        <v>0</v>
      </c>
      <c r="H75" s="69" t="b">
        <v>0</v>
      </c>
      <c r="I75" s="69" t="b">
        <v>0</v>
      </c>
      <c r="J75" s="69" t="b">
        <v>0</v>
      </c>
      <c r="K75" s="69" t="b">
        <v>0</v>
      </c>
      <c r="L75" s="69" t="b">
        <v>0</v>
      </c>
    </row>
    <row r="76" spans="1:12" ht="15">
      <c r="A76" s="69" t="s">
        <v>1728</v>
      </c>
      <c r="B76" s="69" t="s">
        <v>1729</v>
      </c>
      <c r="C76" s="69">
        <v>2</v>
      </c>
      <c r="D76" s="87">
        <v>0.011360029874277677</v>
      </c>
      <c r="E76" s="87">
        <v>1.591064607026499</v>
      </c>
      <c r="F76" s="69" t="s">
        <v>699</v>
      </c>
      <c r="G76" s="69" t="b">
        <v>0</v>
      </c>
      <c r="H76" s="69" t="b">
        <v>0</v>
      </c>
      <c r="I76" s="69" t="b">
        <v>0</v>
      </c>
      <c r="J76" s="69" t="b">
        <v>0</v>
      </c>
      <c r="K76" s="69" t="b">
        <v>0</v>
      </c>
      <c r="L76" s="69" t="b">
        <v>0</v>
      </c>
    </row>
    <row r="77" spans="1:12" ht="15">
      <c r="A77" s="69" t="s">
        <v>1729</v>
      </c>
      <c r="B77" s="69" t="s">
        <v>1730</v>
      </c>
      <c r="C77" s="69">
        <v>2</v>
      </c>
      <c r="D77" s="87">
        <v>0.011360029874277677</v>
      </c>
      <c r="E77" s="87">
        <v>1.591064607026499</v>
      </c>
      <c r="F77" s="69" t="s">
        <v>699</v>
      </c>
      <c r="G77" s="69" t="b">
        <v>0</v>
      </c>
      <c r="H77" s="69" t="b">
        <v>0</v>
      </c>
      <c r="I77" s="69" t="b">
        <v>0</v>
      </c>
      <c r="J77" s="69" t="b">
        <v>0</v>
      </c>
      <c r="K77" s="69" t="b">
        <v>0</v>
      </c>
      <c r="L77" s="69" t="b">
        <v>0</v>
      </c>
    </row>
    <row r="78" spans="1:12" ht="15">
      <c r="A78" s="69" t="s">
        <v>785</v>
      </c>
      <c r="B78" s="69" t="s">
        <v>862</v>
      </c>
      <c r="C78" s="69">
        <v>2</v>
      </c>
      <c r="D78" s="87">
        <v>0.011360029874277677</v>
      </c>
      <c r="E78" s="87">
        <v>1.591064607026499</v>
      </c>
      <c r="F78" s="69" t="s">
        <v>699</v>
      </c>
      <c r="G78" s="69" t="b">
        <v>0</v>
      </c>
      <c r="H78" s="69" t="b">
        <v>0</v>
      </c>
      <c r="I78" s="69" t="b">
        <v>0</v>
      </c>
      <c r="J78" s="69" t="b">
        <v>0</v>
      </c>
      <c r="K78" s="69" t="b">
        <v>0</v>
      </c>
      <c r="L78" s="69" t="b">
        <v>0</v>
      </c>
    </row>
    <row r="79" spans="1:12" ht="15">
      <c r="A79" s="69" t="s">
        <v>862</v>
      </c>
      <c r="B79" s="69" t="s">
        <v>880</v>
      </c>
      <c r="C79" s="69">
        <v>2</v>
      </c>
      <c r="D79" s="87">
        <v>0.011360029874277677</v>
      </c>
      <c r="E79" s="87">
        <v>1.414973347970818</v>
      </c>
      <c r="F79" s="69" t="s">
        <v>699</v>
      </c>
      <c r="G79" s="69" t="b">
        <v>0</v>
      </c>
      <c r="H79" s="69" t="b">
        <v>0</v>
      </c>
      <c r="I79" s="69" t="b">
        <v>0</v>
      </c>
      <c r="J79" s="69" t="b">
        <v>0</v>
      </c>
      <c r="K79" s="69" t="b">
        <v>0</v>
      </c>
      <c r="L79" s="69" t="b">
        <v>0</v>
      </c>
    </row>
    <row r="80" spans="1:12" ht="15">
      <c r="A80" s="69" t="s">
        <v>878</v>
      </c>
      <c r="B80" s="69" t="s">
        <v>1731</v>
      </c>
      <c r="C80" s="69">
        <v>2</v>
      </c>
      <c r="D80" s="87">
        <v>0.011360029874277677</v>
      </c>
      <c r="E80" s="87">
        <v>1.1931245983544616</v>
      </c>
      <c r="F80" s="69" t="s">
        <v>699</v>
      </c>
      <c r="G80" s="69" t="b">
        <v>0</v>
      </c>
      <c r="H80" s="69" t="b">
        <v>0</v>
      </c>
      <c r="I80" s="69" t="b">
        <v>0</v>
      </c>
      <c r="J80" s="69" t="b">
        <v>0</v>
      </c>
      <c r="K80" s="69" t="b">
        <v>0</v>
      </c>
      <c r="L80" s="69" t="b">
        <v>0</v>
      </c>
    </row>
    <row r="81" spans="1:12" ht="15">
      <c r="A81" s="69" t="s">
        <v>1731</v>
      </c>
      <c r="B81" s="69" t="s">
        <v>1732</v>
      </c>
      <c r="C81" s="69">
        <v>2</v>
      </c>
      <c r="D81" s="87">
        <v>0.011360029874277677</v>
      </c>
      <c r="E81" s="87">
        <v>1.591064607026499</v>
      </c>
      <c r="F81" s="69" t="s">
        <v>699</v>
      </c>
      <c r="G81" s="69" t="b">
        <v>0</v>
      </c>
      <c r="H81" s="69" t="b">
        <v>0</v>
      </c>
      <c r="I81" s="69" t="b">
        <v>0</v>
      </c>
      <c r="J81" s="69" t="b">
        <v>0</v>
      </c>
      <c r="K81" s="69" t="b">
        <v>0</v>
      </c>
      <c r="L81" s="69" t="b">
        <v>0</v>
      </c>
    </row>
    <row r="82" spans="1:12" ht="15">
      <c r="A82" s="69" t="s">
        <v>1732</v>
      </c>
      <c r="B82" s="69" t="s">
        <v>1733</v>
      </c>
      <c r="C82" s="69">
        <v>2</v>
      </c>
      <c r="D82" s="87">
        <v>0.011360029874277677</v>
      </c>
      <c r="E82" s="87">
        <v>1.591064607026499</v>
      </c>
      <c r="F82" s="69" t="s">
        <v>699</v>
      </c>
      <c r="G82" s="69" t="b">
        <v>0</v>
      </c>
      <c r="H82" s="69" t="b">
        <v>0</v>
      </c>
      <c r="I82" s="69" t="b">
        <v>0</v>
      </c>
      <c r="J82" s="69" t="b">
        <v>0</v>
      </c>
      <c r="K82" s="69" t="b">
        <v>0</v>
      </c>
      <c r="L82" s="69" t="b">
        <v>0</v>
      </c>
    </row>
    <row r="83" spans="1:12" ht="15">
      <c r="A83" s="69" t="s">
        <v>1733</v>
      </c>
      <c r="B83" s="69" t="s">
        <v>1734</v>
      </c>
      <c r="C83" s="69">
        <v>2</v>
      </c>
      <c r="D83" s="87">
        <v>0.011360029874277677</v>
      </c>
      <c r="E83" s="87">
        <v>1.591064607026499</v>
      </c>
      <c r="F83" s="69" t="s">
        <v>699</v>
      </c>
      <c r="G83" s="69" t="b">
        <v>0</v>
      </c>
      <c r="H83" s="69" t="b">
        <v>0</v>
      </c>
      <c r="I83" s="69" t="b">
        <v>0</v>
      </c>
      <c r="J83" s="69" t="b">
        <v>0</v>
      </c>
      <c r="K83" s="69" t="b">
        <v>0</v>
      </c>
      <c r="L83" s="69" t="b">
        <v>0</v>
      </c>
    </row>
    <row r="84" spans="1:12" ht="15">
      <c r="A84" s="69" t="s">
        <v>1734</v>
      </c>
      <c r="B84" s="69" t="s">
        <v>786</v>
      </c>
      <c r="C84" s="69">
        <v>2</v>
      </c>
      <c r="D84" s="87">
        <v>0.011360029874277677</v>
      </c>
      <c r="E84" s="87">
        <v>1.591064607026499</v>
      </c>
      <c r="F84" s="69" t="s">
        <v>699</v>
      </c>
      <c r="G84" s="69" t="b">
        <v>0</v>
      </c>
      <c r="H84" s="69" t="b">
        <v>0</v>
      </c>
      <c r="I84" s="69" t="b">
        <v>0</v>
      </c>
      <c r="J84" s="69" t="b">
        <v>0</v>
      </c>
      <c r="K84" s="69" t="b">
        <v>0</v>
      </c>
      <c r="L84" s="69" t="b">
        <v>0</v>
      </c>
    </row>
    <row r="85" spans="1:12" ht="15">
      <c r="A85" s="69" t="s">
        <v>786</v>
      </c>
      <c r="B85" s="69" t="s">
        <v>1735</v>
      </c>
      <c r="C85" s="69">
        <v>2</v>
      </c>
      <c r="D85" s="87">
        <v>0.011360029874277677</v>
      </c>
      <c r="E85" s="87">
        <v>1.591064607026499</v>
      </c>
      <c r="F85" s="69" t="s">
        <v>699</v>
      </c>
      <c r="G85" s="69" t="b">
        <v>0</v>
      </c>
      <c r="H85" s="69" t="b">
        <v>0</v>
      </c>
      <c r="I85" s="69" t="b">
        <v>0</v>
      </c>
      <c r="J85" s="69" t="b">
        <v>0</v>
      </c>
      <c r="K85" s="69" t="b">
        <v>0</v>
      </c>
      <c r="L85" s="69" t="b">
        <v>0</v>
      </c>
    </row>
    <row r="86" spans="1:12" ht="15">
      <c r="A86" s="69" t="s">
        <v>1735</v>
      </c>
      <c r="B86" s="69" t="s">
        <v>739</v>
      </c>
      <c r="C86" s="69">
        <v>2</v>
      </c>
      <c r="D86" s="87">
        <v>0.011360029874277677</v>
      </c>
      <c r="E86" s="87">
        <v>1.1139433523068367</v>
      </c>
      <c r="F86" s="69" t="s">
        <v>699</v>
      </c>
      <c r="G86" s="69" t="b">
        <v>0</v>
      </c>
      <c r="H86" s="69" t="b">
        <v>0</v>
      </c>
      <c r="I86" s="69" t="b">
        <v>0</v>
      </c>
      <c r="J86" s="69" t="b">
        <v>0</v>
      </c>
      <c r="K86" s="69" t="b">
        <v>0</v>
      </c>
      <c r="L86" s="69" t="b">
        <v>0</v>
      </c>
    </row>
    <row r="87" spans="1:12" ht="15">
      <c r="A87" s="69" t="s">
        <v>875</v>
      </c>
      <c r="B87" s="69" t="s">
        <v>874</v>
      </c>
      <c r="C87" s="69">
        <v>3</v>
      </c>
      <c r="D87" s="87">
        <v>0</v>
      </c>
      <c r="E87" s="87">
        <v>1.0910804693473326</v>
      </c>
      <c r="F87" s="69" t="s">
        <v>700</v>
      </c>
      <c r="G87" s="69" t="b">
        <v>0</v>
      </c>
      <c r="H87" s="69" t="b">
        <v>0</v>
      </c>
      <c r="I87" s="69" t="b">
        <v>0</v>
      </c>
      <c r="J87" s="69" t="b">
        <v>0</v>
      </c>
      <c r="K87" s="69" t="b">
        <v>0</v>
      </c>
      <c r="L87" s="69" t="b">
        <v>0</v>
      </c>
    </row>
    <row r="88" spans="1:12" ht="15">
      <c r="A88" s="69" t="s">
        <v>874</v>
      </c>
      <c r="B88" s="69" t="s">
        <v>873</v>
      </c>
      <c r="C88" s="69">
        <v>3</v>
      </c>
      <c r="D88" s="87">
        <v>0</v>
      </c>
      <c r="E88" s="87">
        <v>1.0910804693473326</v>
      </c>
      <c r="F88" s="69" t="s">
        <v>700</v>
      </c>
      <c r="G88" s="69" t="b">
        <v>0</v>
      </c>
      <c r="H88" s="69" t="b">
        <v>0</v>
      </c>
      <c r="I88" s="69" t="b">
        <v>0</v>
      </c>
      <c r="J88" s="69" t="b">
        <v>0</v>
      </c>
      <c r="K88" s="69" t="b">
        <v>0</v>
      </c>
      <c r="L88" s="69" t="b">
        <v>0</v>
      </c>
    </row>
    <row r="89" spans="1:12" ht="15">
      <c r="A89" s="69" t="s">
        <v>873</v>
      </c>
      <c r="B89" s="69" t="s">
        <v>739</v>
      </c>
      <c r="C89" s="69">
        <v>3</v>
      </c>
      <c r="D89" s="87">
        <v>0</v>
      </c>
      <c r="E89" s="87">
        <v>1.0910804693473326</v>
      </c>
      <c r="F89" s="69" t="s">
        <v>700</v>
      </c>
      <c r="G89" s="69" t="b">
        <v>0</v>
      </c>
      <c r="H89" s="69" t="b">
        <v>0</v>
      </c>
      <c r="I89" s="69" t="b">
        <v>0</v>
      </c>
      <c r="J89" s="69" t="b">
        <v>0</v>
      </c>
      <c r="K89" s="69" t="b">
        <v>0</v>
      </c>
      <c r="L89" s="69" t="b">
        <v>0</v>
      </c>
    </row>
    <row r="90" spans="1:12" ht="15">
      <c r="A90" s="69" t="s">
        <v>739</v>
      </c>
      <c r="B90" s="69" t="s">
        <v>872</v>
      </c>
      <c r="C90" s="69">
        <v>3</v>
      </c>
      <c r="D90" s="87">
        <v>0</v>
      </c>
      <c r="E90" s="87">
        <v>1.0910804693473326</v>
      </c>
      <c r="F90" s="69" t="s">
        <v>700</v>
      </c>
      <c r="G90" s="69" t="b">
        <v>0</v>
      </c>
      <c r="H90" s="69" t="b">
        <v>0</v>
      </c>
      <c r="I90" s="69" t="b">
        <v>0</v>
      </c>
      <c r="J90" s="69" t="b">
        <v>0</v>
      </c>
      <c r="K90" s="69" t="b">
        <v>0</v>
      </c>
      <c r="L90" s="69" t="b">
        <v>0</v>
      </c>
    </row>
    <row r="91" spans="1:12" ht="15">
      <c r="A91" s="69" t="s">
        <v>872</v>
      </c>
      <c r="B91" s="69" t="s">
        <v>871</v>
      </c>
      <c r="C91" s="69">
        <v>3</v>
      </c>
      <c r="D91" s="87">
        <v>0</v>
      </c>
      <c r="E91" s="87">
        <v>1.0910804693473326</v>
      </c>
      <c r="F91" s="69" t="s">
        <v>700</v>
      </c>
      <c r="G91" s="69" t="b">
        <v>0</v>
      </c>
      <c r="H91" s="69" t="b">
        <v>0</v>
      </c>
      <c r="I91" s="69" t="b">
        <v>0</v>
      </c>
      <c r="J91" s="69" t="b">
        <v>0</v>
      </c>
      <c r="K91" s="69" t="b">
        <v>0</v>
      </c>
      <c r="L91" s="69" t="b">
        <v>0</v>
      </c>
    </row>
    <row r="92" spans="1:12" ht="15">
      <c r="A92" s="69" t="s">
        <v>871</v>
      </c>
      <c r="B92" s="69" t="s">
        <v>870</v>
      </c>
      <c r="C92" s="69">
        <v>3</v>
      </c>
      <c r="D92" s="87">
        <v>0</v>
      </c>
      <c r="E92" s="87">
        <v>1.0910804693473326</v>
      </c>
      <c r="F92" s="69" t="s">
        <v>700</v>
      </c>
      <c r="G92" s="69" t="b">
        <v>0</v>
      </c>
      <c r="H92" s="69" t="b">
        <v>0</v>
      </c>
      <c r="I92" s="69" t="b">
        <v>0</v>
      </c>
      <c r="J92" s="69" t="b">
        <v>0</v>
      </c>
      <c r="K92" s="69" t="b">
        <v>0</v>
      </c>
      <c r="L92" s="69" t="b">
        <v>0</v>
      </c>
    </row>
    <row r="93" spans="1:12" ht="15">
      <c r="A93" s="69" t="s">
        <v>870</v>
      </c>
      <c r="B93" s="69" t="s">
        <v>869</v>
      </c>
      <c r="C93" s="69">
        <v>3</v>
      </c>
      <c r="D93" s="87">
        <v>0</v>
      </c>
      <c r="E93" s="87">
        <v>1.0910804693473326</v>
      </c>
      <c r="F93" s="69" t="s">
        <v>700</v>
      </c>
      <c r="G93" s="69" t="b">
        <v>0</v>
      </c>
      <c r="H93" s="69" t="b">
        <v>0</v>
      </c>
      <c r="I93" s="69" t="b">
        <v>0</v>
      </c>
      <c r="J93" s="69" t="b">
        <v>0</v>
      </c>
      <c r="K93" s="69" t="b">
        <v>0</v>
      </c>
      <c r="L93" s="69" t="b">
        <v>0</v>
      </c>
    </row>
    <row r="94" spans="1:12" ht="15">
      <c r="A94" s="69" t="s">
        <v>869</v>
      </c>
      <c r="B94" s="69" t="s">
        <v>868</v>
      </c>
      <c r="C94" s="69">
        <v>3</v>
      </c>
      <c r="D94" s="87">
        <v>0</v>
      </c>
      <c r="E94" s="87">
        <v>1.0910804693473326</v>
      </c>
      <c r="F94" s="69" t="s">
        <v>700</v>
      </c>
      <c r="G94" s="69" t="b">
        <v>0</v>
      </c>
      <c r="H94" s="69" t="b">
        <v>0</v>
      </c>
      <c r="I94" s="69" t="b">
        <v>0</v>
      </c>
      <c r="J94" s="69" t="b">
        <v>0</v>
      </c>
      <c r="K94" s="69" t="b">
        <v>0</v>
      </c>
      <c r="L94" s="69" t="b">
        <v>0</v>
      </c>
    </row>
    <row r="95" spans="1:12" ht="15">
      <c r="A95" s="69" t="s">
        <v>857</v>
      </c>
      <c r="B95" s="69" t="s">
        <v>875</v>
      </c>
      <c r="C95" s="69">
        <v>2</v>
      </c>
      <c r="D95" s="87">
        <v>0.008804562952784062</v>
      </c>
      <c r="E95" s="87">
        <v>1.0910804693473326</v>
      </c>
      <c r="F95" s="69" t="s">
        <v>700</v>
      </c>
      <c r="G95" s="69" t="b">
        <v>0</v>
      </c>
      <c r="H95" s="69" t="b">
        <v>0</v>
      </c>
      <c r="I95" s="69" t="b">
        <v>0</v>
      </c>
      <c r="J95" s="69" t="b">
        <v>0</v>
      </c>
      <c r="K95" s="69" t="b">
        <v>0</v>
      </c>
      <c r="L95" s="69" t="b">
        <v>0</v>
      </c>
    </row>
    <row r="96" spans="1:12" ht="15">
      <c r="A96" s="69" t="s">
        <v>858</v>
      </c>
      <c r="B96" s="69" t="s">
        <v>867</v>
      </c>
      <c r="C96" s="69">
        <v>2</v>
      </c>
      <c r="D96" s="87">
        <v>0.008804562952784062</v>
      </c>
      <c r="E96" s="87">
        <v>1.0910804693473326</v>
      </c>
      <c r="F96" s="69" t="s">
        <v>700</v>
      </c>
      <c r="G96" s="69" t="b">
        <v>0</v>
      </c>
      <c r="H96" s="69" t="b">
        <v>0</v>
      </c>
      <c r="I96" s="69" t="b">
        <v>0</v>
      </c>
      <c r="J96" s="69" t="b">
        <v>0</v>
      </c>
      <c r="K96" s="69" t="b">
        <v>0</v>
      </c>
      <c r="L96" s="69" t="b">
        <v>0</v>
      </c>
    </row>
    <row r="97" spans="1:12" ht="15">
      <c r="A97" s="69" t="s">
        <v>868</v>
      </c>
      <c r="B97" s="69" t="s">
        <v>859</v>
      </c>
      <c r="C97" s="69">
        <v>2</v>
      </c>
      <c r="D97" s="87">
        <v>0.008804562952784062</v>
      </c>
      <c r="E97" s="87">
        <v>1.0910804693473326</v>
      </c>
      <c r="F97" s="69" t="s">
        <v>700</v>
      </c>
      <c r="G97" s="69" t="b">
        <v>0</v>
      </c>
      <c r="H97" s="69" t="b">
        <v>0</v>
      </c>
      <c r="I97" s="69" t="b">
        <v>0</v>
      </c>
      <c r="J97" s="69" t="b">
        <v>0</v>
      </c>
      <c r="K97" s="69" t="b">
        <v>0</v>
      </c>
      <c r="L9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368</v>
      </c>
      <c r="B2" s="63">
        <v>5418.166667</v>
      </c>
    </row>
    <row r="3" spans="1:2" ht="15">
      <c r="A3" s="107" t="s">
        <v>790</v>
      </c>
      <c r="B3" s="63">
        <v>2634</v>
      </c>
    </row>
    <row r="4" spans="1:2" ht="15">
      <c r="A4" s="107" t="s">
        <v>739</v>
      </c>
      <c r="B4" s="63">
        <v>2026.166667</v>
      </c>
    </row>
    <row r="5" spans="1:2" ht="15">
      <c r="A5" s="107" t="s">
        <v>789</v>
      </c>
      <c r="B5" s="63">
        <v>890</v>
      </c>
    </row>
    <row r="6" spans="1:2" ht="15">
      <c r="A6" s="107" t="s">
        <v>858</v>
      </c>
      <c r="B6" s="63">
        <v>492</v>
      </c>
    </row>
    <row r="7" spans="1:2" ht="15">
      <c r="A7" s="107" t="s">
        <v>857</v>
      </c>
      <c r="B7" s="63">
        <v>492</v>
      </c>
    </row>
    <row r="8" spans="1:2" ht="15">
      <c r="A8" s="107" t="s">
        <v>859</v>
      </c>
      <c r="B8" s="63">
        <v>492</v>
      </c>
    </row>
    <row r="9" spans="1:2" ht="15">
      <c r="A9" s="107" t="s">
        <v>860</v>
      </c>
      <c r="B9" s="63">
        <v>364</v>
      </c>
    </row>
    <row r="10" spans="1:2" ht="15">
      <c r="A10" s="107" t="s">
        <v>878</v>
      </c>
      <c r="B10" s="63">
        <v>26.666667</v>
      </c>
    </row>
    <row r="11" spans="1:2" ht="15">
      <c r="A11" s="107" t="s">
        <v>862</v>
      </c>
      <c r="B11" s="63">
        <v>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9">
        <v>43660.63070601852</v>
      </c>
    </row>
    <row r="3" spans="1:4" ht="15">
      <c r="A3" s="63" t="s">
        <v>368</v>
      </c>
      <c r="B3" s="63" t="s">
        <v>348</v>
      </c>
      <c r="C3" s="69" t="s">
        <v>386</v>
      </c>
      <c r="D3" s="129">
        <v>43660.63070601852</v>
      </c>
    </row>
    <row r="4" spans="1:4" ht="15">
      <c r="A4" s="63" t="s">
        <v>368</v>
      </c>
      <c r="B4" s="63" t="s">
        <v>430</v>
      </c>
      <c r="C4" s="69" t="s">
        <v>386</v>
      </c>
      <c r="D4" s="129">
        <v>43660.63070601852</v>
      </c>
    </row>
    <row r="5" spans="1:4" ht="15">
      <c r="A5" s="63" t="s">
        <v>368</v>
      </c>
      <c r="B5" s="63" t="s">
        <v>431</v>
      </c>
      <c r="C5" s="69" t="s">
        <v>386</v>
      </c>
      <c r="D5" s="129">
        <v>43660.63070601852</v>
      </c>
    </row>
    <row r="6" spans="1:4" ht="15">
      <c r="A6" s="63" t="s">
        <v>368</v>
      </c>
      <c r="B6" s="63" t="s">
        <v>432</v>
      </c>
      <c r="C6" s="69" t="s">
        <v>386</v>
      </c>
      <c r="D6" s="129">
        <v>43660.63070601852</v>
      </c>
    </row>
    <row r="7" spans="1:4" ht="15">
      <c r="A7" s="63" t="s">
        <v>368</v>
      </c>
      <c r="B7" s="63" t="s">
        <v>433</v>
      </c>
      <c r="C7" s="69" t="s">
        <v>386</v>
      </c>
      <c r="D7" s="129">
        <v>43660.63070601852</v>
      </c>
    </row>
    <row r="8" spans="1:4" ht="15">
      <c r="A8" s="63" t="s">
        <v>368</v>
      </c>
      <c r="B8" s="63" t="s">
        <v>373</v>
      </c>
      <c r="C8" s="69" t="s">
        <v>386</v>
      </c>
      <c r="D8" s="129">
        <v>43660.63070601852</v>
      </c>
    </row>
    <row r="9" spans="1:4" ht="15">
      <c r="A9" s="63" t="s">
        <v>368</v>
      </c>
      <c r="B9" s="63" t="s">
        <v>434</v>
      </c>
      <c r="C9" s="69" t="s">
        <v>386</v>
      </c>
      <c r="D9" s="129">
        <v>43660.63070601852</v>
      </c>
    </row>
    <row r="10" spans="1:4" ht="15">
      <c r="A10" s="63" t="s">
        <v>368</v>
      </c>
      <c r="B10" s="63" t="s">
        <v>435</v>
      </c>
      <c r="C10" s="69" t="s">
        <v>386</v>
      </c>
      <c r="D10" s="129">
        <v>43660.63070601852</v>
      </c>
    </row>
    <row r="11" spans="1:4" ht="15">
      <c r="A11" s="63" t="s">
        <v>368</v>
      </c>
      <c r="B11" s="63" t="s">
        <v>394</v>
      </c>
      <c r="C11" s="69" t="s">
        <v>386</v>
      </c>
      <c r="D11" s="129">
        <v>43660.63070601852</v>
      </c>
    </row>
    <row r="12" spans="1:4" ht="15">
      <c r="A12" s="63" t="s">
        <v>368</v>
      </c>
      <c r="B12" s="63" t="s">
        <v>436</v>
      </c>
      <c r="C12" s="69" t="s">
        <v>391</v>
      </c>
      <c r="D12" s="129">
        <v>43656.98128472222</v>
      </c>
    </row>
    <row r="13" spans="1:4" ht="15">
      <c r="A13" s="63" t="s">
        <v>368</v>
      </c>
      <c r="B13" s="63" t="s">
        <v>437</v>
      </c>
      <c r="C13" s="69" t="s">
        <v>391</v>
      </c>
      <c r="D13" s="129">
        <v>43656.98128472222</v>
      </c>
    </row>
    <row r="14" spans="1:4" ht="15">
      <c r="A14" s="63" t="s">
        <v>368</v>
      </c>
      <c r="B14" s="63" t="s">
        <v>403</v>
      </c>
      <c r="C14" s="69" t="s">
        <v>391</v>
      </c>
      <c r="D14" s="129">
        <v>43656.98128472222</v>
      </c>
    </row>
    <row r="15" spans="1:4" ht="15">
      <c r="A15" s="63" t="s">
        <v>368</v>
      </c>
      <c r="B15" s="63">
        <v>60</v>
      </c>
      <c r="C15" s="69" t="s">
        <v>391</v>
      </c>
      <c r="D15" s="129">
        <v>43656.98128472222</v>
      </c>
    </row>
    <row r="16" spans="1:4" ht="15">
      <c r="A16" s="63" t="s">
        <v>368</v>
      </c>
      <c r="B16" s="63" t="s">
        <v>344</v>
      </c>
      <c r="C16" s="69" t="s">
        <v>391</v>
      </c>
      <c r="D16" s="129">
        <v>43656.98128472222</v>
      </c>
    </row>
    <row r="17" spans="1:4" ht="15">
      <c r="A17" s="63" t="s">
        <v>368</v>
      </c>
      <c r="B17" s="63" t="s">
        <v>438</v>
      </c>
      <c r="C17" s="69" t="s">
        <v>391</v>
      </c>
      <c r="D17" s="129">
        <v>43656.98128472222</v>
      </c>
    </row>
    <row r="18" spans="1:4" ht="15">
      <c r="A18" s="63" t="s">
        <v>368</v>
      </c>
      <c r="B18" s="63" t="s">
        <v>439</v>
      </c>
      <c r="C18" s="69" t="s">
        <v>391</v>
      </c>
      <c r="D18" s="129">
        <v>43656.98128472222</v>
      </c>
    </row>
    <row r="19" spans="1:4" ht="15">
      <c r="A19" s="63" t="s">
        <v>368</v>
      </c>
      <c r="B19" s="63" t="s">
        <v>440</v>
      </c>
      <c r="C19" s="69" t="s">
        <v>390</v>
      </c>
      <c r="D19" s="129">
        <v>43657.011030092595</v>
      </c>
    </row>
    <row r="20" spans="1:4" ht="15">
      <c r="A20" s="63" t="s">
        <v>368</v>
      </c>
      <c r="B20" s="63" t="s">
        <v>350</v>
      </c>
      <c r="C20" s="69" t="s">
        <v>390</v>
      </c>
      <c r="D20" s="129">
        <v>43657.011030092595</v>
      </c>
    </row>
    <row r="21" spans="1:4" ht="15">
      <c r="A21" s="63" t="s">
        <v>368</v>
      </c>
      <c r="B21" s="63" t="s">
        <v>343</v>
      </c>
      <c r="C21" s="69" t="s">
        <v>390</v>
      </c>
      <c r="D21" s="129">
        <v>43657.011030092595</v>
      </c>
    </row>
    <row r="22" spans="1:4" ht="15">
      <c r="A22" s="63" t="s">
        <v>368</v>
      </c>
      <c r="B22" s="63" t="s">
        <v>437</v>
      </c>
      <c r="C22" s="69" t="s">
        <v>390</v>
      </c>
      <c r="D22" s="129">
        <v>43657.011030092595</v>
      </c>
    </row>
    <row r="23" spans="1:4" ht="15">
      <c r="A23" s="63" t="s">
        <v>368</v>
      </c>
      <c r="B23" s="63" t="s">
        <v>441</v>
      </c>
      <c r="C23" s="69" t="s">
        <v>390</v>
      </c>
      <c r="D23" s="129">
        <v>43657.011030092595</v>
      </c>
    </row>
    <row r="24" spans="1:4" ht="15">
      <c r="A24" s="63" t="s">
        <v>368</v>
      </c>
      <c r="B24" s="63" t="s">
        <v>341</v>
      </c>
      <c r="C24" s="69" t="s">
        <v>390</v>
      </c>
      <c r="D24" s="129">
        <v>43657.011030092595</v>
      </c>
    </row>
    <row r="25" spans="1:4" ht="15">
      <c r="A25" s="63" t="s">
        <v>368</v>
      </c>
      <c r="B25" s="63" t="s">
        <v>407</v>
      </c>
      <c r="C25" s="69" t="s">
        <v>390</v>
      </c>
      <c r="D25" s="129">
        <v>43657.011030092595</v>
      </c>
    </row>
    <row r="26" spans="1:4" ht="15">
      <c r="A26" s="63" t="s">
        <v>368</v>
      </c>
      <c r="B26" s="63" t="s">
        <v>404</v>
      </c>
      <c r="C26" s="69" t="s">
        <v>390</v>
      </c>
      <c r="D26" s="129">
        <v>43657.011030092595</v>
      </c>
    </row>
    <row r="27" spans="1:4" ht="15">
      <c r="A27" s="63" t="s">
        <v>368</v>
      </c>
      <c r="B27" s="63" t="s">
        <v>351</v>
      </c>
      <c r="C27" s="69" t="s">
        <v>390</v>
      </c>
      <c r="D27" s="129">
        <v>43657.011030092595</v>
      </c>
    </row>
    <row r="28" spans="1:4" ht="15">
      <c r="A28" s="63" t="s">
        <v>368</v>
      </c>
      <c r="B28" s="63" t="s">
        <v>439</v>
      </c>
      <c r="C28" s="69" t="s">
        <v>390</v>
      </c>
      <c r="D28" s="129">
        <v>43657.011030092595</v>
      </c>
    </row>
    <row r="29" spans="1:4" ht="15">
      <c r="A29" s="63" t="s">
        <v>368</v>
      </c>
      <c r="B29" s="63" t="s">
        <v>434</v>
      </c>
      <c r="C29" s="69" t="s">
        <v>390</v>
      </c>
      <c r="D29" s="129">
        <v>43657.011030092595</v>
      </c>
    </row>
    <row r="30" spans="1:4" ht="15">
      <c r="A30" s="63" t="s">
        <v>368</v>
      </c>
      <c r="B30" s="63" t="s">
        <v>442</v>
      </c>
      <c r="C30" s="69" t="s">
        <v>385</v>
      </c>
      <c r="D30" s="129">
        <v>43657.00068287037</v>
      </c>
    </row>
    <row r="31" spans="1:4" ht="15">
      <c r="A31" s="63" t="s">
        <v>368</v>
      </c>
      <c r="B31" s="63" t="s">
        <v>395</v>
      </c>
      <c r="C31" s="69" t="s">
        <v>385</v>
      </c>
      <c r="D31" s="129">
        <v>43657.00068287037</v>
      </c>
    </row>
    <row r="32" spans="1:4" ht="15">
      <c r="A32" s="63" t="s">
        <v>368</v>
      </c>
      <c r="B32" s="63" t="s">
        <v>341</v>
      </c>
      <c r="C32" s="69" t="s">
        <v>385</v>
      </c>
      <c r="D32" s="129">
        <v>43657.00068287037</v>
      </c>
    </row>
    <row r="33" spans="1:4" ht="15">
      <c r="A33" s="63" t="s">
        <v>368</v>
      </c>
      <c r="B33" s="63" t="s">
        <v>443</v>
      </c>
      <c r="C33" s="69" t="s">
        <v>385</v>
      </c>
      <c r="D33" s="129">
        <v>43657.00068287037</v>
      </c>
    </row>
    <row r="34" spans="1:4" ht="15">
      <c r="A34" s="63" t="s">
        <v>368</v>
      </c>
      <c r="B34" s="63" t="s">
        <v>372</v>
      </c>
      <c r="C34" s="69" t="s">
        <v>385</v>
      </c>
      <c r="D34" s="129">
        <v>43657.00068287037</v>
      </c>
    </row>
    <row r="35" spans="1:4" ht="15">
      <c r="A35" s="63" t="s">
        <v>368</v>
      </c>
      <c r="B35" s="63" t="s">
        <v>439</v>
      </c>
      <c r="C35" s="69" t="s">
        <v>385</v>
      </c>
      <c r="D35" s="129">
        <v>43657.00068287037</v>
      </c>
    </row>
    <row r="36" spans="1:4" ht="15">
      <c r="A36" s="63" t="s">
        <v>368</v>
      </c>
      <c r="B36" s="63" t="s">
        <v>434</v>
      </c>
      <c r="C36" s="69" t="s">
        <v>385</v>
      </c>
      <c r="D36" s="129">
        <v>43657.00068287037</v>
      </c>
    </row>
    <row r="37" spans="1:4" ht="15">
      <c r="A37" s="63" t="s">
        <v>368</v>
      </c>
      <c r="B37" s="63" t="s">
        <v>444</v>
      </c>
      <c r="C37" s="69" t="s">
        <v>389</v>
      </c>
      <c r="D37" s="129">
        <v>43656.995034722226</v>
      </c>
    </row>
    <row r="38" spans="1:4" ht="15">
      <c r="A38" s="63" t="s">
        <v>368</v>
      </c>
      <c r="B38" s="63" t="s">
        <v>445</v>
      </c>
      <c r="C38" s="69" t="s">
        <v>389</v>
      </c>
      <c r="D38" s="129">
        <v>43656.995034722226</v>
      </c>
    </row>
    <row r="39" spans="1:4" ht="15">
      <c r="A39" s="63" t="s">
        <v>368</v>
      </c>
      <c r="B39" s="63" t="s">
        <v>394</v>
      </c>
      <c r="C39" s="69" t="s">
        <v>389</v>
      </c>
      <c r="D39" s="129">
        <v>43656.995034722226</v>
      </c>
    </row>
    <row r="40" spans="1:4" ht="15">
      <c r="A40" s="63" t="s">
        <v>368</v>
      </c>
      <c r="B40" s="63" t="s">
        <v>396</v>
      </c>
      <c r="C40" s="69" t="s">
        <v>389</v>
      </c>
      <c r="D40" s="129">
        <v>43656.995034722226</v>
      </c>
    </row>
    <row r="41" spans="1:4" ht="15">
      <c r="A41" s="63" t="s">
        <v>368</v>
      </c>
      <c r="B41" s="63" t="s">
        <v>446</v>
      </c>
      <c r="C41" s="69" t="s">
        <v>389</v>
      </c>
      <c r="D41" s="129">
        <v>43656.995034722226</v>
      </c>
    </row>
    <row r="42" spans="1:4" ht="15">
      <c r="A42" s="63" t="s">
        <v>368</v>
      </c>
      <c r="B42" s="63" t="s">
        <v>439</v>
      </c>
      <c r="C42" s="69" t="s">
        <v>389</v>
      </c>
      <c r="D42" s="129">
        <v>43656.995034722226</v>
      </c>
    </row>
    <row r="43" spans="1:4" ht="15">
      <c r="A43" s="63" t="s">
        <v>368</v>
      </c>
      <c r="B43" s="63" t="s">
        <v>434</v>
      </c>
      <c r="C43" s="69" t="s">
        <v>389</v>
      </c>
      <c r="D43" s="129">
        <v>43656.995034722226</v>
      </c>
    </row>
    <row r="44" spans="1:4" ht="15">
      <c r="A44" s="63" t="s">
        <v>368</v>
      </c>
      <c r="B44" s="63" t="s">
        <v>447</v>
      </c>
      <c r="C44" s="69" t="s">
        <v>388</v>
      </c>
      <c r="D44" s="129">
        <v>43656.98375</v>
      </c>
    </row>
    <row r="45" spans="1:4" ht="15">
      <c r="A45" s="63" t="s">
        <v>368</v>
      </c>
      <c r="B45" s="63" t="s">
        <v>441</v>
      </c>
      <c r="C45" s="69" t="s">
        <v>388</v>
      </c>
      <c r="D45" s="129">
        <v>43656.98375</v>
      </c>
    </row>
    <row r="46" spans="1:4" ht="15">
      <c r="A46" s="63" t="s">
        <v>368</v>
      </c>
      <c r="B46" s="63" t="s">
        <v>448</v>
      </c>
      <c r="C46" s="69" t="s">
        <v>388</v>
      </c>
      <c r="D46" s="129">
        <v>43656.98375</v>
      </c>
    </row>
    <row r="47" spans="1:4" ht="15">
      <c r="A47" s="63" t="s">
        <v>368</v>
      </c>
      <c r="B47" s="63" t="s">
        <v>403</v>
      </c>
      <c r="C47" s="69" t="s">
        <v>388</v>
      </c>
      <c r="D47" s="129">
        <v>43656.98375</v>
      </c>
    </row>
    <row r="48" spans="1:4" ht="15">
      <c r="A48" s="63" t="s">
        <v>368</v>
      </c>
      <c r="B48" s="63" t="s">
        <v>439</v>
      </c>
      <c r="C48" s="69" t="s">
        <v>388</v>
      </c>
      <c r="D48" s="129">
        <v>43656.98375</v>
      </c>
    </row>
    <row r="49" spans="1:4" ht="15">
      <c r="A49" s="63" t="s">
        <v>368</v>
      </c>
      <c r="B49" s="63" t="s">
        <v>434</v>
      </c>
      <c r="C49" s="69" t="s">
        <v>388</v>
      </c>
      <c r="D49" s="129">
        <v>43656.98375</v>
      </c>
    </row>
    <row r="50" spans="1:4" ht="15">
      <c r="A50" s="63" t="s">
        <v>368</v>
      </c>
      <c r="B50" s="63" t="s">
        <v>439</v>
      </c>
      <c r="C50" s="69" t="s">
        <v>387</v>
      </c>
      <c r="D50" s="129">
        <v>43656.97730324074</v>
      </c>
    </row>
    <row r="51" spans="1:4" ht="15">
      <c r="A51" s="63" t="s">
        <v>368</v>
      </c>
      <c r="B51" s="63" t="s">
        <v>437</v>
      </c>
      <c r="C51" s="69" t="s">
        <v>387</v>
      </c>
      <c r="D51" s="129">
        <v>43656.97730324074</v>
      </c>
    </row>
    <row r="52" spans="1:4" ht="15">
      <c r="A52" s="63" t="s">
        <v>368</v>
      </c>
      <c r="B52" s="63" t="s">
        <v>441</v>
      </c>
      <c r="C52" s="69" t="s">
        <v>387</v>
      </c>
      <c r="D52" s="129">
        <v>43656.97730324074</v>
      </c>
    </row>
    <row r="53" spans="1:4" ht="15">
      <c r="A53" s="63" t="s">
        <v>368</v>
      </c>
      <c r="B53" s="63" t="s">
        <v>341</v>
      </c>
      <c r="C53" s="69" t="s">
        <v>387</v>
      </c>
      <c r="D53" s="129">
        <v>43656.97730324074</v>
      </c>
    </row>
    <row r="54" spans="1:4" ht="15">
      <c r="A54" s="63" t="s">
        <v>368</v>
      </c>
      <c r="B54" s="63" t="s">
        <v>434</v>
      </c>
      <c r="C54" s="69" t="s">
        <v>387</v>
      </c>
      <c r="D54" s="129">
        <v>43656.97730324074</v>
      </c>
    </row>
    <row r="55" spans="1:4" ht="15">
      <c r="A55" s="63" t="s">
        <v>365</v>
      </c>
      <c r="B55" s="63" t="s">
        <v>434</v>
      </c>
      <c r="C55" s="69" t="s">
        <v>378</v>
      </c>
      <c r="D55" s="129">
        <v>43654.69541666667</v>
      </c>
    </row>
    <row r="56" spans="1:4" ht="15">
      <c r="A56" s="63" t="s">
        <v>365</v>
      </c>
      <c r="B56" s="63" t="s">
        <v>449</v>
      </c>
      <c r="C56" s="69" t="s">
        <v>378</v>
      </c>
      <c r="D56" s="129">
        <v>43654.69541666667</v>
      </c>
    </row>
    <row r="57" spans="1:4" ht="15">
      <c r="A57" s="63" t="s">
        <v>365</v>
      </c>
      <c r="B57" s="63" t="s">
        <v>450</v>
      </c>
      <c r="C57" s="69" t="s">
        <v>378</v>
      </c>
      <c r="D57" s="129">
        <v>43654.69541666667</v>
      </c>
    </row>
    <row r="58" spans="1:4" ht="15">
      <c r="A58" s="63" t="s">
        <v>365</v>
      </c>
      <c r="B58" s="63" t="s">
        <v>451</v>
      </c>
      <c r="C58" s="69" t="s">
        <v>378</v>
      </c>
      <c r="D58" s="129">
        <v>43654.69541666667</v>
      </c>
    </row>
    <row r="59" spans="1:4" ht="15">
      <c r="A59" s="63" t="s">
        <v>365</v>
      </c>
      <c r="B59" s="63" t="s">
        <v>371</v>
      </c>
      <c r="C59" s="69" t="s">
        <v>378</v>
      </c>
      <c r="D59" s="129">
        <v>43654.69541666667</v>
      </c>
    </row>
    <row r="60" spans="1:4" ht="15">
      <c r="A60" s="63" t="s">
        <v>365</v>
      </c>
      <c r="B60" s="63" t="s">
        <v>452</v>
      </c>
      <c r="C60" s="69" t="s">
        <v>378</v>
      </c>
      <c r="D60" s="129">
        <v>43654.69541666667</v>
      </c>
    </row>
    <row r="61" spans="1:4" ht="15">
      <c r="A61" s="63" t="s">
        <v>365</v>
      </c>
      <c r="B61" s="63" t="s">
        <v>453</v>
      </c>
      <c r="C61" s="69" t="s">
        <v>378</v>
      </c>
      <c r="D61" s="129">
        <v>43654.69541666667</v>
      </c>
    </row>
    <row r="62" spans="1:4" ht="15">
      <c r="A62" s="63" t="s">
        <v>365</v>
      </c>
      <c r="B62" s="63" t="s">
        <v>454</v>
      </c>
      <c r="C62" s="69" t="s">
        <v>378</v>
      </c>
      <c r="D62" s="129">
        <v>43654.69541666667</v>
      </c>
    </row>
    <row r="63" spans="1:4" ht="15">
      <c r="A63" s="63" t="s">
        <v>365</v>
      </c>
      <c r="B63" s="63" t="s">
        <v>455</v>
      </c>
      <c r="C63" s="69" t="s">
        <v>378</v>
      </c>
      <c r="D63" s="129">
        <v>43654.69541666667</v>
      </c>
    </row>
    <row r="64" spans="1:4" ht="15">
      <c r="A64" s="63" t="s">
        <v>365</v>
      </c>
      <c r="B64" s="63" t="s">
        <v>456</v>
      </c>
      <c r="C64" s="69" t="s">
        <v>378</v>
      </c>
      <c r="D64" s="129">
        <v>43654.69541666667</v>
      </c>
    </row>
    <row r="65" spans="1:4" ht="15">
      <c r="A65" s="63" t="s">
        <v>365</v>
      </c>
      <c r="B65" s="63" t="s">
        <v>457</v>
      </c>
      <c r="C65" s="69" t="s">
        <v>378</v>
      </c>
      <c r="D65" s="129">
        <v>43654.69541666667</v>
      </c>
    </row>
    <row r="66" spans="1:4" ht="15">
      <c r="A66" s="63" t="s">
        <v>365</v>
      </c>
      <c r="B66" s="63" t="s">
        <v>458</v>
      </c>
      <c r="C66" s="69" t="s">
        <v>378</v>
      </c>
      <c r="D66" s="129">
        <v>43654.69541666667</v>
      </c>
    </row>
    <row r="67" spans="1:4" ht="15">
      <c r="A67" s="63" t="s">
        <v>365</v>
      </c>
      <c r="B67" s="63" t="s">
        <v>414</v>
      </c>
      <c r="C67" s="69" t="s">
        <v>378</v>
      </c>
      <c r="D67" s="129">
        <v>43654.69541666667</v>
      </c>
    </row>
    <row r="68" spans="1:4" ht="15">
      <c r="A68" s="63" t="s">
        <v>365</v>
      </c>
      <c r="B68" s="63" t="s">
        <v>415</v>
      </c>
      <c r="C68" s="69" t="s">
        <v>378</v>
      </c>
      <c r="D68" s="129">
        <v>43654.69541666667</v>
      </c>
    </row>
    <row r="69" spans="1:4" ht="15">
      <c r="A69" s="63" t="s">
        <v>365</v>
      </c>
      <c r="B69" s="63" t="s">
        <v>459</v>
      </c>
      <c r="C69" s="69" t="s">
        <v>378</v>
      </c>
      <c r="D69" s="129">
        <v>43654.69541666667</v>
      </c>
    </row>
    <row r="70" spans="1:4" ht="15">
      <c r="A70" s="63" t="s">
        <v>365</v>
      </c>
      <c r="B70" s="63" t="s">
        <v>460</v>
      </c>
      <c r="C70" s="69" t="s">
        <v>378</v>
      </c>
      <c r="D70" s="129">
        <v>43654.69541666667</v>
      </c>
    </row>
    <row r="71" spans="1:4" ht="15">
      <c r="A71" s="63" t="s">
        <v>365</v>
      </c>
      <c r="B71" s="63" t="s">
        <v>353</v>
      </c>
      <c r="C71" s="69" t="s">
        <v>378</v>
      </c>
      <c r="D71" s="129">
        <v>43654.69541666667</v>
      </c>
    </row>
    <row r="72" spans="1:4" ht="15">
      <c r="A72" s="63" t="s">
        <v>365</v>
      </c>
      <c r="B72" s="63" t="s">
        <v>416</v>
      </c>
      <c r="C72" s="69" t="s">
        <v>378</v>
      </c>
      <c r="D72" s="129">
        <v>43654.69541666667</v>
      </c>
    </row>
    <row r="73" spans="1:4" ht="15">
      <c r="A73" s="63" t="s">
        <v>365</v>
      </c>
      <c r="B73" s="63" t="s">
        <v>461</v>
      </c>
      <c r="C73" s="69" t="s">
        <v>378</v>
      </c>
      <c r="D73" s="129">
        <v>43654.69541666667</v>
      </c>
    </row>
    <row r="74" spans="1:4" ht="15">
      <c r="A74" s="63" t="s">
        <v>365</v>
      </c>
      <c r="B74" s="63" t="s">
        <v>462</v>
      </c>
      <c r="C74" s="69" t="s">
        <v>378</v>
      </c>
      <c r="D74" s="129">
        <v>43654.69541666667</v>
      </c>
    </row>
    <row r="75" spans="1:4" ht="15">
      <c r="A75" s="63" t="s">
        <v>365</v>
      </c>
      <c r="B75" s="63" t="s">
        <v>463</v>
      </c>
      <c r="C75" s="69" t="s">
        <v>378</v>
      </c>
      <c r="D75" s="129">
        <v>43654.69541666667</v>
      </c>
    </row>
    <row r="76" spans="1:4" ht="15">
      <c r="A76" s="63" t="s">
        <v>365</v>
      </c>
      <c r="B76" s="63" t="s">
        <v>464</v>
      </c>
      <c r="C76" s="69" t="s">
        <v>378</v>
      </c>
      <c r="D76" s="129">
        <v>43654.69541666667</v>
      </c>
    </row>
    <row r="77" spans="1:4" ht="15">
      <c r="A77" s="63" t="s">
        <v>365</v>
      </c>
      <c r="B77" s="63" t="s">
        <v>417</v>
      </c>
      <c r="C77" s="69" t="s">
        <v>378</v>
      </c>
      <c r="D77" s="129">
        <v>43654.69541666667</v>
      </c>
    </row>
    <row r="78" spans="1:4" ht="15">
      <c r="A78" s="63" t="s">
        <v>365</v>
      </c>
      <c r="B78" s="63" t="s">
        <v>465</v>
      </c>
      <c r="C78" s="69" t="s">
        <v>378</v>
      </c>
      <c r="D78" s="129">
        <v>43654.69541666667</v>
      </c>
    </row>
    <row r="79" spans="1:4" ht="15">
      <c r="A79" s="63" t="s">
        <v>365</v>
      </c>
      <c r="B79" s="63" t="s">
        <v>466</v>
      </c>
      <c r="C79" s="69" t="s">
        <v>378</v>
      </c>
      <c r="D79" s="129">
        <v>43654.69541666667</v>
      </c>
    </row>
    <row r="80" spans="1:4" ht="15">
      <c r="A80" s="63" t="s">
        <v>365</v>
      </c>
      <c r="B80" s="63" t="s">
        <v>439</v>
      </c>
      <c r="C80" s="69" t="s">
        <v>378</v>
      </c>
      <c r="D80" s="129">
        <v>43654.69541666667</v>
      </c>
    </row>
    <row r="81" spans="1:4" ht="15">
      <c r="A81" s="63" t="s">
        <v>365</v>
      </c>
      <c r="B81" s="63" t="s">
        <v>431</v>
      </c>
      <c r="C81" s="69" t="s">
        <v>378</v>
      </c>
      <c r="D81" s="129">
        <v>43654.69541666667</v>
      </c>
    </row>
    <row r="82" spans="1:4" ht="15">
      <c r="A82" s="63" t="s">
        <v>365</v>
      </c>
      <c r="B82" s="63" t="s">
        <v>418</v>
      </c>
      <c r="C82" s="69" t="s">
        <v>378</v>
      </c>
      <c r="D82" s="129">
        <v>43654.69541666667</v>
      </c>
    </row>
    <row r="83" spans="1:4" ht="15">
      <c r="A83" s="63" t="s">
        <v>365</v>
      </c>
      <c r="B83" s="63" t="s">
        <v>419</v>
      </c>
      <c r="C83" s="69" t="s">
        <v>378</v>
      </c>
      <c r="D83" s="129">
        <v>43654.69541666667</v>
      </c>
    </row>
    <row r="84" spans="1:4" ht="15">
      <c r="A84" s="63" t="s">
        <v>365</v>
      </c>
      <c r="B84" s="63" t="s">
        <v>467</v>
      </c>
      <c r="C84" s="69" t="s">
        <v>378</v>
      </c>
      <c r="D84" s="129">
        <v>43654.69541666667</v>
      </c>
    </row>
    <row r="85" spans="1:4" ht="15">
      <c r="A85" s="63" t="s">
        <v>365</v>
      </c>
      <c r="B85" s="63" t="s">
        <v>357</v>
      </c>
      <c r="C85" s="69" t="s">
        <v>378</v>
      </c>
      <c r="D85" s="129">
        <v>43654.69541666667</v>
      </c>
    </row>
    <row r="86" spans="1:4" ht="15">
      <c r="A86" s="63" t="s">
        <v>365</v>
      </c>
      <c r="B86" s="63" t="s">
        <v>468</v>
      </c>
      <c r="C86" s="69" t="s">
        <v>378</v>
      </c>
      <c r="D86" s="129">
        <v>43654.69541666667</v>
      </c>
    </row>
    <row r="87" spans="1:4" ht="15">
      <c r="A87" s="63" t="s">
        <v>365</v>
      </c>
      <c r="B87" s="63" t="s">
        <v>349</v>
      </c>
      <c r="C87" s="69" t="s">
        <v>378</v>
      </c>
      <c r="D87" s="129">
        <v>43654.69541666667</v>
      </c>
    </row>
    <row r="88" spans="1:4" ht="15">
      <c r="A88" s="63" t="s">
        <v>365</v>
      </c>
      <c r="B88" s="63" t="s">
        <v>420</v>
      </c>
      <c r="C88" s="69" t="s">
        <v>378</v>
      </c>
      <c r="D88" s="129">
        <v>43654.69541666667</v>
      </c>
    </row>
    <row r="89" spans="1:4" ht="15">
      <c r="A89" s="63" t="s">
        <v>365</v>
      </c>
      <c r="B89" s="63" t="s">
        <v>433</v>
      </c>
      <c r="C89" s="69" t="s">
        <v>378</v>
      </c>
      <c r="D89" s="129">
        <v>43654.69541666667</v>
      </c>
    </row>
    <row r="90" spans="1:4" ht="15">
      <c r="A90" s="63" t="s">
        <v>365</v>
      </c>
      <c r="B90" s="63" t="s">
        <v>401</v>
      </c>
      <c r="C90" s="69" t="s">
        <v>378</v>
      </c>
      <c r="D90" s="129">
        <v>43654.69541666667</v>
      </c>
    </row>
    <row r="91" spans="1:4" ht="15">
      <c r="A91" s="63" t="s">
        <v>365</v>
      </c>
      <c r="B91" s="63" t="s">
        <v>402</v>
      </c>
      <c r="C91" s="69" t="s">
        <v>378</v>
      </c>
      <c r="D91" s="129">
        <v>43654.69541666667</v>
      </c>
    </row>
    <row r="92" spans="1:4" ht="15">
      <c r="A92" s="63" t="s">
        <v>365</v>
      </c>
      <c r="B92" s="63" t="s">
        <v>421</v>
      </c>
      <c r="C92" s="69" t="s">
        <v>378</v>
      </c>
      <c r="D92" s="129">
        <v>43654.69541666667</v>
      </c>
    </row>
    <row r="93" spans="1:4" ht="15">
      <c r="A93" s="63" t="s">
        <v>365</v>
      </c>
      <c r="B93" s="63" t="s">
        <v>469</v>
      </c>
      <c r="C93" s="69" t="s">
        <v>378</v>
      </c>
      <c r="D93" s="129">
        <v>43654.69541666667</v>
      </c>
    </row>
    <row r="94" spans="1:4" ht="15">
      <c r="A94" s="63" t="s">
        <v>365</v>
      </c>
      <c r="B94" s="63" t="s">
        <v>434</v>
      </c>
      <c r="C94" s="69" t="s">
        <v>377</v>
      </c>
      <c r="D94" s="129">
        <v>43654.694375</v>
      </c>
    </row>
    <row r="95" spans="1:4" ht="15">
      <c r="A95" s="63" t="s">
        <v>365</v>
      </c>
      <c r="B95" s="63" t="s">
        <v>449</v>
      </c>
      <c r="C95" s="69" t="s">
        <v>377</v>
      </c>
      <c r="D95" s="129">
        <v>43654.694375</v>
      </c>
    </row>
    <row r="96" spans="1:4" ht="15">
      <c r="A96" s="63" t="s">
        <v>365</v>
      </c>
      <c r="B96" s="63" t="s">
        <v>450</v>
      </c>
      <c r="C96" s="69" t="s">
        <v>377</v>
      </c>
      <c r="D96" s="129">
        <v>43654.694375</v>
      </c>
    </row>
    <row r="97" spans="1:4" ht="15">
      <c r="A97" s="63" t="s">
        <v>365</v>
      </c>
      <c r="B97" s="63" t="s">
        <v>451</v>
      </c>
      <c r="C97" s="69" t="s">
        <v>377</v>
      </c>
      <c r="D97" s="129">
        <v>43654.694375</v>
      </c>
    </row>
    <row r="98" spans="1:4" ht="15">
      <c r="A98" s="63" t="s">
        <v>365</v>
      </c>
      <c r="B98" s="63" t="s">
        <v>371</v>
      </c>
      <c r="C98" s="69" t="s">
        <v>377</v>
      </c>
      <c r="D98" s="129">
        <v>43654.694375</v>
      </c>
    </row>
    <row r="99" spans="1:4" ht="15">
      <c r="A99" s="63" t="s">
        <v>365</v>
      </c>
      <c r="B99" s="63" t="s">
        <v>452</v>
      </c>
      <c r="C99" s="69" t="s">
        <v>377</v>
      </c>
      <c r="D99" s="129">
        <v>43654.694375</v>
      </c>
    </row>
    <row r="100" spans="1:4" ht="15">
      <c r="A100" s="63" t="s">
        <v>365</v>
      </c>
      <c r="B100" s="63" t="s">
        <v>453</v>
      </c>
      <c r="C100" s="69" t="s">
        <v>377</v>
      </c>
      <c r="D100" s="129">
        <v>43654.694375</v>
      </c>
    </row>
    <row r="101" spans="1:4" ht="15">
      <c r="A101" s="63" t="s">
        <v>365</v>
      </c>
      <c r="B101" s="63" t="s">
        <v>454</v>
      </c>
      <c r="C101" s="69" t="s">
        <v>377</v>
      </c>
      <c r="D101" s="129">
        <v>43654.694375</v>
      </c>
    </row>
    <row r="102" spans="1:4" ht="15">
      <c r="A102" s="63" t="s">
        <v>365</v>
      </c>
      <c r="B102" s="63" t="s">
        <v>455</v>
      </c>
      <c r="C102" s="69" t="s">
        <v>377</v>
      </c>
      <c r="D102" s="129">
        <v>43654.694375</v>
      </c>
    </row>
    <row r="103" spans="1:4" ht="15">
      <c r="A103" s="63" t="s">
        <v>365</v>
      </c>
      <c r="B103" s="63" t="s">
        <v>470</v>
      </c>
      <c r="C103" s="69" t="s">
        <v>377</v>
      </c>
      <c r="D103" s="129">
        <v>43654.694375</v>
      </c>
    </row>
    <row r="104" spans="1:4" ht="15">
      <c r="A104" s="63" t="s">
        <v>365</v>
      </c>
      <c r="B104" s="63" t="s">
        <v>457</v>
      </c>
      <c r="C104" s="69" t="s">
        <v>377</v>
      </c>
      <c r="D104" s="129">
        <v>43654.694375</v>
      </c>
    </row>
    <row r="105" spans="1:4" ht="15">
      <c r="A105" s="63" t="s">
        <v>365</v>
      </c>
      <c r="B105" s="63" t="s">
        <v>458</v>
      </c>
      <c r="C105" s="69" t="s">
        <v>377</v>
      </c>
      <c r="D105" s="129">
        <v>43654.694375</v>
      </c>
    </row>
    <row r="106" spans="1:4" ht="15">
      <c r="A106" s="63" t="s">
        <v>365</v>
      </c>
      <c r="B106" s="63" t="s">
        <v>414</v>
      </c>
      <c r="C106" s="69" t="s">
        <v>377</v>
      </c>
      <c r="D106" s="129">
        <v>43654.694375</v>
      </c>
    </row>
    <row r="107" spans="1:4" ht="15">
      <c r="A107" s="63" t="s">
        <v>365</v>
      </c>
      <c r="B107" s="63" t="s">
        <v>415</v>
      </c>
      <c r="C107" s="69" t="s">
        <v>377</v>
      </c>
      <c r="D107" s="129">
        <v>43654.694375</v>
      </c>
    </row>
    <row r="108" spans="1:4" ht="15">
      <c r="A108" s="63" t="s">
        <v>365</v>
      </c>
      <c r="B108" s="63" t="s">
        <v>459</v>
      </c>
      <c r="C108" s="69" t="s">
        <v>377</v>
      </c>
      <c r="D108" s="129">
        <v>43654.694375</v>
      </c>
    </row>
    <row r="109" spans="1:4" ht="15">
      <c r="A109" s="63" t="s">
        <v>365</v>
      </c>
      <c r="B109" s="63" t="s">
        <v>460</v>
      </c>
      <c r="C109" s="69" t="s">
        <v>377</v>
      </c>
      <c r="D109" s="129">
        <v>43654.694375</v>
      </c>
    </row>
    <row r="110" spans="1:4" ht="15">
      <c r="A110" s="63" t="s">
        <v>365</v>
      </c>
      <c r="B110" s="63" t="s">
        <v>353</v>
      </c>
      <c r="C110" s="69" t="s">
        <v>377</v>
      </c>
      <c r="D110" s="129">
        <v>43654.694375</v>
      </c>
    </row>
    <row r="111" spans="1:4" ht="15">
      <c r="A111" s="63" t="s">
        <v>365</v>
      </c>
      <c r="B111" s="63" t="s">
        <v>416</v>
      </c>
      <c r="C111" s="69" t="s">
        <v>377</v>
      </c>
      <c r="D111" s="129">
        <v>43654.694375</v>
      </c>
    </row>
    <row r="112" spans="1:4" ht="15">
      <c r="A112" s="63" t="s">
        <v>365</v>
      </c>
      <c r="B112" s="63" t="s">
        <v>461</v>
      </c>
      <c r="C112" s="69" t="s">
        <v>377</v>
      </c>
      <c r="D112" s="129">
        <v>43654.694375</v>
      </c>
    </row>
    <row r="113" spans="1:4" ht="15">
      <c r="A113" s="63" t="s">
        <v>365</v>
      </c>
      <c r="B113" s="63" t="s">
        <v>462</v>
      </c>
      <c r="C113" s="69" t="s">
        <v>377</v>
      </c>
      <c r="D113" s="129">
        <v>43654.694375</v>
      </c>
    </row>
    <row r="114" spans="1:4" ht="15">
      <c r="A114" s="63" t="s">
        <v>365</v>
      </c>
      <c r="B114" s="63" t="s">
        <v>463</v>
      </c>
      <c r="C114" s="69" t="s">
        <v>377</v>
      </c>
      <c r="D114" s="129">
        <v>43654.694375</v>
      </c>
    </row>
    <row r="115" spans="1:4" ht="15">
      <c r="A115" s="63" t="s">
        <v>365</v>
      </c>
      <c r="B115" s="63" t="s">
        <v>464</v>
      </c>
      <c r="C115" s="69" t="s">
        <v>377</v>
      </c>
      <c r="D115" s="129">
        <v>43654.694375</v>
      </c>
    </row>
    <row r="116" spans="1:4" ht="15">
      <c r="A116" s="63" t="s">
        <v>365</v>
      </c>
      <c r="B116" s="63" t="s">
        <v>417</v>
      </c>
      <c r="C116" s="69" t="s">
        <v>377</v>
      </c>
      <c r="D116" s="129">
        <v>43654.694375</v>
      </c>
    </row>
    <row r="117" spans="1:4" ht="15">
      <c r="A117" s="63" t="s">
        <v>365</v>
      </c>
      <c r="B117" s="63" t="s">
        <v>465</v>
      </c>
      <c r="C117" s="69" t="s">
        <v>377</v>
      </c>
      <c r="D117" s="129">
        <v>43654.694375</v>
      </c>
    </row>
    <row r="118" spans="1:4" ht="15">
      <c r="A118" s="63" t="s">
        <v>365</v>
      </c>
      <c r="B118" s="63" t="s">
        <v>466</v>
      </c>
      <c r="C118" s="69" t="s">
        <v>377</v>
      </c>
      <c r="D118" s="129">
        <v>43654.694375</v>
      </c>
    </row>
    <row r="119" spans="1:4" ht="15">
      <c r="A119" s="63" t="s">
        <v>365</v>
      </c>
      <c r="B119" s="63" t="s">
        <v>439</v>
      </c>
      <c r="C119" s="69" t="s">
        <v>377</v>
      </c>
      <c r="D119" s="129">
        <v>43654.694375</v>
      </c>
    </row>
    <row r="120" spans="1:4" ht="15">
      <c r="A120" s="63" t="s">
        <v>365</v>
      </c>
      <c r="B120" s="63" t="s">
        <v>431</v>
      </c>
      <c r="C120" s="69" t="s">
        <v>377</v>
      </c>
      <c r="D120" s="129">
        <v>43654.694375</v>
      </c>
    </row>
    <row r="121" spans="1:4" ht="15">
      <c r="A121" s="63" t="s">
        <v>365</v>
      </c>
      <c r="B121" s="63" t="s">
        <v>418</v>
      </c>
      <c r="C121" s="69" t="s">
        <v>377</v>
      </c>
      <c r="D121" s="129">
        <v>43654.694375</v>
      </c>
    </row>
    <row r="122" spans="1:4" ht="15">
      <c r="A122" s="63" t="s">
        <v>365</v>
      </c>
      <c r="B122" s="63" t="s">
        <v>419</v>
      </c>
      <c r="C122" s="69" t="s">
        <v>377</v>
      </c>
      <c r="D122" s="129">
        <v>43654.694375</v>
      </c>
    </row>
    <row r="123" spans="1:4" ht="15">
      <c r="A123" s="63" t="s">
        <v>365</v>
      </c>
      <c r="B123" s="63" t="s">
        <v>467</v>
      </c>
      <c r="C123" s="69" t="s">
        <v>377</v>
      </c>
      <c r="D123" s="129">
        <v>43654.694375</v>
      </c>
    </row>
    <row r="124" spans="1:4" ht="15">
      <c r="A124" s="63" t="s">
        <v>365</v>
      </c>
      <c r="B124" s="63" t="s">
        <v>357</v>
      </c>
      <c r="C124" s="69" t="s">
        <v>377</v>
      </c>
      <c r="D124" s="129">
        <v>43654.694375</v>
      </c>
    </row>
    <row r="125" spans="1:4" ht="15">
      <c r="A125" s="63" t="s">
        <v>365</v>
      </c>
      <c r="B125" s="63" t="s">
        <v>468</v>
      </c>
      <c r="C125" s="69" t="s">
        <v>377</v>
      </c>
      <c r="D125" s="129">
        <v>43654.694375</v>
      </c>
    </row>
    <row r="126" spans="1:4" ht="15">
      <c r="A126" s="63" t="s">
        <v>365</v>
      </c>
      <c r="B126" s="63" t="s">
        <v>349</v>
      </c>
      <c r="C126" s="69" t="s">
        <v>377</v>
      </c>
      <c r="D126" s="129">
        <v>43654.694375</v>
      </c>
    </row>
    <row r="127" spans="1:4" ht="15">
      <c r="A127" s="63" t="s">
        <v>365</v>
      </c>
      <c r="B127" s="63" t="s">
        <v>420</v>
      </c>
      <c r="C127" s="69" t="s">
        <v>377</v>
      </c>
      <c r="D127" s="129">
        <v>43654.694375</v>
      </c>
    </row>
    <row r="128" spans="1:4" ht="15">
      <c r="A128" s="63" t="s">
        <v>365</v>
      </c>
      <c r="B128" s="63" t="s">
        <v>433</v>
      </c>
      <c r="C128" s="69" t="s">
        <v>377</v>
      </c>
      <c r="D128" s="129">
        <v>43654.694375</v>
      </c>
    </row>
    <row r="129" spans="1:4" ht="15">
      <c r="A129" s="63" t="s">
        <v>365</v>
      </c>
      <c r="B129" s="63" t="s">
        <v>401</v>
      </c>
      <c r="C129" s="69" t="s">
        <v>377</v>
      </c>
      <c r="D129" s="129">
        <v>43654.694375</v>
      </c>
    </row>
    <row r="130" spans="1:4" ht="15">
      <c r="A130" s="63" t="s">
        <v>365</v>
      </c>
      <c r="B130" s="63" t="s">
        <v>402</v>
      </c>
      <c r="C130" s="69" t="s">
        <v>377</v>
      </c>
      <c r="D130" s="129">
        <v>43654.694375</v>
      </c>
    </row>
    <row r="131" spans="1:4" ht="15">
      <c r="A131" s="63" t="s">
        <v>365</v>
      </c>
      <c r="B131" s="63" t="s">
        <v>421</v>
      </c>
      <c r="C131" s="69" t="s">
        <v>377</v>
      </c>
      <c r="D131" s="129">
        <v>43654.694375</v>
      </c>
    </row>
    <row r="132" spans="1:4" ht="15">
      <c r="A132" s="63" t="s">
        <v>365</v>
      </c>
      <c r="B132" s="63" t="s">
        <v>469</v>
      </c>
      <c r="C132" s="69" t="s">
        <v>377</v>
      </c>
      <c r="D132" s="129">
        <v>43654.694375</v>
      </c>
    </row>
    <row r="133" spans="1:4" ht="15">
      <c r="A133" s="63" t="s">
        <v>364</v>
      </c>
      <c r="B133" s="63" t="s">
        <v>471</v>
      </c>
      <c r="C133" s="69" t="s">
        <v>376</v>
      </c>
      <c r="D133" s="129">
        <v>43655.71891203704</v>
      </c>
    </row>
    <row r="134" spans="1:4" ht="15">
      <c r="A134" s="63" t="s">
        <v>364</v>
      </c>
      <c r="B134" s="63" t="s">
        <v>347</v>
      </c>
      <c r="C134" s="69" t="s">
        <v>376</v>
      </c>
      <c r="D134" s="129">
        <v>43655.71891203704</v>
      </c>
    </row>
    <row r="135" spans="1:4" ht="15">
      <c r="A135" s="63" t="s">
        <v>364</v>
      </c>
      <c r="B135" s="63" t="s">
        <v>370</v>
      </c>
      <c r="C135" s="69" t="s">
        <v>376</v>
      </c>
      <c r="D135" s="129">
        <v>43655.71891203704</v>
      </c>
    </row>
    <row r="136" spans="1:4" ht="15">
      <c r="A136" s="63" t="s">
        <v>364</v>
      </c>
      <c r="B136" s="63" t="s">
        <v>453</v>
      </c>
      <c r="C136" s="69" t="s">
        <v>376</v>
      </c>
      <c r="D136" s="129">
        <v>43655.71891203704</v>
      </c>
    </row>
    <row r="137" spans="1:4" ht="15">
      <c r="A137" s="63" t="s">
        <v>364</v>
      </c>
      <c r="B137" s="63" t="s">
        <v>369</v>
      </c>
      <c r="C137" s="69" t="s">
        <v>376</v>
      </c>
      <c r="D137" s="129">
        <v>43655.71891203704</v>
      </c>
    </row>
    <row r="138" spans="1:4" ht="15">
      <c r="A138" s="63" t="s">
        <v>364</v>
      </c>
      <c r="B138" s="63" t="s">
        <v>463</v>
      </c>
      <c r="C138" s="69" t="s">
        <v>376</v>
      </c>
      <c r="D138" s="129">
        <v>43655.71891203704</v>
      </c>
    </row>
    <row r="139" spans="1:4" ht="15">
      <c r="A139" s="63" t="s">
        <v>364</v>
      </c>
      <c r="B139" s="63" t="s">
        <v>472</v>
      </c>
      <c r="C139" s="69" t="s">
        <v>376</v>
      </c>
      <c r="D139" s="129">
        <v>43655.71891203704</v>
      </c>
    </row>
    <row r="140" spans="1:4" ht="15">
      <c r="A140" s="63" t="s">
        <v>364</v>
      </c>
      <c r="B140" s="63" t="s">
        <v>459</v>
      </c>
      <c r="C140" s="69" t="s">
        <v>376</v>
      </c>
      <c r="D140" s="129">
        <v>43655.71891203704</v>
      </c>
    </row>
    <row r="141" spans="1:4" ht="15">
      <c r="A141" s="63" t="s">
        <v>364</v>
      </c>
      <c r="B141" s="63" t="s">
        <v>437</v>
      </c>
      <c r="C141" s="69" t="s">
        <v>376</v>
      </c>
      <c r="D141" s="129">
        <v>43655.71891203704</v>
      </c>
    </row>
    <row r="142" spans="1:4" ht="15">
      <c r="A142" s="63" t="s">
        <v>364</v>
      </c>
      <c r="B142" s="63" t="s">
        <v>473</v>
      </c>
      <c r="C142" s="69" t="s">
        <v>376</v>
      </c>
      <c r="D142" s="129">
        <v>43655.71891203704</v>
      </c>
    </row>
    <row r="143" spans="1:4" ht="15">
      <c r="A143" s="63" t="s">
        <v>364</v>
      </c>
      <c r="B143" s="63" t="s">
        <v>441</v>
      </c>
      <c r="C143" s="69" t="s">
        <v>376</v>
      </c>
      <c r="D143" s="129">
        <v>43655.71891203704</v>
      </c>
    </row>
    <row r="144" spans="1:4" ht="15">
      <c r="A144" s="63" t="s">
        <v>364</v>
      </c>
      <c r="B144" s="63" t="s">
        <v>474</v>
      </c>
      <c r="C144" s="69" t="s">
        <v>376</v>
      </c>
      <c r="D144" s="129">
        <v>43655.71891203704</v>
      </c>
    </row>
    <row r="145" spans="1:4" ht="15">
      <c r="A145" s="63" t="s">
        <v>364</v>
      </c>
      <c r="B145" s="63" t="s">
        <v>475</v>
      </c>
      <c r="C145" s="69" t="s">
        <v>376</v>
      </c>
      <c r="D145" s="129">
        <v>43655.71891203704</v>
      </c>
    </row>
    <row r="146" spans="1:4" ht="15">
      <c r="A146" s="63" t="s">
        <v>364</v>
      </c>
      <c r="B146" s="63" t="s">
        <v>476</v>
      </c>
      <c r="C146" s="69" t="s">
        <v>376</v>
      </c>
      <c r="D146" s="129">
        <v>43655.71891203704</v>
      </c>
    </row>
    <row r="147" spans="1:4" ht="15">
      <c r="A147" s="63" t="s">
        <v>364</v>
      </c>
      <c r="B147" s="63" t="s">
        <v>477</v>
      </c>
      <c r="C147" s="69" t="s">
        <v>376</v>
      </c>
      <c r="D147" s="129">
        <v>43655.71891203704</v>
      </c>
    </row>
    <row r="148" spans="1:4" ht="15">
      <c r="A148" s="63" t="s">
        <v>364</v>
      </c>
      <c r="B148" s="63" t="s">
        <v>478</v>
      </c>
      <c r="C148" s="69" t="s">
        <v>376</v>
      </c>
      <c r="D148" s="129">
        <v>43655.71891203704</v>
      </c>
    </row>
    <row r="149" spans="1:4" ht="15">
      <c r="A149" s="63" t="s">
        <v>364</v>
      </c>
      <c r="B149" s="63" t="s">
        <v>434</v>
      </c>
      <c r="C149" s="69" t="s">
        <v>376</v>
      </c>
      <c r="D149" s="129">
        <v>43655.71891203704</v>
      </c>
    </row>
    <row r="150" spans="1:4" ht="15">
      <c r="A150" s="63" t="s">
        <v>364</v>
      </c>
      <c r="B150" s="63" t="s">
        <v>479</v>
      </c>
      <c r="C150" s="69" t="s">
        <v>376</v>
      </c>
      <c r="D150" s="129">
        <v>43655.71891203704</v>
      </c>
    </row>
    <row r="151" spans="1:4" ht="15">
      <c r="A151" s="63" t="s">
        <v>364</v>
      </c>
      <c r="B151" s="63" t="s">
        <v>480</v>
      </c>
      <c r="C151" s="69" t="s">
        <v>376</v>
      </c>
      <c r="D151" s="129">
        <v>43655.71891203704</v>
      </c>
    </row>
    <row r="152" spans="1:4" ht="15">
      <c r="A152" s="63" t="s">
        <v>364</v>
      </c>
      <c r="B152" s="63" t="s">
        <v>481</v>
      </c>
      <c r="C152" s="69" t="s">
        <v>376</v>
      </c>
      <c r="D152" s="129">
        <v>43655.71891203704</v>
      </c>
    </row>
    <row r="153" spans="1:4" ht="15">
      <c r="A153" s="63" t="s">
        <v>365</v>
      </c>
      <c r="B153" s="63" t="s">
        <v>482</v>
      </c>
      <c r="C153" s="69" t="s">
        <v>384</v>
      </c>
      <c r="D153" s="129">
        <v>43656.997569444444</v>
      </c>
    </row>
    <row r="154" spans="1:4" ht="15">
      <c r="A154" s="63" t="s">
        <v>365</v>
      </c>
      <c r="B154" s="63">
        <v>1871</v>
      </c>
      <c r="C154" s="69" t="s">
        <v>384</v>
      </c>
      <c r="D154" s="129">
        <v>43656.997569444444</v>
      </c>
    </row>
    <row r="155" spans="1:4" ht="15">
      <c r="A155" s="63" t="s">
        <v>365</v>
      </c>
      <c r="B155" s="63" t="s">
        <v>422</v>
      </c>
      <c r="C155" s="69" t="s">
        <v>384</v>
      </c>
      <c r="D155" s="129">
        <v>43656.997569444444</v>
      </c>
    </row>
    <row r="156" spans="1:4" ht="15">
      <c r="A156" s="63" t="s">
        <v>365</v>
      </c>
      <c r="B156" s="63" t="s">
        <v>483</v>
      </c>
      <c r="C156" s="69" t="s">
        <v>384</v>
      </c>
      <c r="D156" s="129">
        <v>43656.997569444444</v>
      </c>
    </row>
    <row r="157" spans="1:4" ht="15">
      <c r="A157" s="63" t="s">
        <v>365</v>
      </c>
      <c r="B157" s="63" t="s">
        <v>460</v>
      </c>
      <c r="C157" s="69" t="s">
        <v>384</v>
      </c>
      <c r="D157" s="129">
        <v>43656.997569444444</v>
      </c>
    </row>
    <row r="158" spans="1:4" ht="15">
      <c r="A158" s="63" t="s">
        <v>365</v>
      </c>
      <c r="B158" s="63" t="s">
        <v>341</v>
      </c>
      <c r="C158" s="69" t="s">
        <v>384</v>
      </c>
      <c r="D158" s="129">
        <v>43656.997569444444</v>
      </c>
    </row>
    <row r="159" spans="1:4" ht="15">
      <c r="A159" s="63" t="s">
        <v>365</v>
      </c>
      <c r="B159" s="63" t="s">
        <v>463</v>
      </c>
      <c r="C159" s="69" t="s">
        <v>384</v>
      </c>
      <c r="D159" s="129">
        <v>43656.997569444444</v>
      </c>
    </row>
    <row r="160" spans="1:4" ht="15">
      <c r="A160" s="63" t="s">
        <v>365</v>
      </c>
      <c r="B160" s="63" t="s">
        <v>437</v>
      </c>
      <c r="C160" s="69" t="s">
        <v>384</v>
      </c>
      <c r="D160" s="129">
        <v>43656.997569444444</v>
      </c>
    </row>
    <row r="161" spans="1:4" ht="15">
      <c r="A161" s="63" t="s">
        <v>365</v>
      </c>
      <c r="B161" s="63" t="s">
        <v>441</v>
      </c>
      <c r="C161" s="69" t="s">
        <v>384</v>
      </c>
      <c r="D161" s="129">
        <v>43656.997569444444</v>
      </c>
    </row>
    <row r="162" spans="1:4" ht="15">
      <c r="A162" s="63" t="s">
        <v>365</v>
      </c>
      <c r="B162" s="63" t="s">
        <v>423</v>
      </c>
      <c r="C162" s="69" t="s">
        <v>384</v>
      </c>
      <c r="D162" s="129">
        <v>43656.997569444444</v>
      </c>
    </row>
    <row r="163" spans="1:4" ht="15">
      <c r="A163" s="63" t="s">
        <v>365</v>
      </c>
      <c r="B163" s="63" t="s">
        <v>424</v>
      </c>
      <c r="C163" s="69" t="s">
        <v>384</v>
      </c>
      <c r="D163" s="129">
        <v>43656.997569444444</v>
      </c>
    </row>
    <row r="164" spans="1:4" ht="15">
      <c r="A164" s="63" t="s">
        <v>365</v>
      </c>
      <c r="B164" s="63" t="s">
        <v>465</v>
      </c>
      <c r="C164" s="69" t="s">
        <v>384</v>
      </c>
      <c r="D164" s="129">
        <v>43656.997569444444</v>
      </c>
    </row>
    <row r="165" spans="1:4" ht="15">
      <c r="A165" s="63" t="s">
        <v>365</v>
      </c>
      <c r="B165" s="63" t="s">
        <v>364</v>
      </c>
      <c r="C165" s="69" t="s">
        <v>384</v>
      </c>
      <c r="D165" s="129">
        <v>43656.997569444444</v>
      </c>
    </row>
    <row r="166" spans="1:4" ht="15">
      <c r="A166" s="63" t="s">
        <v>365</v>
      </c>
      <c r="B166" s="63" t="s">
        <v>433</v>
      </c>
      <c r="C166" s="69" t="s">
        <v>384</v>
      </c>
      <c r="D166" s="129">
        <v>43656.997569444444</v>
      </c>
    </row>
    <row r="167" spans="1:4" ht="15">
      <c r="A167" s="63" t="s">
        <v>365</v>
      </c>
      <c r="B167" s="63" t="s">
        <v>406</v>
      </c>
      <c r="C167" s="69" t="s">
        <v>384</v>
      </c>
      <c r="D167" s="129">
        <v>43656.997569444444</v>
      </c>
    </row>
    <row r="168" spans="1:4" ht="15">
      <c r="A168" s="63" t="s">
        <v>365</v>
      </c>
      <c r="B168" s="63" t="s">
        <v>484</v>
      </c>
      <c r="C168" s="69" t="s">
        <v>384</v>
      </c>
      <c r="D168" s="129">
        <v>43656.997569444444</v>
      </c>
    </row>
    <row r="169" spans="1:4" ht="15">
      <c r="A169" s="63" t="s">
        <v>365</v>
      </c>
      <c r="B169" s="63" t="s">
        <v>373</v>
      </c>
      <c r="C169" s="69" t="s">
        <v>384</v>
      </c>
      <c r="D169" s="129">
        <v>43656.997569444444</v>
      </c>
    </row>
    <row r="170" spans="1:4" ht="15">
      <c r="A170" s="63" t="s">
        <v>365</v>
      </c>
      <c r="B170" s="63" t="s">
        <v>393</v>
      </c>
      <c r="C170" s="69" t="s">
        <v>384</v>
      </c>
      <c r="D170" s="129">
        <v>43656.997569444444</v>
      </c>
    </row>
    <row r="171" spans="1:4" ht="15">
      <c r="A171" s="63" t="s">
        <v>365</v>
      </c>
      <c r="B171" s="63" t="s">
        <v>392</v>
      </c>
      <c r="C171" s="69" t="s">
        <v>384</v>
      </c>
      <c r="D171" s="129">
        <v>43656.997569444444</v>
      </c>
    </row>
    <row r="172" spans="1:4" ht="15">
      <c r="A172" s="63" t="s">
        <v>367</v>
      </c>
      <c r="B172" s="63" t="s">
        <v>482</v>
      </c>
      <c r="C172" s="69" t="s">
        <v>383</v>
      </c>
      <c r="D172" s="129">
        <v>43656.988344907404</v>
      </c>
    </row>
    <row r="173" spans="1:4" ht="15">
      <c r="A173" s="63" t="s">
        <v>367</v>
      </c>
      <c r="B173" s="63">
        <v>1871</v>
      </c>
      <c r="C173" s="69" t="s">
        <v>383</v>
      </c>
      <c r="D173" s="129">
        <v>43656.988344907404</v>
      </c>
    </row>
    <row r="174" spans="1:4" ht="15">
      <c r="A174" s="63" t="s">
        <v>367</v>
      </c>
      <c r="B174" s="63" t="s">
        <v>422</v>
      </c>
      <c r="C174" s="69" t="s">
        <v>383</v>
      </c>
      <c r="D174" s="129">
        <v>43656.988344907404</v>
      </c>
    </row>
    <row r="175" spans="1:4" ht="15">
      <c r="A175" s="63" t="s">
        <v>367</v>
      </c>
      <c r="B175" s="63" t="s">
        <v>483</v>
      </c>
      <c r="C175" s="69" t="s">
        <v>383</v>
      </c>
      <c r="D175" s="129">
        <v>43656.988344907404</v>
      </c>
    </row>
    <row r="176" spans="1:4" ht="15">
      <c r="A176" s="63" t="s">
        <v>367</v>
      </c>
      <c r="B176" s="63" t="s">
        <v>460</v>
      </c>
      <c r="C176" s="69" t="s">
        <v>383</v>
      </c>
      <c r="D176" s="129">
        <v>43656.988344907404</v>
      </c>
    </row>
    <row r="177" spans="1:4" ht="15">
      <c r="A177" s="63" t="s">
        <v>367</v>
      </c>
      <c r="B177" s="63" t="s">
        <v>341</v>
      </c>
      <c r="C177" s="69" t="s">
        <v>383</v>
      </c>
      <c r="D177" s="129">
        <v>43656.988344907404</v>
      </c>
    </row>
    <row r="178" spans="1:4" ht="15">
      <c r="A178" s="63" t="s">
        <v>367</v>
      </c>
      <c r="B178" s="63" t="s">
        <v>463</v>
      </c>
      <c r="C178" s="69" t="s">
        <v>383</v>
      </c>
      <c r="D178" s="129">
        <v>43656.988344907404</v>
      </c>
    </row>
    <row r="179" spans="1:4" ht="15">
      <c r="A179" s="63" t="s">
        <v>367</v>
      </c>
      <c r="B179" s="63" t="s">
        <v>437</v>
      </c>
      <c r="C179" s="69" t="s">
        <v>383</v>
      </c>
      <c r="D179" s="129">
        <v>43656.988344907404</v>
      </c>
    </row>
    <row r="180" spans="1:4" ht="15">
      <c r="A180" s="63" t="s">
        <v>367</v>
      </c>
      <c r="B180" s="63" t="s">
        <v>441</v>
      </c>
      <c r="C180" s="69" t="s">
        <v>383</v>
      </c>
      <c r="D180" s="129">
        <v>43656.988344907404</v>
      </c>
    </row>
    <row r="181" spans="1:4" ht="15">
      <c r="A181" s="63" t="s">
        <v>367</v>
      </c>
      <c r="B181" s="63" t="s">
        <v>423</v>
      </c>
      <c r="C181" s="69" t="s">
        <v>383</v>
      </c>
      <c r="D181" s="129">
        <v>43656.988344907404</v>
      </c>
    </row>
    <row r="182" spans="1:4" ht="15">
      <c r="A182" s="63" t="s">
        <v>367</v>
      </c>
      <c r="B182" s="63" t="s">
        <v>424</v>
      </c>
      <c r="C182" s="69" t="s">
        <v>383</v>
      </c>
      <c r="D182" s="129">
        <v>43656.988344907404</v>
      </c>
    </row>
    <row r="183" spans="1:4" ht="15">
      <c r="A183" s="63" t="s">
        <v>367</v>
      </c>
      <c r="B183" s="63" t="s">
        <v>465</v>
      </c>
      <c r="C183" s="69" t="s">
        <v>383</v>
      </c>
      <c r="D183" s="129">
        <v>43656.988344907404</v>
      </c>
    </row>
    <row r="184" spans="1:4" ht="15">
      <c r="A184" s="63" t="s">
        <v>367</v>
      </c>
      <c r="B184" s="63" t="s">
        <v>364</v>
      </c>
      <c r="C184" s="69" t="s">
        <v>383</v>
      </c>
      <c r="D184" s="129">
        <v>43656.988344907404</v>
      </c>
    </row>
    <row r="185" spans="1:4" ht="15">
      <c r="A185" s="63" t="s">
        <v>367</v>
      </c>
      <c r="B185" s="63" t="s">
        <v>433</v>
      </c>
      <c r="C185" s="69" t="s">
        <v>383</v>
      </c>
      <c r="D185" s="129">
        <v>43656.988344907404</v>
      </c>
    </row>
    <row r="186" spans="1:4" ht="15">
      <c r="A186" s="63" t="s">
        <v>367</v>
      </c>
      <c r="B186" s="63" t="s">
        <v>406</v>
      </c>
      <c r="C186" s="69" t="s">
        <v>383</v>
      </c>
      <c r="D186" s="129">
        <v>43656.988344907404</v>
      </c>
    </row>
    <row r="187" spans="1:4" ht="15">
      <c r="A187" s="63" t="s">
        <v>367</v>
      </c>
      <c r="B187" s="63" t="s">
        <v>484</v>
      </c>
      <c r="C187" s="69" t="s">
        <v>383</v>
      </c>
      <c r="D187" s="129">
        <v>43656.988344907404</v>
      </c>
    </row>
    <row r="188" spans="1:4" ht="15">
      <c r="A188" s="63" t="s">
        <v>367</v>
      </c>
      <c r="B188" s="63" t="s">
        <v>373</v>
      </c>
      <c r="C188" s="69" t="s">
        <v>383</v>
      </c>
      <c r="D188" s="129">
        <v>43656.988344907404</v>
      </c>
    </row>
    <row r="189" spans="1:4" ht="15">
      <c r="A189" s="63" t="s">
        <v>367</v>
      </c>
      <c r="B189" s="63" t="s">
        <v>393</v>
      </c>
      <c r="C189" s="69" t="s">
        <v>383</v>
      </c>
      <c r="D189" s="129">
        <v>43656.988344907404</v>
      </c>
    </row>
    <row r="190" spans="1:4" ht="15">
      <c r="A190" s="63" t="s">
        <v>367</v>
      </c>
      <c r="B190" s="63" t="s">
        <v>392</v>
      </c>
      <c r="C190" s="69" t="s">
        <v>383</v>
      </c>
      <c r="D190" s="129">
        <v>43656.988344907404</v>
      </c>
    </row>
    <row r="191" spans="1:4" ht="15">
      <c r="A191" s="63" t="s">
        <v>367</v>
      </c>
      <c r="B191" s="63" t="s">
        <v>467</v>
      </c>
      <c r="C191" s="69" t="s">
        <v>381</v>
      </c>
      <c r="D191" s="129">
        <v>43654.829733796294</v>
      </c>
    </row>
    <row r="192" spans="1:4" ht="15">
      <c r="A192" s="63" t="s">
        <v>367</v>
      </c>
      <c r="B192" s="63" t="s">
        <v>356</v>
      </c>
      <c r="C192" s="69" t="s">
        <v>381</v>
      </c>
      <c r="D192" s="129">
        <v>43654.829733796294</v>
      </c>
    </row>
    <row r="193" spans="1:4" ht="15">
      <c r="A193" s="63" t="s">
        <v>367</v>
      </c>
      <c r="B193" s="63" t="s">
        <v>437</v>
      </c>
      <c r="C193" s="69" t="s">
        <v>381</v>
      </c>
      <c r="D193" s="129">
        <v>43654.829733796294</v>
      </c>
    </row>
    <row r="194" spans="1:4" ht="15">
      <c r="A194" s="63" t="s">
        <v>367</v>
      </c>
      <c r="B194" s="63" t="s">
        <v>473</v>
      </c>
      <c r="C194" s="69" t="s">
        <v>381</v>
      </c>
      <c r="D194" s="129">
        <v>43654.829733796294</v>
      </c>
    </row>
    <row r="195" spans="1:4" ht="15">
      <c r="A195" s="63" t="s">
        <v>367</v>
      </c>
      <c r="B195" s="63" t="s">
        <v>441</v>
      </c>
      <c r="C195" s="69" t="s">
        <v>381</v>
      </c>
      <c r="D195" s="129">
        <v>43654.829733796294</v>
      </c>
    </row>
    <row r="196" spans="1:4" ht="15">
      <c r="A196" s="63" t="s">
        <v>367</v>
      </c>
      <c r="B196" s="63" t="s">
        <v>485</v>
      </c>
      <c r="C196" s="69" t="s">
        <v>381</v>
      </c>
      <c r="D196" s="129">
        <v>43654.829733796294</v>
      </c>
    </row>
    <row r="197" spans="1:4" ht="15">
      <c r="A197" s="63" t="s">
        <v>367</v>
      </c>
      <c r="B197" s="63" t="s">
        <v>486</v>
      </c>
      <c r="C197" s="69" t="s">
        <v>381</v>
      </c>
      <c r="D197" s="129">
        <v>43654.829733796294</v>
      </c>
    </row>
    <row r="198" spans="1:4" ht="15">
      <c r="A198" s="63" t="s">
        <v>367</v>
      </c>
      <c r="B198" s="63" t="s">
        <v>487</v>
      </c>
      <c r="C198" s="69" t="s">
        <v>381</v>
      </c>
      <c r="D198" s="129">
        <v>43654.829733796294</v>
      </c>
    </row>
    <row r="199" spans="1:4" ht="15">
      <c r="A199" s="63" t="s">
        <v>367</v>
      </c>
      <c r="B199" s="63" t="s">
        <v>439</v>
      </c>
      <c r="C199" s="69" t="s">
        <v>381</v>
      </c>
      <c r="D199" s="129">
        <v>43654.829733796294</v>
      </c>
    </row>
    <row r="200" spans="1:4" ht="15">
      <c r="A200" s="63" t="s">
        <v>367</v>
      </c>
      <c r="B200" s="63" t="s">
        <v>365</v>
      </c>
      <c r="C200" s="69" t="s">
        <v>381</v>
      </c>
      <c r="D200" s="129">
        <v>43654.829733796294</v>
      </c>
    </row>
    <row r="201" spans="1:4" ht="15">
      <c r="A201" s="63" t="s">
        <v>367</v>
      </c>
      <c r="B201" s="63" t="s">
        <v>400</v>
      </c>
      <c r="C201" s="69" t="s">
        <v>381</v>
      </c>
      <c r="D201" s="129">
        <v>43654.829733796294</v>
      </c>
    </row>
    <row r="202" spans="1:4" ht="15">
      <c r="A202" s="63" t="s">
        <v>367</v>
      </c>
      <c r="B202" s="63" t="s">
        <v>488</v>
      </c>
      <c r="C202" s="69" t="s">
        <v>381</v>
      </c>
      <c r="D202" s="129">
        <v>43654.829733796294</v>
      </c>
    </row>
    <row r="203" spans="1:4" ht="15">
      <c r="A203" s="63" t="s">
        <v>367</v>
      </c>
      <c r="B203" s="63" t="s">
        <v>489</v>
      </c>
      <c r="C203" s="69" t="s">
        <v>381</v>
      </c>
      <c r="D203" s="129">
        <v>43654.829733796294</v>
      </c>
    </row>
    <row r="204" spans="1:4" ht="15">
      <c r="A204" s="63" t="s">
        <v>367</v>
      </c>
      <c r="B204" s="63" t="s">
        <v>480</v>
      </c>
      <c r="C204" s="69" t="s">
        <v>381</v>
      </c>
      <c r="D204" s="129">
        <v>43654.829733796294</v>
      </c>
    </row>
    <row r="205" spans="1:4" ht="15">
      <c r="A205" s="63" t="s">
        <v>367</v>
      </c>
      <c r="B205" s="63" t="s">
        <v>408</v>
      </c>
      <c r="C205" s="69" t="s">
        <v>381</v>
      </c>
      <c r="D205" s="129">
        <v>43654.829733796294</v>
      </c>
    </row>
    <row r="206" spans="1:4" ht="15">
      <c r="A206" s="63" t="s">
        <v>367</v>
      </c>
      <c r="B206" s="63" t="s">
        <v>355</v>
      </c>
      <c r="C206" s="69" t="s">
        <v>381</v>
      </c>
      <c r="D206" s="129">
        <v>43654.829733796294</v>
      </c>
    </row>
    <row r="207" spans="1:4" ht="15">
      <c r="A207" s="63" t="s">
        <v>367</v>
      </c>
      <c r="B207" s="63" t="s">
        <v>434</v>
      </c>
      <c r="C207" s="69" t="s">
        <v>381</v>
      </c>
      <c r="D207" s="129">
        <v>43654.829733796294</v>
      </c>
    </row>
    <row r="208" spans="1:4" ht="15">
      <c r="A208" s="63" t="s">
        <v>367</v>
      </c>
      <c r="B208" s="63" t="s">
        <v>478</v>
      </c>
      <c r="C208" s="69" t="s">
        <v>381</v>
      </c>
      <c r="D208" s="129">
        <v>43654.829733796294</v>
      </c>
    </row>
    <row r="209" spans="1:4" ht="15">
      <c r="A209" s="63" t="s">
        <v>367</v>
      </c>
      <c r="B209" s="63">
        <v>5</v>
      </c>
      <c r="C209" s="69" t="s">
        <v>381</v>
      </c>
      <c r="D209" s="129">
        <v>43654.829733796294</v>
      </c>
    </row>
    <row r="210" spans="1:4" ht="15">
      <c r="A210" s="63" t="s">
        <v>367</v>
      </c>
      <c r="B210" s="63" t="s">
        <v>409</v>
      </c>
      <c r="C210" s="69" t="s">
        <v>381</v>
      </c>
      <c r="D210" s="129">
        <v>43654.829733796294</v>
      </c>
    </row>
    <row r="211" spans="1:4" ht="15">
      <c r="A211" s="63" t="s">
        <v>367</v>
      </c>
      <c r="B211" s="63" t="s">
        <v>347</v>
      </c>
      <c r="C211" s="69" t="s">
        <v>381</v>
      </c>
      <c r="D211" s="129">
        <v>43654.829733796294</v>
      </c>
    </row>
    <row r="212" spans="1:4" ht="15">
      <c r="A212" s="63" t="s">
        <v>367</v>
      </c>
      <c r="B212" s="63" t="s">
        <v>490</v>
      </c>
      <c r="C212" s="69" t="s">
        <v>381</v>
      </c>
      <c r="D212" s="129">
        <v>43654.829733796294</v>
      </c>
    </row>
    <row r="213" spans="1:4" ht="15">
      <c r="A213" s="63" t="s">
        <v>367</v>
      </c>
      <c r="B213" s="63" t="s">
        <v>465</v>
      </c>
      <c r="C213" s="69" t="s">
        <v>381</v>
      </c>
      <c r="D213" s="129">
        <v>43654.829733796294</v>
      </c>
    </row>
    <row r="214" spans="1:4" ht="15">
      <c r="A214" s="63" t="s">
        <v>367</v>
      </c>
      <c r="B214" s="63" t="s">
        <v>360</v>
      </c>
      <c r="C214" s="69" t="s">
        <v>381</v>
      </c>
      <c r="D214" s="129">
        <v>43654.829733796294</v>
      </c>
    </row>
    <row r="215" spans="1:4" ht="15">
      <c r="A215" s="63" t="s">
        <v>367</v>
      </c>
      <c r="B215" s="63" t="s">
        <v>410</v>
      </c>
      <c r="C215" s="69" t="s">
        <v>381</v>
      </c>
      <c r="D215" s="129">
        <v>43654.829733796294</v>
      </c>
    </row>
    <row r="216" spans="1:4" ht="15">
      <c r="A216" s="63" t="s">
        <v>367</v>
      </c>
      <c r="B216" s="63" t="s">
        <v>411</v>
      </c>
      <c r="C216" s="69" t="s">
        <v>381</v>
      </c>
      <c r="D216" s="129">
        <v>43654.829733796294</v>
      </c>
    </row>
    <row r="217" spans="1:4" ht="15">
      <c r="A217" s="63" t="s">
        <v>367</v>
      </c>
      <c r="B217" s="63" t="s">
        <v>460</v>
      </c>
      <c r="C217" s="69" t="s">
        <v>381</v>
      </c>
      <c r="D217" s="129">
        <v>43654.829733796294</v>
      </c>
    </row>
    <row r="218" spans="1:4" ht="15">
      <c r="A218" s="63" t="s">
        <v>367</v>
      </c>
      <c r="B218" s="63" t="s">
        <v>359</v>
      </c>
      <c r="C218" s="69" t="s">
        <v>381</v>
      </c>
      <c r="D218" s="129">
        <v>43654.829733796294</v>
      </c>
    </row>
    <row r="219" spans="1:4" ht="15">
      <c r="A219" s="63" t="s">
        <v>367</v>
      </c>
      <c r="B219" s="63" t="s">
        <v>407</v>
      </c>
      <c r="C219" s="69" t="s">
        <v>381</v>
      </c>
      <c r="D219" s="129">
        <v>43654.829733796294</v>
      </c>
    </row>
    <row r="220" spans="1:4" ht="15">
      <c r="A220" s="63" t="s">
        <v>367</v>
      </c>
      <c r="B220" s="63" t="s">
        <v>463</v>
      </c>
      <c r="C220" s="69" t="s">
        <v>381</v>
      </c>
      <c r="D220" s="129">
        <v>43654.829733796294</v>
      </c>
    </row>
    <row r="221" spans="1:4" ht="15">
      <c r="A221" s="63" t="s">
        <v>367</v>
      </c>
      <c r="B221" s="63" t="s">
        <v>491</v>
      </c>
      <c r="C221" s="69" t="s">
        <v>381</v>
      </c>
      <c r="D221" s="129">
        <v>43654.829733796294</v>
      </c>
    </row>
    <row r="222" spans="1:4" ht="15">
      <c r="A222" s="63" t="s">
        <v>367</v>
      </c>
      <c r="B222" s="63" t="s">
        <v>458</v>
      </c>
      <c r="C222" s="69" t="s">
        <v>381</v>
      </c>
      <c r="D222" s="129">
        <v>43654.829733796294</v>
      </c>
    </row>
    <row r="223" spans="1:4" ht="15">
      <c r="A223" s="63" t="s">
        <v>367</v>
      </c>
      <c r="B223" s="63" t="s">
        <v>412</v>
      </c>
      <c r="C223" s="69" t="s">
        <v>381</v>
      </c>
      <c r="D223" s="129">
        <v>43654.829733796294</v>
      </c>
    </row>
    <row r="224" spans="1:4" ht="15">
      <c r="A224" s="63" t="s">
        <v>367</v>
      </c>
      <c r="B224" s="63" t="s">
        <v>413</v>
      </c>
      <c r="C224" s="69" t="s">
        <v>381</v>
      </c>
      <c r="D224" s="129">
        <v>43654.829733796294</v>
      </c>
    </row>
    <row r="225" spans="1:4" ht="15">
      <c r="A225" s="63" t="s">
        <v>367</v>
      </c>
      <c r="B225" s="63" t="s">
        <v>352</v>
      </c>
      <c r="C225" s="69" t="s">
        <v>381</v>
      </c>
      <c r="D225" s="129">
        <v>43654.829733796294</v>
      </c>
    </row>
    <row r="226" spans="1:4" ht="15">
      <c r="A226" s="63" t="s">
        <v>367</v>
      </c>
      <c r="B226" s="63" t="s">
        <v>492</v>
      </c>
      <c r="C226" s="69" t="s">
        <v>381</v>
      </c>
      <c r="D226" s="129">
        <v>43654.829733796294</v>
      </c>
    </row>
    <row r="227" spans="1:4" ht="15">
      <c r="A227" s="63" t="s">
        <v>367</v>
      </c>
      <c r="B227" s="63" t="s">
        <v>493</v>
      </c>
      <c r="C227" s="69" t="s">
        <v>381</v>
      </c>
      <c r="D227" s="129">
        <v>43654.829733796294</v>
      </c>
    </row>
    <row r="228" spans="1:4" ht="15">
      <c r="A228" s="63" t="s">
        <v>367</v>
      </c>
      <c r="B228" s="63" t="s">
        <v>494</v>
      </c>
      <c r="C228" s="69" t="s">
        <v>381</v>
      </c>
      <c r="D228" s="129">
        <v>43654.829733796294</v>
      </c>
    </row>
    <row r="229" spans="1:4" ht="15">
      <c r="A229" s="63" t="s">
        <v>365</v>
      </c>
      <c r="B229" s="63" t="s">
        <v>495</v>
      </c>
      <c r="C229" s="69" t="s">
        <v>382</v>
      </c>
      <c r="D229" s="129">
        <v>43654.77043981481</v>
      </c>
    </row>
    <row r="230" spans="1:4" ht="15">
      <c r="A230" s="63" t="s">
        <v>365</v>
      </c>
      <c r="B230" s="63" t="s">
        <v>354</v>
      </c>
      <c r="C230" s="69" t="s">
        <v>382</v>
      </c>
      <c r="D230" s="129">
        <v>43654.77043981481</v>
      </c>
    </row>
    <row r="231" spans="1:4" ht="15">
      <c r="A231" s="63" t="s">
        <v>365</v>
      </c>
      <c r="B231" s="63" t="s">
        <v>465</v>
      </c>
      <c r="C231" s="69" t="s">
        <v>382</v>
      </c>
      <c r="D231" s="129">
        <v>43654.77043981481</v>
      </c>
    </row>
    <row r="232" spans="1:4" ht="15">
      <c r="A232" s="63" t="s">
        <v>365</v>
      </c>
      <c r="B232" s="63" t="s">
        <v>434</v>
      </c>
      <c r="C232" s="69" t="s">
        <v>382</v>
      </c>
      <c r="D232" s="129">
        <v>43654.77043981481</v>
      </c>
    </row>
    <row r="233" spans="1:4" ht="15">
      <c r="A233" s="63" t="s">
        <v>365</v>
      </c>
      <c r="B233" s="63" t="s">
        <v>459</v>
      </c>
      <c r="C233" s="69" t="s">
        <v>382</v>
      </c>
      <c r="D233" s="129">
        <v>43654.77043981481</v>
      </c>
    </row>
    <row r="234" spans="1:4" ht="15">
      <c r="A234" s="63" t="s">
        <v>365</v>
      </c>
      <c r="B234" s="63" t="s">
        <v>425</v>
      </c>
      <c r="C234" s="69" t="s">
        <v>382</v>
      </c>
      <c r="D234" s="129">
        <v>43654.77043981481</v>
      </c>
    </row>
    <row r="235" spans="1:4" ht="15">
      <c r="A235" s="63" t="s">
        <v>365</v>
      </c>
      <c r="B235" s="63" t="s">
        <v>488</v>
      </c>
      <c r="C235" s="69" t="s">
        <v>382</v>
      </c>
      <c r="D235" s="129">
        <v>43654.77043981481</v>
      </c>
    </row>
    <row r="236" spans="1:4" ht="15">
      <c r="A236" s="63" t="s">
        <v>365</v>
      </c>
      <c r="B236" s="63" t="s">
        <v>496</v>
      </c>
      <c r="C236" s="69" t="s">
        <v>382</v>
      </c>
      <c r="D236" s="129">
        <v>43654.77043981481</v>
      </c>
    </row>
    <row r="237" spans="1:4" ht="15">
      <c r="A237" s="63" t="s">
        <v>365</v>
      </c>
      <c r="B237" s="63" t="s">
        <v>365</v>
      </c>
      <c r="C237" s="69" t="s">
        <v>382</v>
      </c>
      <c r="D237" s="129">
        <v>43654.77043981481</v>
      </c>
    </row>
    <row r="238" spans="1:4" ht="15">
      <c r="A238" s="63" t="s">
        <v>365</v>
      </c>
      <c r="B238" s="63" t="s">
        <v>497</v>
      </c>
      <c r="C238" s="69" t="s">
        <v>382</v>
      </c>
      <c r="D238" s="129">
        <v>43654.77043981481</v>
      </c>
    </row>
    <row r="239" spans="1:4" ht="15">
      <c r="A239" s="63" t="s">
        <v>365</v>
      </c>
      <c r="B239" s="63" t="s">
        <v>485</v>
      </c>
      <c r="C239" s="69" t="s">
        <v>382</v>
      </c>
      <c r="D239" s="129">
        <v>43654.77043981481</v>
      </c>
    </row>
    <row r="240" spans="1:4" ht="15">
      <c r="A240" s="63" t="s">
        <v>365</v>
      </c>
      <c r="B240" s="63" t="s">
        <v>486</v>
      </c>
      <c r="C240" s="69" t="s">
        <v>382</v>
      </c>
      <c r="D240" s="129">
        <v>43654.77043981481</v>
      </c>
    </row>
    <row r="241" spans="1:4" ht="15">
      <c r="A241" s="63" t="s">
        <v>365</v>
      </c>
      <c r="B241" s="63" t="s">
        <v>487</v>
      </c>
      <c r="C241" s="69" t="s">
        <v>382</v>
      </c>
      <c r="D241" s="129">
        <v>43654.77043981481</v>
      </c>
    </row>
    <row r="242" spans="1:4" ht="15">
      <c r="A242" s="63" t="s">
        <v>365</v>
      </c>
      <c r="B242" s="63" t="s">
        <v>439</v>
      </c>
      <c r="C242" s="69" t="s">
        <v>382</v>
      </c>
      <c r="D242" s="129">
        <v>43654.77043981481</v>
      </c>
    </row>
    <row r="243" spans="1:4" ht="15">
      <c r="A243" s="63" t="s">
        <v>365</v>
      </c>
      <c r="B243" s="63" t="s">
        <v>498</v>
      </c>
      <c r="C243" s="69" t="s">
        <v>382</v>
      </c>
      <c r="D243" s="129">
        <v>43654.77043981481</v>
      </c>
    </row>
    <row r="244" spans="1:4" ht="15">
      <c r="A244" s="63" t="s">
        <v>365</v>
      </c>
      <c r="B244" s="63" t="s">
        <v>345</v>
      </c>
      <c r="C244" s="69" t="s">
        <v>382</v>
      </c>
      <c r="D244" s="129">
        <v>43654.77043981481</v>
      </c>
    </row>
    <row r="245" spans="1:4" ht="15">
      <c r="A245" s="63" t="s">
        <v>365</v>
      </c>
      <c r="B245" s="63" t="s">
        <v>499</v>
      </c>
      <c r="C245" s="69" t="s">
        <v>382</v>
      </c>
      <c r="D245" s="129">
        <v>43654.77043981481</v>
      </c>
    </row>
    <row r="246" spans="1:4" ht="15">
      <c r="A246" s="63" t="s">
        <v>365</v>
      </c>
      <c r="B246" s="63" t="s">
        <v>461</v>
      </c>
      <c r="C246" s="69" t="s">
        <v>382</v>
      </c>
      <c r="D246" s="129">
        <v>43654.77043981481</v>
      </c>
    </row>
    <row r="247" spans="1:4" ht="15">
      <c r="A247" s="63" t="s">
        <v>365</v>
      </c>
      <c r="B247" s="63" t="s">
        <v>500</v>
      </c>
      <c r="C247" s="69" t="s">
        <v>382</v>
      </c>
      <c r="D247" s="129">
        <v>43654.77043981481</v>
      </c>
    </row>
    <row r="248" spans="1:4" ht="15">
      <c r="A248" s="63" t="s">
        <v>365</v>
      </c>
      <c r="B248" s="63" t="s">
        <v>426</v>
      </c>
      <c r="C248" s="69" t="s">
        <v>382</v>
      </c>
      <c r="D248" s="129">
        <v>43654.77043981481</v>
      </c>
    </row>
    <row r="249" spans="1:4" ht="15">
      <c r="A249" s="63" t="s">
        <v>365</v>
      </c>
      <c r="B249" s="63" t="s">
        <v>462</v>
      </c>
      <c r="C249" s="69" t="s">
        <v>382</v>
      </c>
      <c r="D249" s="129">
        <v>43654.77043981481</v>
      </c>
    </row>
    <row r="250" spans="1:4" ht="15">
      <c r="A250" s="63" t="s">
        <v>365</v>
      </c>
      <c r="B250" s="63" t="s">
        <v>464</v>
      </c>
      <c r="C250" s="69" t="s">
        <v>382</v>
      </c>
      <c r="D250" s="129">
        <v>43654.77043981481</v>
      </c>
    </row>
    <row r="251" spans="1:4" ht="15">
      <c r="A251" s="63" t="s">
        <v>365</v>
      </c>
      <c r="B251" s="63" t="s">
        <v>473</v>
      </c>
      <c r="C251" s="69" t="s">
        <v>382</v>
      </c>
      <c r="D251" s="129">
        <v>43654.77043981481</v>
      </c>
    </row>
    <row r="252" spans="1:4" ht="15">
      <c r="A252" s="63" t="s">
        <v>365</v>
      </c>
      <c r="B252" s="63" t="s">
        <v>501</v>
      </c>
      <c r="C252" s="69" t="s">
        <v>382</v>
      </c>
      <c r="D252" s="129">
        <v>43654.77043981481</v>
      </c>
    </row>
    <row r="253" spans="1:4" ht="15">
      <c r="A253" s="63" t="s">
        <v>365</v>
      </c>
      <c r="B253" s="63" t="s">
        <v>502</v>
      </c>
      <c r="C253" s="69" t="s">
        <v>382</v>
      </c>
      <c r="D253" s="129">
        <v>43654.77043981481</v>
      </c>
    </row>
    <row r="254" spans="1:4" ht="15">
      <c r="A254" s="63" t="s">
        <v>365</v>
      </c>
      <c r="B254" s="63" t="s">
        <v>503</v>
      </c>
      <c r="C254" s="69" t="s">
        <v>382</v>
      </c>
      <c r="D254" s="129">
        <v>43654.77043981481</v>
      </c>
    </row>
    <row r="255" spans="1:4" ht="15">
      <c r="A255" s="63" t="s">
        <v>365</v>
      </c>
      <c r="B255" s="63" t="s">
        <v>469</v>
      </c>
      <c r="C255" s="69" t="s">
        <v>382</v>
      </c>
      <c r="D255" s="129">
        <v>43654.77043981481</v>
      </c>
    </row>
    <row r="256" spans="1:4" ht="15">
      <c r="A256" s="63" t="s">
        <v>365</v>
      </c>
      <c r="B256" s="63" t="s">
        <v>449</v>
      </c>
      <c r="C256" s="69" t="s">
        <v>382</v>
      </c>
      <c r="D256" s="129">
        <v>43654.77043981481</v>
      </c>
    </row>
    <row r="257" spans="1:4" ht="15">
      <c r="A257" s="63" t="s">
        <v>365</v>
      </c>
      <c r="B257" s="63" t="s">
        <v>504</v>
      </c>
      <c r="C257" s="69" t="s">
        <v>382</v>
      </c>
      <c r="D257" s="129">
        <v>43654.77043981481</v>
      </c>
    </row>
    <row r="258" spans="1:4" ht="15">
      <c r="A258" s="63" t="s">
        <v>365</v>
      </c>
      <c r="B258" s="63" t="s">
        <v>505</v>
      </c>
      <c r="C258" s="69" t="s">
        <v>382</v>
      </c>
      <c r="D258" s="129">
        <v>43654.77043981481</v>
      </c>
    </row>
    <row r="259" spans="1:4" ht="15">
      <c r="A259" s="63" t="s">
        <v>365</v>
      </c>
      <c r="B259" s="63" t="s">
        <v>466</v>
      </c>
      <c r="C259" s="69" t="s">
        <v>382</v>
      </c>
      <c r="D259" s="129">
        <v>43654.77043981481</v>
      </c>
    </row>
    <row r="260" spans="1:4" ht="15">
      <c r="A260" s="63" t="s">
        <v>365</v>
      </c>
      <c r="B260" s="63" t="s">
        <v>506</v>
      </c>
      <c r="C260" s="69" t="s">
        <v>382</v>
      </c>
      <c r="D260" s="129">
        <v>43654.77043981481</v>
      </c>
    </row>
    <row r="261" spans="1:4" ht="15">
      <c r="A261" s="63" t="s">
        <v>365</v>
      </c>
      <c r="B261" s="63" t="s">
        <v>361</v>
      </c>
      <c r="C261" s="69" t="s">
        <v>382</v>
      </c>
      <c r="D261" s="129">
        <v>43654.77043981481</v>
      </c>
    </row>
    <row r="262" spans="1:4" ht="15">
      <c r="A262" s="63" t="s">
        <v>365</v>
      </c>
      <c r="B262" s="63" t="s">
        <v>427</v>
      </c>
      <c r="C262" s="69" t="s">
        <v>382</v>
      </c>
      <c r="D262" s="129">
        <v>43654.77043981481</v>
      </c>
    </row>
    <row r="263" spans="1:4" ht="15">
      <c r="A263" s="63" t="s">
        <v>366</v>
      </c>
      <c r="B263" s="63" t="s">
        <v>495</v>
      </c>
      <c r="C263" s="69" t="s">
        <v>380</v>
      </c>
      <c r="D263" s="129">
        <v>43655.006423611114</v>
      </c>
    </row>
    <row r="264" spans="1:4" ht="15">
      <c r="A264" s="63" t="s">
        <v>366</v>
      </c>
      <c r="B264" s="63" t="s">
        <v>354</v>
      </c>
      <c r="C264" s="69" t="s">
        <v>380</v>
      </c>
      <c r="D264" s="129">
        <v>43655.006423611114</v>
      </c>
    </row>
    <row r="265" spans="1:4" ht="15">
      <c r="A265" s="63" t="s">
        <v>366</v>
      </c>
      <c r="B265" s="63" t="s">
        <v>465</v>
      </c>
      <c r="C265" s="69" t="s">
        <v>380</v>
      </c>
      <c r="D265" s="129">
        <v>43655.006423611114</v>
      </c>
    </row>
    <row r="266" spans="1:4" ht="15">
      <c r="A266" s="63" t="s">
        <v>366</v>
      </c>
      <c r="B266" s="63" t="s">
        <v>434</v>
      </c>
      <c r="C266" s="69" t="s">
        <v>380</v>
      </c>
      <c r="D266" s="129">
        <v>43655.006423611114</v>
      </c>
    </row>
    <row r="267" spans="1:4" ht="15">
      <c r="A267" s="63" t="s">
        <v>366</v>
      </c>
      <c r="B267" s="63" t="s">
        <v>459</v>
      </c>
      <c r="C267" s="69" t="s">
        <v>380</v>
      </c>
      <c r="D267" s="129">
        <v>43655.006423611114</v>
      </c>
    </row>
    <row r="268" spans="1:4" ht="15">
      <c r="A268" s="63" t="s">
        <v>366</v>
      </c>
      <c r="B268" s="63" t="s">
        <v>425</v>
      </c>
      <c r="C268" s="69" t="s">
        <v>380</v>
      </c>
      <c r="D268" s="129">
        <v>43655.006423611114</v>
      </c>
    </row>
    <row r="269" spans="1:4" ht="15">
      <c r="A269" s="63" t="s">
        <v>366</v>
      </c>
      <c r="B269" s="63" t="s">
        <v>488</v>
      </c>
      <c r="C269" s="69" t="s">
        <v>380</v>
      </c>
      <c r="D269" s="129">
        <v>43655.006423611114</v>
      </c>
    </row>
    <row r="270" spans="1:4" ht="15">
      <c r="A270" s="63" t="s">
        <v>366</v>
      </c>
      <c r="B270" s="63" t="s">
        <v>496</v>
      </c>
      <c r="C270" s="69" t="s">
        <v>380</v>
      </c>
      <c r="D270" s="129">
        <v>43655.006423611114</v>
      </c>
    </row>
    <row r="271" spans="1:4" ht="15">
      <c r="A271" s="63" t="s">
        <v>366</v>
      </c>
      <c r="B271" s="63" t="s">
        <v>365</v>
      </c>
      <c r="C271" s="69" t="s">
        <v>380</v>
      </c>
      <c r="D271" s="129">
        <v>43655.006423611114</v>
      </c>
    </row>
    <row r="272" spans="1:4" ht="15">
      <c r="A272" s="63" t="s">
        <v>366</v>
      </c>
      <c r="B272" s="63" t="s">
        <v>497</v>
      </c>
      <c r="C272" s="69" t="s">
        <v>380</v>
      </c>
      <c r="D272" s="129">
        <v>43655.006423611114</v>
      </c>
    </row>
    <row r="273" spans="1:4" ht="15">
      <c r="A273" s="63" t="s">
        <v>366</v>
      </c>
      <c r="B273" s="63" t="s">
        <v>485</v>
      </c>
      <c r="C273" s="69" t="s">
        <v>380</v>
      </c>
      <c r="D273" s="129">
        <v>43655.006423611114</v>
      </c>
    </row>
    <row r="274" spans="1:4" ht="15">
      <c r="A274" s="63" t="s">
        <v>366</v>
      </c>
      <c r="B274" s="63" t="s">
        <v>486</v>
      </c>
      <c r="C274" s="69" t="s">
        <v>380</v>
      </c>
      <c r="D274" s="129">
        <v>43655.006423611114</v>
      </c>
    </row>
    <row r="275" spans="1:4" ht="15">
      <c r="A275" s="63" t="s">
        <v>366</v>
      </c>
      <c r="B275" s="63" t="s">
        <v>487</v>
      </c>
      <c r="C275" s="69" t="s">
        <v>380</v>
      </c>
      <c r="D275" s="129">
        <v>43655.006423611114</v>
      </c>
    </row>
    <row r="276" spans="1:4" ht="15">
      <c r="A276" s="63" t="s">
        <v>366</v>
      </c>
      <c r="B276" s="63" t="s">
        <v>439</v>
      </c>
      <c r="C276" s="69" t="s">
        <v>380</v>
      </c>
      <c r="D276" s="129">
        <v>43655.006423611114</v>
      </c>
    </row>
    <row r="277" spans="1:4" ht="15">
      <c r="A277" s="63" t="s">
        <v>366</v>
      </c>
      <c r="B277" s="63" t="s">
        <v>498</v>
      </c>
      <c r="C277" s="69" t="s">
        <v>380</v>
      </c>
      <c r="D277" s="129">
        <v>43655.006423611114</v>
      </c>
    </row>
    <row r="278" spans="1:4" ht="15">
      <c r="A278" s="63" t="s">
        <v>366</v>
      </c>
      <c r="B278" s="63" t="s">
        <v>345</v>
      </c>
      <c r="C278" s="69" t="s">
        <v>380</v>
      </c>
      <c r="D278" s="129">
        <v>43655.006423611114</v>
      </c>
    </row>
    <row r="279" spans="1:4" ht="15">
      <c r="A279" s="63" t="s">
        <v>366</v>
      </c>
      <c r="B279" s="63" t="s">
        <v>499</v>
      </c>
      <c r="C279" s="69" t="s">
        <v>380</v>
      </c>
      <c r="D279" s="129">
        <v>43655.006423611114</v>
      </c>
    </row>
    <row r="280" spans="1:4" ht="15">
      <c r="A280" s="63" t="s">
        <v>366</v>
      </c>
      <c r="B280" s="63" t="s">
        <v>461</v>
      </c>
      <c r="C280" s="69" t="s">
        <v>380</v>
      </c>
      <c r="D280" s="129">
        <v>43655.006423611114</v>
      </c>
    </row>
    <row r="281" spans="1:4" ht="15">
      <c r="A281" s="63" t="s">
        <v>366</v>
      </c>
      <c r="B281" s="63" t="s">
        <v>500</v>
      </c>
      <c r="C281" s="69" t="s">
        <v>380</v>
      </c>
      <c r="D281" s="129">
        <v>43655.006423611114</v>
      </c>
    </row>
    <row r="282" spans="1:4" ht="15">
      <c r="A282" s="63" t="s">
        <v>366</v>
      </c>
      <c r="B282" s="63" t="s">
        <v>426</v>
      </c>
      <c r="C282" s="69" t="s">
        <v>380</v>
      </c>
      <c r="D282" s="129">
        <v>43655.006423611114</v>
      </c>
    </row>
    <row r="283" spans="1:4" ht="15">
      <c r="A283" s="63" t="s">
        <v>366</v>
      </c>
      <c r="B283" s="63" t="s">
        <v>462</v>
      </c>
      <c r="C283" s="69" t="s">
        <v>380</v>
      </c>
      <c r="D283" s="129">
        <v>43655.006423611114</v>
      </c>
    </row>
    <row r="284" spans="1:4" ht="15">
      <c r="A284" s="63" t="s">
        <v>366</v>
      </c>
      <c r="B284" s="63" t="s">
        <v>464</v>
      </c>
      <c r="C284" s="69" t="s">
        <v>380</v>
      </c>
      <c r="D284" s="129">
        <v>43655.006423611114</v>
      </c>
    </row>
    <row r="285" spans="1:4" ht="15">
      <c r="A285" s="63" t="s">
        <v>366</v>
      </c>
      <c r="B285" s="63" t="s">
        <v>473</v>
      </c>
      <c r="C285" s="69" t="s">
        <v>380</v>
      </c>
      <c r="D285" s="129">
        <v>43655.006423611114</v>
      </c>
    </row>
    <row r="286" spans="1:4" ht="15">
      <c r="A286" s="63" t="s">
        <v>366</v>
      </c>
      <c r="B286" s="63" t="s">
        <v>501</v>
      </c>
      <c r="C286" s="69" t="s">
        <v>380</v>
      </c>
      <c r="D286" s="129">
        <v>43655.006423611114</v>
      </c>
    </row>
    <row r="287" spans="1:4" ht="15">
      <c r="A287" s="63" t="s">
        <v>366</v>
      </c>
      <c r="B287" s="63" t="s">
        <v>502</v>
      </c>
      <c r="C287" s="69" t="s">
        <v>380</v>
      </c>
      <c r="D287" s="129">
        <v>43655.006423611114</v>
      </c>
    </row>
    <row r="288" spans="1:4" ht="15">
      <c r="A288" s="63" t="s">
        <v>366</v>
      </c>
      <c r="B288" s="63" t="s">
        <v>503</v>
      </c>
      <c r="C288" s="69" t="s">
        <v>380</v>
      </c>
      <c r="D288" s="129">
        <v>43655.006423611114</v>
      </c>
    </row>
    <row r="289" spans="1:4" ht="15">
      <c r="A289" s="63" t="s">
        <v>366</v>
      </c>
      <c r="B289" s="63" t="s">
        <v>469</v>
      </c>
      <c r="C289" s="69" t="s">
        <v>380</v>
      </c>
      <c r="D289" s="129">
        <v>43655.006423611114</v>
      </c>
    </row>
    <row r="290" spans="1:4" ht="15">
      <c r="A290" s="63" t="s">
        <v>366</v>
      </c>
      <c r="B290" s="63" t="s">
        <v>449</v>
      </c>
      <c r="C290" s="69" t="s">
        <v>380</v>
      </c>
      <c r="D290" s="129">
        <v>43655.006423611114</v>
      </c>
    </row>
    <row r="291" spans="1:4" ht="15">
      <c r="A291" s="63" t="s">
        <v>366</v>
      </c>
      <c r="B291" s="63" t="s">
        <v>504</v>
      </c>
      <c r="C291" s="69" t="s">
        <v>380</v>
      </c>
      <c r="D291" s="129">
        <v>43655.006423611114</v>
      </c>
    </row>
    <row r="292" spans="1:4" ht="15">
      <c r="A292" s="63" t="s">
        <v>366</v>
      </c>
      <c r="B292" s="63" t="s">
        <v>505</v>
      </c>
      <c r="C292" s="69" t="s">
        <v>380</v>
      </c>
      <c r="D292" s="129">
        <v>43655.006423611114</v>
      </c>
    </row>
    <row r="293" spans="1:4" ht="15">
      <c r="A293" s="63" t="s">
        <v>366</v>
      </c>
      <c r="B293" s="63" t="s">
        <v>466</v>
      </c>
      <c r="C293" s="69" t="s">
        <v>380</v>
      </c>
      <c r="D293" s="129">
        <v>43655.006423611114</v>
      </c>
    </row>
    <row r="294" spans="1:4" ht="15">
      <c r="A294" s="63" t="s">
        <v>366</v>
      </c>
      <c r="B294" s="63" t="s">
        <v>506</v>
      </c>
      <c r="C294" s="69" t="s">
        <v>380</v>
      </c>
      <c r="D294" s="129">
        <v>43655.006423611114</v>
      </c>
    </row>
    <row r="295" spans="1:4" ht="15">
      <c r="A295" s="63" t="s">
        <v>366</v>
      </c>
      <c r="B295" s="63" t="s">
        <v>361</v>
      </c>
      <c r="C295" s="69" t="s">
        <v>380</v>
      </c>
      <c r="D295" s="129">
        <v>43655.006423611114</v>
      </c>
    </row>
    <row r="296" spans="1:4" ht="15">
      <c r="A296" s="63" t="s">
        <v>366</v>
      </c>
      <c r="B296" s="63" t="s">
        <v>427</v>
      </c>
      <c r="C296" s="69" t="s">
        <v>380</v>
      </c>
      <c r="D296" s="129">
        <v>43655.006423611114</v>
      </c>
    </row>
    <row r="297" spans="1:4" ht="15">
      <c r="A297" s="63" t="s">
        <v>363</v>
      </c>
      <c r="B297" s="63" t="s">
        <v>507</v>
      </c>
      <c r="C297" s="69" t="s">
        <v>375</v>
      </c>
      <c r="D297" s="129">
        <v>43655.60502314815</v>
      </c>
    </row>
    <row r="298" spans="1:4" ht="15">
      <c r="A298" s="63" t="s">
        <v>363</v>
      </c>
      <c r="B298" s="63" t="s">
        <v>508</v>
      </c>
      <c r="C298" s="69" t="s">
        <v>375</v>
      </c>
      <c r="D298" s="129">
        <v>43655.60502314815</v>
      </c>
    </row>
    <row r="299" spans="1:4" ht="15">
      <c r="A299" s="63" t="s">
        <v>363</v>
      </c>
      <c r="B299" s="63" t="s">
        <v>509</v>
      </c>
      <c r="C299" s="69" t="s">
        <v>375</v>
      </c>
      <c r="D299" s="129">
        <v>43655.60502314815</v>
      </c>
    </row>
    <row r="300" spans="1:4" ht="15">
      <c r="A300" s="63" t="s">
        <v>363</v>
      </c>
      <c r="B300" s="63" t="s">
        <v>500</v>
      </c>
      <c r="C300" s="69" t="s">
        <v>375</v>
      </c>
      <c r="D300" s="129">
        <v>43655.60502314815</v>
      </c>
    </row>
    <row r="301" spans="1:4" ht="15">
      <c r="A301" s="63" t="s">
        <v>363</v>
      </c>
      <c r="B301" s="63" t="s">
        <v>510</v>
      </c>
      <c r="C301" s="69" t="s">
        <v>375</v>
      </c>
      <c r="D301" s="129">
        <v>43655.60502314815</v>
      </c>
    </row>
    <row r="302" spans="1:4" ht="15">
      <c r="A302" s="63" t="s">
        <v>363</v>
      </c>
      <c r="B302" s="63" t="s">
        <v>405</v>
      </c>
      <c r="C302" s="69" t="s">
        <v>375</v>
      </c>
      <c r="D302" s="129">
        <v>43655.60502314815</v>
      </c>
    </row>
    <row r="303" spans="1:4" ht="15">
      <c r="A303" s="63" t="s">
        <v>363</v>
      </c>
      <c r="B303" s="63" t="s">
        <v>511</v>
      </c>
      <c r="C303" s="69" t="s">
        <v>375</v>
      </c>
      <c r="D303" s="129">
        <v>43655.60502314815</v>
      </c>
    </row>
    <row r="304" spans="1:4" ht="15">
      <c r="A304" s="63" t="s">
        <v>363</v>
      </c>
      <c r="B304" s="63" t="s">
        <v>465</v>
      </c>
      <c r="C304" s="69" t="s">
        <v>375</v>
      </c>
      <c r="D304" s="129">
        <v>43655.60502314815</v>
      </c>
    </row>
    <row r="305" spans="1:4" ht="15">
      <c r="A305" s="63" t="s">
        <v>363</v>
      </c>
      <c r="B305" s="63" t="s">
        <v>346</v>
      </c>
      <c r="C305" s="69" t="s">
        <v>375</v>
      </c>
      <c r="D305" s="129">
        <v>43655.60502314815</v>
      </c>
    </row>
    <row r="306" spans="1:4" ht="15">
      <c r="A306" s="63" t="s">
        <v>363</v>
      </c>
      <c r="B306" s="63" t="s">
        <v>512</v>
      </c>
      <c r="C306" s="69" t="s">
        <v>375</v>
      </c>
      <c r="D306" s="129">
        <v>43655.60502314815</v>
      </c>
    </row>
    <row r="307" spans="1:4" ht="15">
      <c r="A307" s="63" t="s">
        <v>363</v>
      </c>
      <c r="B307" s="63" t="s">
        <v>463</v>
      </c>
      <c r="C307" s="69" t="s">
        <v>375</v>
      </c>
      <c r="D307" s="129">
        <v>43655.60502314815</v>
      </c>
    </row>
    <row r="308" spans="1:4" ht="15">
      <c r="A308" s="63" t="s">
        <v>363</v>
      </c>
      <c r="B308" s="63" t="s">
        <v>513</v>
      </c>
      <c r="C308" s="69" t="s">
        <v>375</v>
      </c>
      <c r="D308" s="129">
        <v>43655.60502314815</v>
      </c>
    </row>
    <row r="309" spans="1:4" ht="15">
      <c r="A309" s="63" t="s">
        <v>363</v>
      </c>
      <c r="B309" s="63" t="s">
        <v>514</v>
      </c>
      <c r="C309" s="69" t="s">
        <v>375</v>
      </c>
      <c r="D309" s="129">
        <v>43655.60502314815</v>
      </c>
    </row>
    <row r="310" spans="1:4" ht="15">
      <c r="A310" s="63" t="s">
        <v>363</v>
      </c>
      <c r="B310" s="63" t="s">
        <v>515</v>
      </c>
      <c r="C310" s="69" t="s">
        <v>375</v>
      </c>
      <c r="D310" s="129">
        <v>43655.60502314815</v>
      </c>
    </row>
    <row r="311" spans="1:4" ht="15">
      <c r="A311" s="63" t="s">
        <v>363</v>
      </c>
      <c r="B311" s="63" t="s">
        <v>516</v>
      </c>
      <c r="C311" s="69" t="s">
        <v>375</v>
      </c>
      <c r="D311" s="129">
        <v>43655.60502314815</v>
      </c>
    </row>
    <row r="312" spans="1:4" ht="15">
      <c r="A312" s="63" t="s">
        <v>363</v>
      </c>
      <c r="B312" s="63" t="s">
        <v>505</v>
      </c>
      <c r="C312" s="69" t="s">
        <v>375</v>
      </c>
      <c r="D312" s="129">
        <v>43655.60502314815</v>
      </c>
    </row>
    <row r="313" spans="1:4" ht="15">
      <c r="A313" s="63" t="s">
        <v>363</v>
      </c>
      <c r="B313" s="63" t="s">
        <v>517</v>
      </c>
      <c r="C313" s="69" t="s">
        <v>375</v>
      </c>
      <c r="D313" s="129">
        <v>43655.60502314815</v>
      </c>
    </row>
    <row r="314" spans="1:4" ht="15">
      <c r="A314" s="63" t="s">
        <v>363</v>
      </c>
      <c r="B314" s="63" t="s">
        <v>518</v>
      </c>
      <c r="C314" s="69" t="s">
        <v>375</v>
      </c>
      <c r="D314" s="129">
        <v>43655.60502314815</v>
      </c>
    </row>
    <row r="315" spans="1:4" ht="15">
      <c r="A315" s="63" t="s">
        <v>363</v>
      </c>
      <c r="B315" s="63" t="s">
        <v>519</v>
      </c>
      <c r="C315" s="69" t="s">
        <v>375</v>
      </c>
      <c r="D315" s="129">
        <v>43655.60502314815</v>
      </c>
    </row>
    <row r="316" spans="1:4" ht="15">
      <c r="A316" s="63" t="s">
        <v>363</v>
      </c>
      <c r="B316" s="63" t="s">
        <v>520</v>
      </c>
      <c r="C316" s="69" t="s">
        <v>375</v>
      </c>
      <c r="D316" s="129">
        <v>43655.60502314815</v>
      </c>
    </row>
    <row r="317" spans="1:4" ht="15">
      <c r="A317" s="63" t="s">
        <v>363</v>
      </c>
      <c r="B317" s="63" t="s">
        <v>487</v>
      </c>
      <c r="C317" s="69" t="s">
        <v>375</v>
      </c>
      <c r="D317" s="129">
        <v>43655.60502314815</v>
      </c>
    </row>
    <row r="318" spans="1:4" ht="15">
      <c r="A318" s="63" t="s">
        <v>363</v>
      </c>
      <c r="B318" s="63" t="s">
        <v>358</v>
      </c>
      <c r="C318" s="69" t="s">
        <v>375</v>
      </c>
      <c r="D318" s="129">
        <v>43655.60502314815</v>
      </c>
    </row>
    <row r="319" spans="1:4" ht="15">
      <c r="A319" s="63" t="s">
        <v>363</v>
      </c>
      <c r="B319" s="63" t="s">
        <v>521</v>
      </c>
      <c r="C319" s="69" t="s">
        <v>375</v>
      </c>
      <c r="D319" s="129">
        <v>43655.60502314815</v>
      </c>
    </row>
    <row r="320" spans="1:4" ht="15">
      <c r="A320" s="63" t="s">
        <v>363</v>
      </c>
      <c r="B320" s="63" t="s">
        <v>522</v>
      </c>
      <c r="C320" s="69" t="s">
        <v>375</v>
      </c>
      <c r="D320" s="129">
        <v>43655.60502314815</v>
      </c>
    </row>
    <row r="321" spans="1:4" ht="15">
      <c r="A321" s="63" t="s">
        <v>363</v>
      </c>
      <c r="B321" s="63" t="s">
        <v>523</v>
      </c>
      <c r="C321" s="69" t="s">
        <v>375</v>
      </c>
      <c r="D321" s="129">
        <v>43655.60502314815</v>
      </c>
    </row>
    <row r="322" spans="1:4" ht="15">
      <c r="A322" s="63" t="s">
        <v>363</v>
      </c>
      <c r="B322" s="63" t="s">
        <v>524</v>
      </c>
      <c r="C322" s="69" t="s">
        <v>375</v>
      </c>
      <c r="D322" s="129">
        <v>43655.60502314815</v>
      </c>
    </row>
    <row r="323" spans="1:4" ht="15">
      <c r="A323" s="63" t="s">
        <v>363</v>
      </c>
      <c r="B323" s="63" t="s">
        <v>525</v>
      </c>
      <c r="C323" s="69" t="s">
        <v>375</v>
      </c>
      <c r="D323" s="129">
        <v>43655.60502314815</v>
      </c>
    </row>
    <row r="324" spans="1:4" ht="15">
      <c r="A324" s="63" t="s">
        <v>363</v>
      </c>
      <c r="B324" s="63" t="s">
        <v>431</v>
      </c>
      <c r="C324" s="69" t="s">
        <v>375</v>
      </c>
      <c r="D324" s="129">
        <v>43655.60502314815</v>
      </c>
    </row>
    <row r="325" spans="1:4" ht="15">
      <c r="A325" s="63" t="s">
        <v>363</v>
      </c>
      <c r="B325" s="63" t="s">
        <v>526</v>
      </c>
      <c r="C325" s="69" t="s">
        <v>375</v>
      </c>
      <c r="D325" s="129">
        <v>43655.60502314815</v>
      </c>
    </row>
    <row r="326" spans="1:4" ht="15">
      <c r="A326" s="63" t="s">
        <v>363</v>
      </c>
      <c r="B326" s="63" t="s">
        <v>527</v>
      </c>
      <c r="C326" s="69" t="s">
        <v>375</v>
      </c>
      <c r="D326" s="129">
        <v>43655.60502314815</v>
      </c>
    </row>
    <row r="327" spans="1:4" ht="15">
      <c r="A327" s="63" t="s">
        <v>363</v>
      </c>
      <c r="B327" s="63" t="s">
        <v>528</v>
      </c>
      <c r="C327" s="69" t="s">
        <v>375</v>
      </c>
      <c r="D327" s="129">
        <v>43655.60502314815</v>
      </c>
    </row>
    <row r="328" spans="1:4" ht="15">
      <c r="A328" s="63" t="s">
        <v>363</v>
      </c>
      <c r="B328" s="63" t="s">
        <v>397</v>
      </c>
      <c r="C328" s="69" t="s">
        <v>375</v>
      </c>
      <c r="D328" s="129">
        <v>43655.60502314815</v>
      </c>
    </row>
    <row r="329" spans="1:4" ht="15">
      <c r="A329" s="63" t="s">
        <v>363</v>
      </c>
      <c r="B329" s="63" t="s">
        <v>398</v>
      </c>
      <c r="C329" s="69" t="s">
        <v>375</v>
      </c>
      <c r="D329" s="129">
        <v>43655.60502314815</v>
      </c>
    </row>
    <row r="330" spans="1:4" ht="15">
      <c r="A330" s="63" t="s">
        <v>363</v>
      </c>
      <c r="B330" s="63" t="s">
        <v>399</v>
      </c>
      <c r="C330" s="69" t="s">
        <v>375</v>
      </c>
      <c r="D330" s="129">
        <v>43655.60502314815</v>
      </c>
    </row>
    <row r="331" spans="1:4" ht="15">
      <c r="A331" s="63" t="s">
        <v>363</v>
      </c>
      <c r="B331" s="63" t="s">
        <v>373</v>
      </c>
      <c r="C331" s="69" t="s">
        <v>375</v>
      </c>
      <c r="D331" s="129">
        <v>43655.60502314815</v>
      </c>
    </row>
    <row r="332" spans="1:4" ht="15">
      <c r="A332" s="63" t="s">
        <v>366</v>
      </c>
      <c r="B332" s="63" t="s">
        <v>467</v>
      </c>
      <c r="C332" s="69" t="s">
        <v>379</v>
      </c>
      <c r="D332" s="129">
        <v>43654.72467592593</v>
      </c>
    </row>
    <row r="333" spans="1:4" ht="15">
      <c r="A333" s="63" t="s">
        <v>366</v>
      </c>
      <c r="B333" s="63" t="s">
        <v>356</v>
      </c>
      <c r="C333" s="69" t="s">
        <v>379</v>
      </c>
      <c r="D333" s="129">
        <v>43654.72467592593</v>
      </c>
    </row>
    <row r="334" spans="1:4" ht="15">
      <c r="A334" s="63" t="s">
        <v>366</v>
      </c>
      <c r="B334" s="63" t="s">
        <v>437</v>
      </c>
      <c r="C334" s="69" t="s">
        <v>379</v>
      </c>
      <c r="D334" s="129">
        <v>43654.72467592593</v>
      </c>
    </row>
    <row r="335" spans="1:4" ht="15">
      <c r="A335" s="63" t="s">
        <v>366</v>
      </c>
      <c r="B335" s="63" t="s">
        <v>473</v>
      </c>
      <c r="C335" s="69" t="s">
        <v>379</v>
      </c>
      <c r="D335" s="129">
        <v>43654.72467592593</v>
      </c>
    </row>
    <row r="336" spans="1:4" ht="15">
      <c r="A336" s="63" t="s">
        <v>366</v>
      </c>
      <c r="B336" s="63" t="s">
        <v>441</v>
      </c>
      <c r="C336" s="69" t="s">
        <v>379</v>
      </c>
      <c r="D336" s="129">
        <v>43654.72467592593</v>
      </c>
    </row>
    <row r="337" spans="1:4" ht="15">
      <c r="A337" s="63" t="s">
        <v>366</v>
      </c>
      <c r="B337" s="63" t="s">
        <v>485</v>
      </c>
      <c r="C337" s="69" t="s">
        <v>379</v>
      </c>
      <c r="D337" s="129">
        <v>43654.72467592593</v>
      </c>
    </row>
    <row r="338" spans="1:4" ht="15">
      <c r="A338" s="63" t="s">
        <v>366</v>
      </c>
      <c r="B338" s="63" t="s">
        <v>486</v>
      </c>
      <c r="C338" s="69" t="s">
        <v>379</v>
      </c>
      <c r="D338" s="129">
        <v>43654.72467592593</v>
      </c>
    </row>
    <row r="339" spans="1:4" ht="15">
      <c r="A339" s="63" t="s">
        <v>366</v>
      </c>
      <c r="B339" s="63" t="s">
        <v>487</v>
      </c>
      <c r="C339" s="69" t="s">
        <v>379</v>
      </c>
      <c r="D339" s="129">
        <v>43654.72467592593</v>
      </c>
    </row>
    <row r="340" spans="1:4" ht="15">
      <c r="A340" s="63" t="s">
        <v>366</v>
      </c>
      <c r="B340" s="63" t="s">
        <v>439</v>
      </c>
      <c r="C340" s="69" t="s">
        <v>379</v>
      </c>
      <c r="D340" s="129">
        <v>43654.72467592593</v>
      </c>
    </row>
    <row r="341" spans="1:4" ht="15">
      <c r="A341" s="63" t="s">
        <v>366</v>
      </c>
      <c r="B341" s="63" t="s">
        <v>365</v>
      </c>
      <c r="C341" s="69" t="s">
        <v>379</v>
      </c>
      <c r="D341" s="129">
        <v>43654.72467592593</v>
      </c>
    </row>
    <row r="342" spans="1:4" ht="15">
      <c r="A342" s="63" t="s">
        <v>366</v>
      </c>
      <c r="B342" s="63" t="s">
        <v>400</v>
      </c>
      <c r="C342" s="69" t="s">
        <v>379</v>
      </c>
      <c r="D342" s="129">
        <v>43654.72467592593</v>
      </c>
    </row>
    <row r="343" spans="1:4" ht="15">
      <c r="A343" s="63" t="s">
        <v>366</v>
      </c>
      <c r="B343" s="63" t="s">
        <v>488</v>
      </c>
      <c r="C343" s="69" t="s">
        <v>379</v>
      </c>
      <c r="D343" s="129">
        <v>43654.72467592593</v>
      </c>
    </row>
    <row r="344" spans="1:4" ht="15">
      <c r="A344" s="63" t="s">
        <v>366</v>
      </c>
      <c r="B344" s="63" t="s">
        <v>489</v>
      </c>
      <c r="C344" s="69" t="s">
        <v>379</v>
      </c>
      <c r="D344" s="129">
        <v>43654.72467592593</v>
      </c>
    </row>
    <row r="345" spans="1:4" ht="15">
      <c r="A345" s="63" t="s">
        <v>366</v>
      </c>
      <c r="B345" s="63" t="s">
        <v>480</v>
      </c>
      <c r="C345" s="69" t="s">
        <v>379</v>
      </c>
      <c r="D345" s="129">
        <v>43654.72467592593</v>
      </c>
    </row>
    <row r="346" spans="1:4" ht="15">
      <c r="A346" s="63" t="s">
        <v>366</v>
      </c>
      <c r="B346" s="63" t="s">
        <v>408</v>
      </c>
      <c r="C346" s="69" t="s">
        <v>379</v>
      </c>
      <c r="D346" s="129">
        <v>43654.72467592593</v>
      </c>
    </row>
    <row r="347" spans="1:4" ht="15">
      <c r="A347" s="63" t="s">
        <v>366</v>
      </c>
      <c r="B347" s="63" t="s">
        <v>355</v>
      </c>
      <c r="C347" s="69" t="s">
        <v>379</v>
      </c>
      <c r="D347" s="129">
        <v>43654.72467592593</v>
      </c>
    </row>
    <row r="348" spans="1:4" ht="15">
      <c r="A348" s="63" t="s">
        <v>366</v>
      </c>
      <c r="B348" s="63" t="s">
        <v>434</v>
      </c>
      <c r="C348" s="69" t="s">
        <v>379</v>
      </c>
      <c r="D348" s="129">
        <v>43654.72467592593</v>
      </c>
    </row>
    <row r="349" spans="1:4" ht="15">
      <c r="A349" s="63" t="s">
        <v>366</v>
      </c>
      <c r="B349" s="63" t="s">
        <v>478</v>
      </c>
      <c r="C349" s="69" t="s">
        <v>379</v>
      </c>
      <c r="D349" s="129">
        <v>43654.72467592593</v>
      </c>
    </row>
    <row r="350" spans="1:4" ht="15">
      <c r="A350" s="63" t="s">
        <v>366</v>
      </c>
      <c r="B350" s="63">
        <v>5</v>
      </c>
      <c r="C350" s="69" t="s">
        <v>379</v>
      </c>
      <c r="D350" s="129">
        <v>43654.72467592593</v>
      </c>
    </row>
    <row r="351" spans="1:4" ht="15">
      <c r="A351" s="63" t="s">
        <v>366</v>
      </c>
      <c r="B351" s="63" t="s">
        <v>409</v>
      </c>
      <c r="C351" s="69" t="s">
        <v>379</v>
      </c>
      <c r="D351" s="129">
        <v>43654.72467592593</v>
      </c>
    </row>
    <row r="352" spans="1:4" ht="15">
      <c r="A352" s="63" t="s">
        <v>366</v>
      </c>
      <c r="B352" s="63" t="s">
        <v>347</v>
      </c>
      <c r="C352" s="69" t="s">
        <v>379</v>
      </c>
      <c r="D352" s="129">
        <v>43654.72467592593</v>
      </c>
    </row>
    <row r="353" spans="1:4" ht="15">
      <c r="A353" s="63" t="s">
        <v>366</v>
      </c>
      <c r="B353" s="63" t="s">
        <v>490</v>
      </c>
      <c r="C353" s="69" t="s">
        <v>379</v>
      </c>
      <c r="D353" s="129">
        <v>43654.72467592593</v>
      </c>
    </row>
    <row r="354" spans="1:4" ht="15">
      <c r="A354" s="63" t="s">
        <v>366</v>
      </c>
      <c r="B354" s="63" t="s">
        <v>465</v>
      </c>
      <c r="C354" s="69" t="s">
        <v>379</v>
      </c>
      <c r="D354" s="129">
        <v>43654.72467592593</v>
      </c>
    </row>
    <row r="355" spans="1:4" ht="15">
      <c r="A355" s="63" t="s">
        <v>366</v>
      </c>
      <c r="B355" s="63" t="s">
        <v>360</v>
      </c>
      <c r="C355" s="69" t="s">
        <v>379</v>
      </c>
      <c r="D355" s="129">
        <v>43654.72467592593</v>
      </c>
    </row>
    <row r="356" spans="1:4" ht="15">
      <c r="A356" s="63" t="s">
        <v>366</v>
      </c>
      <c r="B356" s="63" t="s">
        <v>410</v>
      </c>
      <c r="C356" s="69" t="s">
        <v>379</v>
      </c>
      <c r="D356" s="129">
        <v>43654.72467592593</v>
      </c>
    </row>
    <row r="357" spans="1:4" ht="15">
      <c r="A357" s="63" t="s">
        <v>366</v>
      </c>
      <c r="B357" s="63" t="s">
        <v>411</v>
      </c>
      <c r="C357" s="69" t="s">
        <v>379</v>
      </c>
      <c r="D357" s="129">
        <v>43654.72467592593</v>
      </c>
    </row>
    <row r="358" spans="1:4" ht="15">
      <c r="A358" s="63" t="s">
        <v>366</v>
      </c>
      <c r="B358" s="63" t="s">
        <v>460</v>
      </c>
      <c r="C358" s="69" t="s">
        <v>379</v>
      </c>
      <c r="D358" s="129">
        <v>43654.72467592593</v>
      </c>
    </row>
    <row r="359" spans="1:4" ht="15">
      <c r="A359" s="63" t="s">
        <v>366</v>
      </c>
      <c r="B359" s="63" t="s">
        <v>359</v>
      </c>
      <c r="C359" s="69" t="s">
        <v>379</v>
      </c>
      <c r="D359" s="129">
        <v>43654.72467592593</v>
      </c>
    </row>
    <row r="360" spans="1:4" ht="15">
      <c r="A360" s="63" t="s">
        <v>366</v>
      </c>
      <c r="B360" s="63" t="s">
        <v>407</v>
      </c>
      <c r="C360" s="69" t="s">
        <v>379</v>
      </c>
      <c r="D360" s="129">
        <v>43654.72467592593</v>
      </c>
    </row>
    <row r="361" spans="1:4" ht="15">
      <c r="A361" s="63" t="s">
        <v>366</v>
      </c>
      <c r="B361" s="63" t="s">
        <v>463</v>
      </c>
      <c r="C361" s="69" t="s">
        <v>379</v>
      </c>
      <c r="D361" s="129">
        <v>43654.72467592593</v>
      </c>
    </row>
    <row r="362" spans="1:4" ht="15">
      <c r="A362" s="63" t="s">
        <v>366</v>
      </c>
      <c r="B362" s="63" t="s">
        <v>491</v>
      </c>
      <c r="C362" s="69" t="s">
        <v>379</v>
      </c>
      <c r="D362" s="129">
        <v>43654.72467592593</v>
      </c>
    </row>
    <row r="363" spans="1:4" ht="15">
      <c r="A363" s="63" t="s">
        <v>366</v>
      </c>
      <c r="B363" s="63" t="s">
        <v>458</v>
      </c>
      <c r="C363" s="69" t="s">
        <v>379</v>
      </c>
      <c r="D363" s="129">
        <v>43654.72467592593</v>
      </c>
    </row>
    <row r="364" spans="1:4" ht="15">
      <c r="A364" s="63" t="s">
        <v>366</v>
      </c>
      <c r="B364" s="63" t="s">
        <v>412</v>
      </c>
      <c r="C364" s="69" t="s">
        <v>379</v>
      </c>
      <c r="D364" s="129">
        <v>43654.72467592593</v>
      </c>
    </row>
    <row r="365" spans="1:4" ht="15">
      <c r="A365" s="63" t="s">
        <v>366</v>
      </c>
      <c r="B365" s="63" t="s">
        <v>413</v>
      </c>
      <c r="C365" s="69" t="s">
        <v>379</v>
      </c>
      <c r="D365" s="129">
        <v>43654.72467592593</v>
      </c>
    </row>
    <row r="366" spans="1:4" ht="15">
      <c r="A366" s="63" t="s">
        <v>366</v>
      </c>
      <c r="B366" s="63" t="s">
        <v>352</v>
      </c>
      <c r="C366" s="69" t="s">
        <v>379</v>
      </c>
      <c r="D366" s="129">
        <v>43654.72467592593</v>
      </c>
    </row>
    <row r="367" spans="1:4" ht="15">
      <c r="A367" s="63" t="s">
        <v>366</v>
      </c>
      <c r="B367" s="63" t="s">
        <v>492</v>
      </c>
      <c r="C367" s="69" t="s">
        <v>379</v>
      </c>
      <c r="D367" s="129">
        <v>43654.72467592593</v>
      </c>
    </row>
    <row r="368" spans="1:4" ht="15">
      <c r="A368" s="63" t="s">
        <v>366</v>
      </c>
      <c r="B368" s="63" t="s">
        <v>493</v>
      </c>
      <c r="C368" s="69" t="s">
        <v>379</v>
      </c>
      <c r="D368" s="129">
        <v>43654.72467592593</v>
      </c>
    </row>
    <row r="369" spans="1:4" ht="15">
      <c r="A369" s="63" t="s">
        <v>366</v>
      </c>
      <c r="B369" s="63" t="s">
        <v>494</v>
      </c>
      <c r="C369" s="69" t="s">
        <v>379</v>
      </c>
      <c r="D369" s="129">
        <v>43654.72467592593</v>
      </c>
    </row>
    <row r="370" spans="1:4" ht="15">
      <c r="A370" s="63" t="s">
        <v>362</v>
      </c>
      <c r="B370" s="63" t="s">
        <v>467</v>
      </c>
      <c r="C370" s="69" t="s">
        <v>374</v>
      </c>
      <c r="D370" s="129">
        <v>43654.8299537037</v>
      </c>
    </row>
    <row r="371" spans="1:4" ht="15">
      <c r="A371" s="63" t="s">
        <v>362</v>
      </c>
      <c r="B371" s="63" t="s">
        <v>356</v>
      </c>
      <c r="C371" s="69" t="s">
        <v>374</v>
      </c>
      <c r="D371" s="129">
        <v>43654.8299537037</v>
      </c>
    </row>
    <row r="372" spans="1:4" ht="15">
      <c r="A372" s="63" t="s">
        <v>362</v>
      </c>
      <c r="B372" s="63" t="s">
        <v>437</v>
      </c>
      <c r="C372" s="69" t="s">
        <v>374</v>
      </c>
      <c r="D372" s="129">
        <v>43654.8299537037</v>
      </c>
    </row>
    <row r="373" spans="1:4" ht="15">
      <c r="A373" s="63" t="s">
        <v>362</v>
      </c>
      <c r="B373" s="63" t="s">
        <v>473</v>
      </c>
      <c r="C373" s="69" t="s">
        <v>374</v>
      </c>
      <c r="D373" s="129">
        <v>43654.8299537037</v>
      </c>
    </row>
    <row r="374" spans="1:4" ht="15">
      <c r="A374" s="63" t="s">
        <v>362</v>
      </c>
      <c r="B374" s="63" t="s">
        <v>441</v>
      </c>
      <c r="C374" s="69" t="s">
        <v>374</v>
      </c>
      <c r="D374" s="129">
        <v>43654.8299537037</v>
      </c>
    </row>
    <row r="375" spans="1:4" ht="15">
      <c r="A375" s="63" t="s">
        <v>362</v>
      </c>
      <c r="B375" s="63" t="s">
        <v>485</v>
      </c>
      <c r="C375" s="69" t="s">
        <v>374</v>
      </c>
      <c r="D375" s="129">
        <v>43654.8299537037</v>
      </c>
    </row>
    <row r="376" spans="1:4" ht="15">
      <c r="A376" s="63" t="s">
        <v>362</v>
      </c>
      <c r="B376" s="63" t="s">
        <v>486</v>
      </c>
      <c r="C376" s="69" t="s">
        <v>374</v>
      </c>
      <c r="D376" s="129">
        <v>43654.8299537037</v>
      </c>
    </row>
    <row r="377" spans="1:4" ht="15">
      <c r="A377" s="63" t="s">
        <v>362</v>
      </c>
      <c r="B377" s="63" t="s">
        <v>487</v>
      </c>
      <c r="C377" s="69" t="s">
        <v>374</v>
      </c>
      <c r="D377" s="129">
        <v>43654.8299537037</v>
      </c>
    </row>
    <row r="378" spans="1:4" ht="15">
      <c r="A378" s="63" t="s">
        <v>362</v>
      </c>
      <c r="B378" s="63" t="s">
        <v>439</v>
      </c>
      <c r="C378" s="69" t="s">
        <v>374</v>
      </c>
      <c r="D378" s="129">
        <v>43654.8299537037</v>
      </c>
    </row>
    <row r="379" spans="1:4" ht="15">
      <c r="A379" s="63" t="s">
        <v>362</v>
      </c>
      <c r="B379" s="63" t="s">
        <v>365</v>
      </c>
      <c r="C379" s="69" t="s">
        <v>374</v>
      </c>
      <c r="D379" s="129">
        <v>43654.8299537037</v>
      </c>
    </row>
    <row r="380" spans="1:4" ht="15">
      <c r="A380" s="63" t="s">
        <v>362</v>
      </c>
      <c r="B380" s="63" t="s">
        <v>400</v>
      </c>
      <c r="C380" s="69" t="s">
        <v>374</v>
      </c>
      <c r="D380" s="129">
        <v>43654.8299537037</v>
      </c>
    </row>
    <row r="381" spans="1:4" ht="15">
      <c r="A381" s="63" t="s">
        <v>362</v>
      </c>
      <c r="B381" s="63" t="s">
        <v>488</v>
      </c>
      <c r="C381" s="69" t="s">
        <v>374</v>
      </c>
      <c r="D381" s="129">
        <v>43654.8299537037</v>
      </c>
    </row>
    <row r="382" spans="1:4" ht="15">
      <c r="A382" s="63" t="s">
        <v>362</v>
      </c>
      <c r="B382" s="63" t="s">
        <v>489</v>
      </c>
      <c r="C382" s="69" t="s">
        <v>374</v>
      </c>
      <c r="D382" s="129">
        <v>43654.8299537037</v>
      </c>
    </row>
    <row r="383" spans="1:4" ht="15">
      <c r="A383" s="63" t="s">
        <v>362</v>
      </c>
      <c r="B383" s="63" t="s">
        <v>480</v>
      </c>
      <c r="C383" s="69" t="s">
        <v>374</v>
      </c>
      <c r="D383" s="129">
        <v>43654.8299537037</v>
      </c>
    </row>
    <row r="384" spans="1:4" ht="15">
      <c r="A384" s="63" t="s">
        <v>362</v>
      </c>
      <c r="B384" s="63" t="s">
        <v>408</v>
      </c>
      <c r="C384" s="69" t="s">
        <v>374</v>
      </c>
      <c r="D384" s="129">
        <v>43654.8299537037</v>
      </c>
    </row>
    <row r="385" spans="1:4" ht="15">
      <c r="A385" s="63" t="s">
        <v>362</v>
      </c>
      <c r="B385" s="63" t="s">
        <v>355</v>
      </c>
      <c r="C385" s="69" t="s">
        <v>374</v>
      </c>
      <c r="D385" s="129">
        <v>43654.8299537037</v>
      </c>
    </row>
    <row r="386" spans="1:4" ht="15">
      <c r="A386" s="63" t="s">
        <v>362</v>
      </c>
      <c r="B386" s="63" t="s">
        <v>434</v>
      </c>
      <c r="C386" s="69" t="s">
        <v>374</v>
      </c>
      <c r="D386" s="129">
        <v>43654.8299537037</v>
      </c>
    </row>
    <row r="387" spans="1:4" ht="15">
      <c r="A387" s="63" t="s">
        <v>362</v>
      </c>
      <c r="B387" s="63" t="s">
        <v>478</v>
      </c>
      <c r="C387" s="69" t="s">
        <v>374</v>
      </c>
      <c r="D387" s="129">
        <v>43654.8299537037</v>
      </c>
    </row>
    <row r="388" spans="1:4" ht="15">
      <c r="A388" s="63" t="s">
        <v>362</v>
      </c>
      <c r="B388" s="63">
        <v>5</v>
      </c>
      <c r="C388" s="69" t="s">
        <v>374</v>
      </c>
      <c r="D388" s="129">
        <v>43654.8299537037</v>
      </c>
    </row>
    <row r="389" spans="1:4" ht="15">
      <c r="A389" s="63" t="s">
        <v>362</v>
      </c>
      <c r="B389" s="63" t="s">
        <v>409</v>
      </c>
      <c r="C389" s="69" t="s">
        <v>374</v>
      </c>
      <c r="D389" s="129">
        <v>43654.8299537037</v>
      </c>
    </row>
    <row r="390" spans="1:4" ht="15">
      <c r="A390" s="63" t="s">
        <v>362</v>
      </c>
      <c r="B390" s="63" t="s">
        <v>347</v>
      </c>
      <c r="C390" s="69" t="s">
        <v>374</v>
      </c>
      <c r="D390" s="129">
        <v>43654.8299537037</v>
      </c>
    </row>
    <row r="391" spans="1:4" ht="15">
      <c r="A391" s="63" t="s">
        <v>362</v>
      </c>
      <c r="B391" s="63" t="s">
        <v>490</v>
      </c>
      <c r="C391" s="69" t="s">
        <v>374</v>
      </c>
      <c r="D391" s="129">
        <v>43654.8299537037</v>
      </c>
    </row>
    <row r="392" spans="1:4" ht="15">
      <c r="A392" s="63" t="s">
        <v>362</v>
      </c>
      <c r="B392" s="63" t="s">
        <v>465</v>
      </c>
      <c r="C392" s="69" t="s">
        <v>374</v>
      </c>
      <c r="D392" s="129">
        <v>43654.8299537037</v>
      </c>
    </row>
    <row r="393" spans="1:4" ht="15">
      <c r="A393" s="63" t="s">
        <v>362</v>
      </c>
      <c r="B393" s="63" t="s">
        <v>360</v>
      </c>
      <c r="C393" s="69" t="s">
        <v>374</v>
      </c>
      <c r="D393" s="129">
        <v>43654.8299537037</v>
      </c>
    </row>
    <row r="394" spans="1:4" ht="15">
      <c r="A394" s="63" t="s">
        <v>362</v>
      </c>
      <c r="B394" s="63" t="s">
        <v>410</v>
      </c>
      <c r="C394" s="69" t="s">
        <v>374</v>
      </c>
      <c r="D394" s="129">
        <v>43654.8299537037</v>
      </c>
    </row>
    <row r="395" spans="1:4" ht="15">
      <c r="A395" s="63" t="s">
        <v>362</v>
      </c>
      <c r="B395" s="63" t="s">
        <v>411</v>
      </c>
      <c r="C395" s="69" t="s">
        <v>374</v>
      </c>
      <c r="D395" s="129">
        <v>43654.8299537037</v>
      </c>
    </row>
    <row r="396" spans="1:4" ht="15">
      <c r="A396" s="63" t="s">
        <v>362</v>
      </c>
      <c r="B396" s="63" t="s">
        <v>460</v>
      </c>
      <c r="C396" s="69" t="s">
        <v>374</v>
      </c>
      <c r="D396" s="129">
        <v>43654.8299537037</v>
      </c>
    </row>
    <row r="397" spans="1:4" ht="15">
      <c r="A397" s="63" t="s">
        <v>362</v>
      </c>
      <c r="B397" s="63" t="s">
        <v>359</v>
      </c>
      <c r="C397" s="69" t="s">
        <v>374</v>
      </c>
      <c r="D397" s="129">
        <v>43654.8299537037</v>
      </c>
    </row>
    <row r="398" spans="1:4" ht="15">
      <c r="A398" s="63" t="s">
        <v>362</v>
      </c>
      <c r="B398" s="63" t="s">
        <v>407</v>
      </c>
      <c r="C398" s="69" t="s">
        <v>374</v>
      </c>
      <c r="D398" s="129">
        <v>43654.8299537037</v>
      </c>
    </row>
    <row r="399" spans="1:4" ht="15">
      <c r="A399" s="63" t="s">
        <v>362</v>
      </c>
      <c r="B399" s="63" t="s">
        <v>463</v>
      </c>
      <c r="C399" s="69" t="s">
        <v>374</v>
      </c>
      <c r="D399" s="129">
        <v>43654.8299537037</v>
      </c>
    </row>
    <row r="400" spans="1:4" ht="15">
      <c r="A400" s="63" t="s">
        <v>362</v>
      </c>
      <c r="B400" s="63" t="s">
        <v>491</v>
      </c>
      <c r="C400" s="69" t="s">
        <v>374</v>
      </c>
      <c r="D400" s="129">
        <v>43654.8299537037</v>
      </c>
    </row>
    <row r="401" spans="1:4" ht="15">
      <c r="A401" s="63" t="s">
        <v>362</v>
      </c>
      <c r="B401" s="63" t="s">
        <v>458</v>
      </c>
      <c r="C401" s="69" t="s">
        <v>374</v>
      </c>
      <c r="D401" s="129">
        <v>43654.8299537037</v>
      </c>
    </row>
    <row r="402" spans="1:4" ht="15">
      <c r="A402" s="63" t="s">
        <v>362</v>
      </c>
      <c r="B402" s="63" t="s">
        <v>412</v>
      </c>
      <c r="C402" s="69" t="s">
        <v>374</v>
      </c>
      <c r="D402" s="129">
        <v>43654.8299537037</v>
      </c>
    </row>
    <row r="403" spans="1:4" ht="15">
      <c r="A403" s="63" t="s">
        <v>362</v>
      </c>
      <c r="B403" s="63" t="s">
        <v>413</v>
      </c>
      <c r="C403" s="69" t="s">
        <v>374</v>
      </c>
      <c r="D403" s="129">
        <v>43654.8299537037</v>
      </c>
    </row>
    <row r="404" spans="1:4" ht="15">
      <c r="A404" s="63" t="s">
        <v>362</v>
      </c>
      <c r="B404" s="63" t="s">
        <v>352</v>
      </c>
      <c r="C404" s="69" t="s">
        <v>374</v>
      </c>
      <c r="D404" s="129">
        <v>43654.8299537037</v>
      </c>
    </row>
    <row r="405" spans="1:4" ht="15">
      <c r="A405" s="63" t="s">
        <v>362</v>
      </c>
      <c r="B405" s="63" t="s">
        <v>492</v>
      </c>
      <c r="C405" s="69" t="s">
        <v>374</v>
      </c>
      <c r="D405" s="129">
        <v>43654.8299537037</v>
      </c>
    </row>
    <row r="406" spans="1:4" ht="15">
      <c r="A406" s="63" t="s">
        <v>362</v>
      </c>
      <c r="B406" s="63" t="s">
        <v>493</v>
      </c>
      <c r="C406" s="69" t="s">
        <v>374</v>
      </c>
      <c r="D406" s="129">
        <v>43654.8299537037</v>
      </c>
    </row>
    <row r="407" spans="1:4" ht="15">
      <c r="A407" s="63" t="s">
        <v>362</v>
      </c>
      <c r="B407" s="63" t="s">
        <v>494</v>
      </c>
      <c r="C407" s="69" t="s">
        <v>374</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t="s">
        <v>856</v>
      </c>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789</v>
      </c>
      <c r="B3" s="63"/>
      <c r="C3" s="81"/>
      <c r="D3" s="81" t="s">
        <v>64</v>
      </c>
      <c r="E3" s="88">
        <v>168.30079399026894</v>
      </c>
      <c r="F3" s="90">
        <v>99.99940545349762</v>
      </c>
      <c r="G3" s="72" t="s">
        <v>796</v>
      </c>
      <c r="H3" s="81"/>
      <c r="I3" s="73" t="s">
        <v>789</v>
      </c>
      <c r="J3" s="91"/>
      <c r="K3" s="91"/>
      <c r="L3" s="73" t="s">
        <v>1547</v>
      </c>
      <c r="M3" s="95">
        <v>1.198142531029382</v>
      </c>
      <c r="N3" s="96">
        <v>8767.9345703125</v>
      </c>
      <c r="O3" s="96">
        <v>2077.8447265625</v>
      </c>
      <c r="P3" s="97"/>
      <c r="Q3" s="98"/>
      <c r="R3" s="98"/>
      <c r="S3" s="71"/>
      <c r="T3" s="48">
        <v>0</v>
      </c>
      <c r="U3" s="48">
        <v>9</v>
      </c>
      <c r="V3" s="49">
        <v>890</v>
      </c>
      <c r="W3" s="49">
        <v>0.005556</v>
      </c>
      <c r="X3" s="49">
        <v>0.021221</v>
      </c>
      <c r="Y3" s="49">
        <v>3.04924</v>
      </c>
      <c r="Z3" s="49">
        <v>0.09722222222222222</v>
      </c>
      <c r="AA3" s="49">
        <v>0</v>
      </c>
      <c r="AB3" s="92">
        <v>3</v>
      </c>
      <c r="AC3" s="92"/>
      <c r="AD3" s="93"/>
      <c r="AE3" s="63" t="s">
        <v>799</v>
      </c>
      <c r="AF3" s="63">
        <v>3013</v>
      </c>
      <c r="AG3" s="63">
        <v>1158</v>
      </c>
      <c r="AH3" s="63">
        <v>1488</v>
      </c>
      <c r="AI3" s="63">
        <v>253</v>
      </c>
      <c r="AJ3" s="63"/>
      <c r="AK3" s="63" t="s">
        <v>805</v>
      </c>
      <c r="AL3" s="63" t="s">
        <v>811</v>
      </c>
      <c r="AM3" s="68" t="s">
        <v>818</v>
      </c>
      <c r="AN3" s="63"/>
      <c r="AO3" s="65">
        <v>39981.329618055555</v>
      </c>
      <c r="AP3" s="68" t="s">
        <v>822</v>
      </c>
      <c r="AQ3" s="63" t="b">
        <v>0</v>
      </c>
      <c r="AR3" s="63" t="b">
        <v>0</v>
      </c>
      <c r="AS3" s="63" t="b">
        <v>0</v>
      </c>
      <c r="AT3" s="63"/>
      <c r="AU3" s="63">
        <v>25</v>
      </c>
      <c r="AV3" s="68" t="s">
        <v>695</v>
      </c>
      <c r="AW3" s="63" t="b">
        <v>0</v>
      </c>
      <c r="AX3" s="63" t="s">
        <v>218</v>
      </c>
      <c r="AY3" s="68" t="s">
        <v>833</v>
      </c>
      <c r="AZ3" s="63" t="s">
        <v>66</v>
      </c>
      <c r="BA3" s="48" t="s">
        <v>953</v>
      </c>
      <c r="BB3" s="48" t="s">
        <v>953</v>
      </c>
      <c r="BC3" s="48" t="s">
        <v>795</v>
      </c>
      <c r="BD3" s="48" t="s">
        <v>795</v>
      </c>
      <c r="BE3" s="48" t="s">
        <v>962</v>
      </c>
      <c r="BF3" s="48" t="s">
        <v>962</v>
      </c>
      <c r="BG3" s="86" t="s">
        <v>1702</v>
      </c>
      <c r="BH3" s="86" t="s">
        <v>1702</v>
      </c>
      <c r="BI3" s="86" t="s">
        <v>1715</v>
      </c>
      <c r="BJ3" s="86" t="s">
        <v>1715</v>
      </c>
      <c r="BK3" s="86">
        <v>0</v>
      </c>
      <c r="BL3" s="106">
        <v>0</v>
      </c>
      <c r="BM3" s="86">
        <v>0</v>
      </c>
      <c r="BN3" s="106">
        <v>0</v>
      </c>
      <c r="BO3" s="86">
        <v>0</v>
      </c>
      <c r="BP3" s="106">
        <v>0</v>
      </c>
      <c r="BQ3" s="86">
        <v>22</v>
      </c>
      <c r="BR3" s="106">
        <v>100</v>
      </c>
      <c r="BS3" s="86">
        <v>22</v>
      </c>
      <c r="BT3" s="69" t="str">
        <f>REPLACE(INDEX(GroupVertices[Group],MATCH(Vertices[[#This Row],[Vertex]],GroupVertices[Vertex],0)),1,1,"")</f>
        <v>5</v>
      </c>
      <c r="BU3" s="3"/>
      <c r="BV3" s="3"/>
    </row>
    <row r="4" spans="1:77" ht="41.45" customHeight="1">
      <c r="A4" s="62" t="s">
        <v>863</v>
      </c>
      <c r="B4" s="64"/>
      <c r="C4" s="81"/>
      <c r="D4" s="81" t="s">
        <v>64</v>
      </c>
      <c r="E4" s="88">
        <v>170.44026359407582</v>
      </c>
      <c r="F4" s="99">
        <v>99.99920357192968</v>
      </c>
      <c r="G4" s="72" t="s">
        <v>1389</v>
      </c>
      <c r="H4" s="100"/>
      <c r="I4" s="73" t="s">
        <v>863</v>
      </c>
      <c r="J4" s="91"/>
      <c r="K4" s="101"/>
      <c r="L4" s="73" t="s">
        <v>1548</v>
      </c>
      <c r="M4" s="102">
        <v>1.2654229282322476</v>
      </c>
      <c r="N4" s="96">
        <v>8617.9853515625</v>
      </c>
      <c r="O4" s="96">
        <v>1196.3538818359375</v>
      </c>
      <c r="P4" s="97"/>
      <c r="Q4" s="98"/>
      <c r="R4" s="98"/>
      <c r="S4" s="103"/>
      <c r="T4" s="48">
        <v>1</v>
      </c>
      <c r="U4" s="48">
        <v>0</v>
      </c>
      <c r="V4" s="49">
        <v>0</v>
      </c>
      <c r="W4" s="49">
        <v>0.003731</v>
      </c>
      <c r="X4" s="49">
        <v>0.002231</v>
      </c>
      <c r="Y4" s="49">
        <v>0.437984</v>
      </c>
      <c r="Z4" s="49">
        <v>0</v>
      </c>
      <c r="AA4" s="49">
        <v>0</v>
      </c>
      <c r="AB4" s="92">
        <v>4</v>
      </c>
      <c r="AC4" s="92"/>
      <c r="AD4" s="93"/>
      <c r="AE4" s="64" t="s">
        <v>1050</v>
      </c>
      <c r="AF4" s="64">
        <v>1445</v>
      </c>
      <c r="AG4" s="64">
        <v>1540</v>
      </c>
      <c r="AH4" s="64">
        <v>103712</v>
      </c>
      <c r="AI4" s="64">
        <v>65672</v>
      </c>
      <c r="AJ4" s="64"/>
      <c r="AK4" s="64" t="s">
        <v>1132</v>
      </c>
      <c r="AL4" s="64" t="s">
        <v>1187</v>
      </c>
      <c r="AM4" s="67" t="s">
        <v>1250</v>
      </c>
      <c r="AN4" s="64"/>
      <c r="AO4" s="66">
        <v>40825.85753472222</v>
      </c>
      <c r="AP4" s="67" t="s">
        <v>1312</v>
      </c>
      <c r="AQ4" s="64" t="b">
        <v>0</v>
      </c>
      <c r="AR4" s="64" t="b">
        <v>0</v>
      </c>
      <c r="AS4" s="64" t="b">
        <v>0</v>
      </c>
      <c r="AT4" s="64"/>
      <c r="AU4" s="64">
        <v>24</v>
      </c>
      <c r="AV4" s="67" t="s">
        <v>696</v>
      </c>
      <c r="AW4" s="64" t="b">
        <v>0</v>
      </c>
      <c r="AX4" s="64" t="s">
        <v>218</v>
      </c>
      <c r="AY4" s="67" t="s">
        <v>1465</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5</v>
      </c>
      <c r="BU4" s="2"/>
      <c r="BV4" s="3"/>
      <c r="BW4" s="3"/>
      <c r="BX4" s="3"/>
      <c r="BY4" s="3"/>
    </row>
    <row r="5" spans="1:77" ht="41.45" customHeight="1">
      <c r="A5" s="62" t="s">
        <v>792</v>
      </c>
      <c r="B5" s="64"/>
      <c r="C5" s="81"/>
      <c r="D5" s="81" t="s">
        <v>64</v>
      </c>
      <c r="E5" s="88">
        <v>162.26883387691814</v>
      </c>
      <c r="F5" s="99">
        <v>99.99997463268257</v>
      </c>
      <c r="G5" s="72" t="s">
        <v>830</v>
      </c>
      <c r="H5" s="100"/>
      <c r="I5" s="73" t="s">
        <v>792</v>
      </c>
      <c r="J5" s="91"/>
      <c r="K5" s="101"/>
      <c r="L5" s="73" t="s">
        <v>840</v>
      </c>
      <c r="M5" s="102">
        <v>1.0084540813239202</v>
      </c>
      <c r="N5" s="96">
        <v>8917.84765625</v>
      </c>
      <c r="O5" s="96">
        <v>3400.163818359375</v>
      </c>
      <c r="P5" s="97"/>
      <c r="Q5" s="98"/>
      <c r="R5" s="98"/>
      <c r="S5" s="103"/>
      <c r="T5" s="48">
        <v>1</v>
      </c>
      <c r="U5" s="48">
        <v>0</v>
      </c>
      <c r="V5" s="49">
        <v>0</v>
      </c>
      <c r="W5" s="49">
        <v>0.003731</v>
      </c>
      <c r="X5" s="49">
        <v>0.002231</v>
      </c>
      <c r="Y5" s="49">
        <v>0.437984</v>
      </c>
      <c r="Z5" s="49">
        <v>0</v>
      </c>
      <c r="AA5" s="49">
        <v>0</v>
      </c>
      <c r="AB5" s="92">
        <v>5</v>
      </c>
      <c r="AC5" s="92"/>
      <c r="AD5" s="93"/>
      <c r="AE5" s="64" t="s">
        <v>802</v>
      </c>
      <c r="AF5" s="64">
        <v>358</v>
      </c>
      <c r="AG5" s="64">
        <v>81</v>
      </c>
      <c r="AH5" s="64">
        <v>211</v>
      </c>
      <c r="AI5" s="64">
        <v>274</v>
      </c>
      <c r="AJ5" s="64"/>
      <c r="AK5" s="64" t="s">
        <v>808</v>
      </c>
      <c r="AL5" s="64" t="s">
        <v>814</v>
      </c>
      <c r="AM5" s="64"/>
      <c r="AN5" s="64"/>
      <c r="AO5" s="66">
        <v>39914.32326388889</v>
      </c>
      <c r="AP5" s="67" t="s">
        <v>825</v>
      </c>
      <c r="AQ5" s="64" t="b">
        <v>0</v>
      </c>
      <c r="AR5" s="64" t="b">
        <v>0</v>
      </c>
      <c r="AS5" s="64" t="b">
        <v>0</v>
      </c>
      <c r="AT5" s="64"/>
      <c r="AU5" s="64">
        <v>0</v>
      </c>
      <c r="AV5" s="67" t="s">
        <v>694</v>
      </c>
      <c r="AW5" s="64" t="b">
        <v>0</v>
      </c>
      <c r="AX5" s="64" t="s">
        <v>218</v>
      </c>
      <c r="AY5" s="67" t="s">
        <v>836</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5</v>
      </c>
      <c r="BU5" s="2"/>
      <c r="BV5" s="3"/>
      <c r="BW5" s="3"/>
      <c r="BX5" s="3"/>
      <c r="BY5" s="3"/>
    </row>
    <row r="6" spans="1:77" ht="41.45" customHeight="1">
      <c r="A6" s="62" t="s">
        <v>864</v>
      </c>
      <c r="B6" s="64"/>
      <c r="C6" s="81"/>
      <c r="D6" s="81" t="s">
        <v>64</v>
      </c>
      <c r="E6" s="88">
        <v>164.2850879538042</v>
      </c>
      <c r="F6" s="99">
        <v>99.9997843778018</v>
      </c>
      <c r="G6" s="72" t="s">
        <v>1390</v>
      </c>
      <c r="H6" s="100"/>
      <c r="I6" s="73" t="s">
        <v>864</v>
      </c>
      <c r="J6" s="91"/>
      <c r="K6" s="101"/>
      <c r="L6" s="73" t="s">
        <v>1549</v>
      </c>
      <c r="M6" s="102">
        <v>1.0718596912533225</v>
      </c>
      <c r="N6" s="96">
        <v>8137.16162109375</v>
      </c>
      <c r="O6" s="96">
        <v>2949.688720703125</v>
      </c>
      <c r="P6" s="97"/>
      <c r="Q6" s="98"/>
      <c r="R6" s="98"/>
      <c r="S6" s="103"/>
      <c r="T6" s="48">
        <v>1</v>
      </c>
      <c r="U6" s="48">
        <v>0</v>
      </c>
      <c r="V6" s="49">
        <v>0</v>
      </c>
      <c r="W6" s="49">
        <v>0.003731</v>
      </c>
      <c r="X6" s="49">
        <v>0.002231</v>
      </c>
      <c r="Y6" s="49">
        <v>0.437984</v>
      </c>
      <c r="Z6" s="49">
        <v>0</v>
      </c>
      <c r="AA6" s="49">
        <v>0</v>
      </c>
      <c r="AB6" s="92">
        <v>6</v>
      </c>
      <c r="AC6" s="92"/>
      <c r="AD6" s="93"/>
      <c r="AE6" s="64" t="s">
        <v>1051</v>
      </c>
      <c r="AF6" s="64">
        <v>317</v>
      </c>
      <c r="AG6" s="64">
        <v>441</v>
      </c>
      <c r="AH6" s="64">
        <v>19784</v>
      </c>
      <c r="AI6" s="64">
        <v>13968</v>
      </c>
      <c r="AJ6" s="64"/>
      <c r="AK6" s="64" t="s">
        <v>1133</v>
      </c>
      <c r="AL6" s="64"/>
      <c r="AM6" s="67" t="s">
        <v>1251</v>
      </c>
      <c r="AN6" s="64"/>
      <c r="AO6" s="66">
        <v>43623.62385416667</v>
      </c>
      <c r="AP6" s="67" t="s">
        <v>1313</v>
      </c>
      <c r="AQ6" s="64" t="b">
        <v>1</v>
      </c>
      <c r="AR6" s="64" t="b">
        <v>0</v>
      </c>
      <c r="AS6" s="64" t="b">
        <v>0</v>
      </c>
      <c r="AT6" s="64"/>
      <c r="AU6" s="64">
        <v>8</v>
      </c>
      <c r="AV6" s="64"/>
      <c r="AW6" s="64" t="b">
        <v>0</v>
      </c>
      <c r="AX6" s="64" t="s">
        <v>218</v>
      </c>
      <c r="AY6" s="67" t="s">
        <v>1466</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5</v>
      </c>
      <c r="BU6" s="2"/>
      <c r="BV6" s="3"/>
      <c r="BW6" s="3"/>
      <c r="BX6" s="3"/>
      <c r="BY6" s="3"/>
    </row>
    <row r="7" spans="1:77" ht="41.45" customHeight="1">
      <c r="A7" s="62" t="s">
        <v>865</v>
      </c>
      <c r="B7" s="64"/>
      <c r="C7" s="81"/>
      <c r="D7" s="81" t="s">
        <v>64</v>
      </c>
      <c r="E7" s="88">
        <v>166.73259637491313</v>
      </c>
      <c r="F7" s="99">
        <v>99.99955342951598</v>
      </c>
      <c r="G7" s="72" t="s">
        <v>1391</v>
      </c>
      <c r="H7" s="100"/>
      <c r="I7" s="73" t="s">
        <v>865</v>
      </c>
      <c r="J7" s="91"/>
      <c r="K7" s="101"/>
      <c r="L7" s="73" t="s">
        <v>1550</v>
      </c>
      <c r="M7" s="102">
        <v>1.1488270566398469</v>
      </c>
      <c r="N7" s="96">
        <v>9293.365234375</v>
      </c>
      <c r="O7" s="96">
        <v>1206.03173828125</v>
      </c>
      <c r="P7" s="97"/>
      <c r="Q7" s="98"/>
      <c r="R7" s="98"/>
      <c r="S7" s="103"/>
      <c r="T7" s="48">
        <v>1</v>
      </c>
      <c r="U7" s="48">
        <v>0</v>
      </c>
      <c r="V7" s="49">
        <v>0</v>
      </c>
      <c r="W7" s="49">
        <v>0.003731</v>
      </c>
      <c r="X7" s="49">
        <v>0.002231</v>
      </c>
      <c r="Y7" s="49">
        <v>0.437984</v>
      </c>
      <c r="Z7" s="49">
        <v>0</v>
      </c>
      <c r="AA7" s="49">
        <v>0</v>
      </c>
      <c r="AB7" s="92">
        <v>7</v>
      </c>
      <c r="AC7" s="92"/>
      <c r="AD7" s="93"/>
      <c r="AE7" s="64" t="s">
        <v>1052</v>
      </c>
      <c r="AF7" s="64">
        <v>635</v>
      </c>
      <c r="AG7" s="64">
        <v>878</v>
      </c>
      <c r="AH7" s="64">
        <v>4032</v>
      </c>
      <c r="AI7" s="64">
        <v>6664</v>
      </c>
      <c r="AJ7" s="64"/>
      <c r="AK7" s="64" t="s">
        <v>1134</v>
      </c>
      <c r="AL7" s="64"/>
      <c r="AM7" s="67" t="s">
        <v>1252</v>
      </c>
      <c r="AN7" s="64"/>
      <c r="AO7" s="66">
        <v>41699.162314814814</v>
      </c>
      <c r="AP7" s="67" t="s">
        <v>1314</v>
      </c>
      <c r="AQ7" s="64" t="b">
        <v>1</v>
      </c>
      <c r="AR7" s="64" t="b">
        <v>0</v>
      </c>
      <c r="AS7" s="64" t="b">
        <v>1</v>
      </c>
      <c r="AT7" s="64"/>
      <c r="AU7" s="64">
        <v>1</v>
      </c>
      <c r="AV7" s="67" t="s">
        <v>276</v>
      </c>
      <c r="AW7" s="64" t="b">
        <v>0</v>
      </c>
      <c r="AX7" s="64" t="s">
        <v>218</v>
      </c>
      <c r="AY7" s="67" t="s">
        <v>1467</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5</v>
      </c>
      <c r="BU7" s="2"/>
      <c r="BV7" s="3"/>
      <c r="BW7" s="3"/>
      <c r="BX7" s="3"/>
      <c r="BY7" s="3"/>
    </row>
    <row r="8" spans="1:77" ht="41.45" customHeight="1">
      <c r="A8" s="62" t="s">
        <v>866</v>
      </c>
      <c r="B8" s="64"/>
      <c r="C8" s="81"/>
      <c r="D8" s="81" t="s">
        <v>64</v>
      </c>
      <c r="E8" s="88">
        <v>164.06105972303908</v>
      </c>
      <c r="F8" s="99">
        <v>99.999805517233</v>
      </c>
      <c r="G8" s="72" t="s">
        <v>1392</v>
      </c>
      <c r="H8" s="100"/>
      <c r="I8" s="73" t="s">
        <v>866</v>
      </c>
      <c r="J8" s="91"/>
      <c r="K8" s="101"/>
      <c r="L8" s="73" t="s">
        <v>1551</v>
      </c>
      <c r="M8" s="102">
        <v>1.0648146234833888</v>
      </c>
      <c r="N8" s="96">
        <v>9293.365234375</v>
      </c>
      <c r="O8" s="96">
        <v>2528.371337890625</v>
      </c>
      <c r="P8" s="97"/>
      <c r="Q8" s="98"/>
      <c r="R8" s="98"/>
      <c r="S8" s="103"/>
      <c r="T8" s="48">
        <v>1</v>
      </c>
      <c r="U8" s="48">
        <v>0</v>
      </c>
      <c r="V8" s="49">
        <v>0</v>
      </c>
      <c r="W8" s="49">
        <v>0.003731</v>
      </c>
      <c r="X8" s="49">
        <v>0.002231</v>
      </c>
      <c r="Y8" s="49">
        <v>0.437984</v>
      </c>
      <c r="Z8" s="49">
        <v>0</v>
      </c>
      <c r="AA8" s="49">
        <v>0</v>
      </c>
      <c r="AB8" s="92">
        <v>8</v>
      </c>
      <c r="AC8" s="92"/>
      <c r="AD8" s="93"/>
      <c r="AE8" s="64" t="s">
        <v>1053</v>
      </c>
      <c r="AF8" s="64">
        <v>477</v>
      </c>
      <c r="AG8" s="64">
        <v>401</v>
      </c>
      <c r="AH8" s="64">
        <v>9884</v>
      </c>
      <c r="AI8" s="64">
        <v>70305</v>
      </c>
      <c r="AJ8" s="64"/>
      <c r="AK8" s="64" t="s">
        <v>1135</v>
      </c>
      <c r="AL8" s="64" t="s">
        <v>747</v>
      </c>
      <c r="AM8" s="64"/>
      <c r="AN8" s="64"/>
      <c r="AO8" s="66">
        <v>41077.8172337963</v>
      </c>
      <c r="AP8" s="67" t="s">
        <v>1315</v>
      </c>
      <c r="AQ8" s="64" t="b">
        <v>0</v>
      </c>
      <c r="AR8" s="64" t="b">
        <v>0</v>
      </c>
      <c r="AS8" s="64" t="b">
        <v>0</v>
      </c>
      <c r="AT8" s="64"/>
      <c r="AU8" s="64">
        <v>1</v>
      </c>
      <c r="AV8" s="67" t="s">
        <v>276</v>
      </c>
      <c r="AW8" s="64" t="b">
        <v>0</v>
      </c>
      <c r="AX8" s="64" t="s">
        <v>218</v>
      </c>
      <c r="AY8" s="67" t="s">
        <v>1468</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5</v>
      </c>
      <c r="BU8" s="2"/>
      <c r="BV8" s="3"/>
      <c r="BW8" s="3"/>
      <c r="BX8" s="3"/>
      <c r="BY8" s="3"/>
    </row>
    <row r="9" spans="1:77" ht="41.45" customHeight="1">
      <c r="A9" s="62" t="s">
        <v>794</v>
      </c>
      <c r="B9" s="64"/>
      <c r="C9" s="81"/>
      <c r="D9" s="81" t="s">
        <v>64</v>
      </c>
      <c r="E9" s="88">
        <v>380.66835534406243</v>
      </c>
      <c r="F9" s="99">
        <v>99.97936632969532</v>
      </c>
      <c r="G9" s="72" t="s">
        <v>832</v>
      </c>
      <c r="H9" s="100"/>
      <c r="I9" s="73" t="s">
        <v>794</v>
      </c>
      <c r="J9" s="91"/>
      <c r="K9" s="101"/>
      <c r="L9" s="73" t="s">
        <v>842</v>
      </c>
      <c r="M9" s="102">
        <v>7.87651452353792</v>
      </c>
      <c r="N9" s="96">
        <v>7987.18896484375</v>
      </c>
      <c r="O9" s="96">
        <v>1627.37890625</v>
      </c>
      <c r="P9" s="97"/>
      <c r="Q9" s="98"/>
      <c r="R9" s="98"/>
      <c r="S9" s="103"/>
      <c r="T9" s="48">
        <v>2</v>
      </c>
      <c r="U9" s="48">
        <v>0</v>
      </c>
      <c r="V9" s="49">
        <v>0</v>
      </c>
      <c r="W9" s="49">
        <v>0.004651</v>
      </c>
      <c r="X9" s="49">
        <v>0.010562</v>
      </c>
      <c r="Y9" s="49">
        <v>0.714416</v>
      </c>
      <c r="Z9" s="49">
        <v>0.5</v>
      </c>
      <c r="AA9" s="49">
        <v>0</v>
      </c>
      <c r="AB9" s="92">
        <v>9</v>
      </c>
      <c r="AC9" s="92"/>
      <c r="AD9" s="93"/>
      <c r="AE9" s="64" t="s">
        <v>804</v>
      </c>
      <c r="AF9" s="64">
        <v>460</v>
      </c>
      <c r="AG9" s="64">
        <v>39076</v>
      </c>
      <c r="AH9" s="64">
        <v>22370</v>
      </c>
      <c r="AI9" s="64">
        <v>16112</v>
      </c>
      <c r="AJ9" s="64"/>
      <c r="AK9" s="64" t="s">
        <v>810</v>
      </c>
      <c r="AL9" s="64" t="s">
        <v>816</v>
      </c>
      <c r="AM9" s="67" t="s">
        <v>821</v>
      </c>
      <c r="AN9" s="64"/>
      <c r="AO9" s="66">
        <v>39737.6625462963</v>
      </c>
      <c r="AP9" s="67" t="s">
        <v>827</v>
      </c>
      <c r="AQ9" s="64" t="b">
        <v>0</v>
      </c>
      <c r="AR9" s="64" t="b">
        <v>0</v>
      </c>
      <c r="AS9" s="64" t="b">
        <v>0</v>
      </c>
      <c r="AT9" s="64"/>
      <c r="AU9" s="64">
        <v>342</v>
      </c>
      <c r="AV9" s="67" t="s">
        <v>277</v>
      </c>
      <c r="AW9" s="64" t="b">
        <v>1</v>
      </c>
      <c r="AX9" s="64" t="s">
        <v>218</v>
      </c>
      <c r="AY9" s="67" t="s">
        <v>838</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5</v>
      </c>
      <c r="BU9" s="2"/>
      <c r="BV9" s="3"/>
      <c r="BW9" s="3"/>
      <c r="BX9" s="3"/>
      <c r="BY9" s="3"/>
    </row>
    <row r="10" spans="1:77" ht="41.45" customHeight="1">
      <c r="A10" s="62" t="s">
        <v>790</v>
      </c>
      <c r="B10" s="64"/>
      <c r="C10" s="81"/>
      <c r="D10" s="81" t="s">
        <v>64</v>
      </c>
      <c r="E10" s="88">
        <v>169.01208362294818</v>
      </c>
      <c r="F10" s="99">
        <v>99.99933833580356</v>
      </c>
      <c r="G10" s="72" t="s">
        <v>797</v>
      </c>
      <c r="H10" s="100"/>
      <c r="I10" s="73" t="s">
        <v>790</v>
      </c>
      <c r="J10" s="91"/>
      <c r="K10" s="101"/>
      <c r="L10" s="73" t="s">
        <v>1552</v>
      </c>
      <c r="M10" s="102">
        <v>1.2205106211989212</v>
      </c>
      <c r="N10" s="96">
        <v>6055.908203125</v>
      </c>
      <c r="O10" s="96">
        <v>7247.78271484375</v>
      </c>
      <c r="P10" s="97"/>
      <c r="Q10" s="98"/>
      <c r="R10" s="98"/>
      <c r="S10" s="103"/>
      <c r="T10" s="48">
        <v>4</v>
      </c>
      <c r="U10" s="48">
        <v>27</v>
      </c>
      <c r="V10" s="49">
        <v>2634</v>
      </c>
      <c r="W10" s="49">
        <v>0.006289</v>
      </c>
      <c r="X10" s="49">
        <v>0.048798</v>
      </c>
      <c r="Y10" s="49">
        <v>8.571443</v>
      </c>
      <c r="Z10" s="49">
        <v>0.042328042328042326</v>
      </c>
      <c r="AA10" s="49">
        <v>0.10714285714285714</v>
      </c>
      <c r="AB10" s="92">
        <v>10</v>
      </c>
      <c r="AC10" s="92"/>
      <c r="AD10" s="93"/>
      <c r="AE10" s="64" t="s">
        <v>801</v>
      </c>
      <c r="AF10" s="64">
        <v>993</v>
      </c>
      <c r="AG10" s="64">
        <v>1285</v>
      </c>
      <c r="AH10" s="64">
        <v>31538</v>
      </c>
      <c r="AI10" s="64">
        <v>36461</v>
      </c>
      <c r="AJ10" s="64"/>
      <c r="AK10" s="64" t="s">
        <v>807</v>
      </c>
      <c r="AL10" s="64"/>
      <c r="AM10" s="64"/>
      <c r="AN10" s="64"/>
      <c r="AO10" s="66">
        <v>41358.60019675926</v>
      </c>
      <c r="AP10" s="67" t="s">
        <v>824</v>
      </c>
      <c r="AQ10" s="64" t="b">
        <v>1</v>
      </c>
      <c r="AR10" s="64" t="b">
        <v>0</v>
      </c>
      <c r="AS10" s="64" t="b">
        <v>0</v>
      </c>
      <c r="AT10" s="64"/>
      <c r="AU10" s="64">
        <v>549</v>
      </c>
      <c r="AV10" s="67" t="s">
        <v>276</v>
      </c>
      <c r="AW10" s="64" t="b">
        <v>0</v>
      </c>
      <c r="AX10" s="64" t="s">
        <v>218</v>
      </c>
      <c r="AY10" s="67" t="s">
        <v>835</v>
      </c>
      <c r="AZ10" s="104" t="s">
        <v>66</v>
      </c>
      <c r="BA10" s="48" t="s">
        <v>1697</v>
      </c>
      <c r="BB10" s="48" t="s">
        <v>1697</v>
      </c>
      <c r="BC10" s="48" t="s">
        <v>852</v>
      </c>
      <c r="BD10" s="48" t="s">
        <v>853</v>
      </c>
      <c r="BE10" s="48" t="s">
        <v>1699</v>
      </c>
      <c r="BF10" s="48" t="s">
        <v>1701</v>
      </c>
      <c r="BG10" s="86" t="s">
        <v>1703</v>
      </c>
      <c r="BH10" s="86" t="s">
        <v>1712</v>
      </c>
      <c r="BI10" s="86" t="s">
        <v>1716</v>
      </c>
      <c r="BJ10" s="86" t="s">
        <v>1717</v>
      </c>
      <c r="BK10" s="48">
        <v>0</v>
      </c>
      <c r="BL10" s="49">
        <v>0</v>
      </c>
      <c r="BM10" s="48">
        <v>0</v>
      </c>
      <c r="BN10" s="49">
        <v>0</v>
      </c>
      <c r="BO10" s="48">
        <v>0</v>
      </c>
      <c r="BP10" s="49">
        <v>0</v>
      </c>
      <c r="BQ10" s="48">
        <v>58</v>
      </c>
      <c r="BR10" s="49">
        <v>100</v>
      </c>
      <c r="BS10" s="48">
        <v>58</v>
      </c>
      <c r="BT10" s="63" t="str">
        <f>REPLACE(INDEX(GroupVertices[Group],MATCH(Vertices[[#This Row],[Vertex]],GroupVertices[Vertex],0)),1,1,"")</f>
        <v>2</v>
      </c>
      <c r="BU10" s="2"/>
      <c r="BV10" s="3"/>
      <c r="BW10" s="3"/>
      <c r="BX10" s="3"/>
      <c r="BY10" s="3"/>
    </row>
    <row r="11" spans="1:77" ht="41.45" customHeight="1">
      <c r="A11" s="62" t="s">
        <v>739</v>
      </c>
      <c r="B11" s="64"/>
      <c r="C11" s="81"/>
      <c r="D11" s="81" t="s">
        <v>64</v>
      </c>
      <c r="E11" s="88">
        <v>167.59510506335883</v>
      </c>
      <c r="F11" s="99">
        <v>99.99947204270588</v>
      </c>
      <c r="G11" s="72" t="s">
        <v>740</v>
      </c>
      <c r="H11" s="100"/>
      <c r="I11" s="73" t="s">
        <v>739</v>
      </c>
      <c r="J11" s="91"/>
      <c r="K11" s="101"/>
      <c r="L11" s="73" t="s">
        <v>1553</v>
      </c>
      <c r="M11" s="102">
        <v>1.175950567554091</v>
      </c>
      <c r="N11" s="96">
        <v>5608.5</v>
      </c>
      <c r="O11" s="96">
        <v>2649.96435546875</v>
      </c>
      <c r="P11" s="97"/>
      <c r="Q11" s="98"/>
      <c r="R11" s="98"/>
      <c r="S11" s="103"/>
      <c r="T11" s="48">
        <v>9</v>
      </c>
      <c r="U11" s="48">
        <v>14</v>
      </c>
      <c r="V11" s="49">
        <v>2026.166667</v>
      </c>
      <c r="W11" s="49">
        <v>0.006289</v>
      </c>
      <c r="X11" s="49">
        <v>0.052119</v>
      </c>
      <c r="Y11" s="49">
        <v>4.415793</v>
      </c>
      <c r="Z11" s="49">
        <v>0.14619883040935672</v>
      </c>
      <c r="AA11" s="49">
        <v>0.21052631578947367</v>
      </c>
      <c r="AB11" s="92">
        <v>11</v>
      </c>
      <c r="AC11" s="92"/>
      <c r="AD11" s="93"/>
      <c r="AE11" s="64" t="s">
        <v>743</v>
      </c>
      <c r="AF11" s="64">
        <v>689</v>
      </c>
      <c r="AG11" s="64">
        <v>1032</v>
      </c>
      <c r="AH11" s="64">
        <v>1329</v>
      </c>
      <c r="AI11" s="64">
        <v>920</v>
      </c>
      <c r="AJ11" s="64"/>
      <c r="AK11" s="64" t="s">
        <v>745</v>
      </c>
      <c r="AL11" s="64" t="s">
        <v>747</v>
      </c>
      <c r="AM11" s="67" t="s">
        <v>749</v>
      </c>
      <c r="AN11" s="64"/>
      <c r="AO11" s="66">
        <v>41705.608715277776</v>
      </c>
      <c r="AP11" s="67" t="s">
        <v>751</v>
      </c>
      <c r="AQ11" s="64" t="b">
        <v>1</v>
      </c>
      <c r="AR11" s="64" t="b">
        <v>0</v>
      </c>
      <c r="AS11" s="64" t="b">
        <v>1</v>
      </c>
      <c r="AT11" s="64"/>
      <c r="AU11" s="64">
        <v>43</v>
      </c>
      <c r="AV11" s="67" t="s">
        <v>276</v>
      </c>
      <c r="AW11" s="64" t="b">
        <v>0</v>
      </c>
      <c r="AX11" s="64" t="s">
        <v>218</v>
      </c>
      <c r="AY11" s="67" t="s">
        <v>753</v>
      </c>
      <c r="AZ11" s="104" t="s">
        <v>66</v>
      </c>
      <c r="BA11" s="48" t="s">
        <v>957</v>
      </c>
      <c r="BB11" s="48" t="s">
        <v>957</v>
      </c>
      <c r="BC11" s="48" t="s">
        <v>795</v>
      </c>
      <c r="BD11" s="48" t="s">
        <v>795</v>
      </c>
      <c r="BE11" s="48" t="s">
        <v>964</v>
      </c>
      <c r="BF11" s="48" t="s">
        <v>964</v>
      </c>
      <c r="BG11" s="86" t="s">
        <v>1704</v>
      </c>
      <c r="BH11" s="86" t="s">
        <v>1713</v>
      </c>
      <c r="BI11" s="86" t="s">
        <v>1717</v>
      </c>
      <c r="BJ11" s="86" t="s">
        <v>1717</v>
      </c>
      <c r="BK11" s="48">
        <v>0</v>
      </c>
      <c r="BL11" s="49">
        <v>0</v>
      </c>
      <c r="BM11" s="48">
        <v>0</v>
      </c>
      <c r="BN11" s="49">
        <v>0</v>
      </c>
      <c r="BO11" s="48">
        <v>0</v>
      </c>
      <c r="BP11" s="49">
        <v>0</v>
      </c>
      <c r="BQ11" s="48">
        <v>40</v>
      </c>
      <c r="BR11" s="49">
        <v>100</v>
      </c>
      <c r="BS11" s="48">
        <v>40</v>
      </c>
      <c r="BT11" s="63" t="str">
        <f>REPLACE(INDEX(GroupVertices[Group],MATCH(Vertices[[#This Row],[Vertex]],GroupVertices[Vertex],0)),1,1,"")</f>
        <v>3</v>
      </c>
      <c r="BU11" s="2"/>
      <c r="BV11" s="3"/>
      <c r="BW11" s="3"/>
      <c r="BX11" s="3"/>
      <c r="BY11" s="3"/>
    </row>
    <row r="12" spans="1:77" ht="41.45" customHeight="1">
      <c r="A12" s="62" t="s">
        <v>368</v>
      </c>
      <c r="B12" s="64"/>
      <c r="C12" s="81"/>
      <c r="D12" s="81" t="s">
        <v>64</v>
      </c>
      <c r="E12" s="88">
        <v>197.44126610704166</v>
      </c>
      <c r="F12" s="99">
        <v>99.99665574198478</v>
      </c>
      <c r="G12" s="72" t="s">
        <v>741</v>
      </c>
      <c r="H12" s="100"/>
      <c r="I12" s="73" t="s">
        <v>368</v>
      </c>
      <c r="J12" s="91"/>
      <c r="K12" s="101"/>
      <c r="L12" s="73" t="s">
        <v>1554</v>
      </c>
      <c r="M12" s="102">
        <v>2.1145297212034926</v>
      </c>
      <c r="N12" s="96">
        <v>2215.93603515625</v>
      </c>
      <c r="O12" s="96">
        <v>5000.33642578125</v>
      </c>
      <c r="P12" s="97"/>
      <c r="Q12" s="98"/>
      <c r="R12" s="98"/>
      <c r="S12" s="103"/>
      <c r="T12" s="48">
        <v>6</v>
      </c>
      <c r="U12" s="48">
        <v>52</v>
      </c>
      <c r="V12" s="49">
        <v>5418.166667</v>
      </c>
      <c r="W12" s="49">
        <v>0.007519</v>
      </c>
      <c r="X12" s="49">
        <v>0.079263</v>
      </c>
      <c r="Y12" s="49">
        <v>17.561606</v>
      </c>
      <c r="Z12" s="49">
        <v>0.015723270440251572</v>
      </c>
      <c r="AA12" s="49">
        <v>0.07407407407407407</v>
      </c>
      <c r="AB12" s="92">
        <v>12</v>
      </c>
      <c r="AC12" s="92"/>
      <c r="AD12" s="93"/>
      <c r="AE12" s="64" t="s">
        <v>742</v>
      </c>
      <c r="AF12" s="64">
        <v>2999</v>
      </c>
      <c r="AG12" s="64">
        <v>6361</v>
      </c>
      <c r="AH12" s="64">
        <v>162381</v>
      </c>
      <c r="AI12" s="64">
        <v>44708</v>
      </c>
      <c r="AJ12" s="64"/>
      <c r="AK12" s="64" t="s">
        <v>744</v>
      </c>
      <c r="AL12" s="64" t="s">
        <v>746</v>
      </c>
      <c r="AM12" s="67" t="s">
        <v>748</v>
      </c>
      <c r="AN12" s="64"/>
      <c r="AO12" s="66">
        <v>39456.03121527778</v>
      </c>
      <c r="AP12" s="67" t="s">
        <v>750</v>
      </c>
      <c r="AQ12" s="64" t="b">
        <v>0</v>
      </c>
      <c r="AR12" s="64" t="b">
        <v>0</v>
      </c>
      <c r="AS12" s="64" t="b">
        <v>0</v>
      </c>
      <c r="AT12" s="64"/>
      <c r="AU12" s="64">
        <v>555</v>
      </c>
      <c r="AV12" s="67" t="s">
        <v>277</v>
      </c>
      <c r="AW12" s="64" t="b">
        <v>0</v>
      </c>
      <c r="AX12" s="64" t="s">
        <v>218</v>
      </c>
      <c r="AY12" s="67" t="s">
        <v>752</v>
      </c>
      <c r="AZ12" s="104" t="s">
        <v>66</v>
      </c>
      <c r="BA12" s="48" t="s">
        <v>1698</v>
      </c>
      <c r="BB12" s="48" t="s">
        <v>1698</v>
      </c>
      <c r="BC12" s="48" t="s">
        <v>795</v>
      </c>
      <c r="BD12" s="48" t="s">
        <v>795</v>
      </c>
      <c r="BE12" s="48" t="s">
        <v>1700</v>
      </c>
      <c r="BF12" s="48" t="s">
        <v>1700</v>
      </c>
      <c r="BG12" s="86" t="s">
        <v>1705</v>
      </c>
      <c r="BH12" s="86" t="s">
        <v>1714</v>
      </c>
      <c r="BI12" s="86" t="s">
        <v>1718</v>
      </c>
      <c r="BJ12" s="86" t="s">
        <v>1724</v>
      </c>
      <c r="BK12" s="48">
        <v>0</v>
      </c>
      <c r="BL12" s="49">
        <v>0</v>
      </c>
      <c r="BM12" s="48">
        <v>0</v>
      </c>
      <c r="BN12" s="49">
        <v>0</v>
      </c>
      <c r="BO12" s="48">
        <v>0</v>
      </c>
      <c r="BP12" s="49">
        <v>0</v>
      </c>
      <c r="BQ12" s="48">
        <v>135</v>
      </c>
      <c r="BR12" s="49">
        <v>100</v>
      </c>
      <c r="BS12" s="48">
        <v>135</v>
      </c>
      <c r="BT12" s="63" t="str">
        <f>REPLACE(INDEX(GroupVertices[Group],MATCH(Vertices[[#This Row],[Vertex]],GroupVertices[Vertex],0)),1,1,"")</f>
        <v>1</v>
      </c>
      <c r="BU12" s="2"/>
      <c r="BV12" s="3"/>
      <c r="BW12" s="3"/>
      <c r="BX12" s="3"/>
      <c r="BY12" s="3"/>
    </row>
    <row r="13" spans="1:77" ht="41.45" customHeight="1">
      <c r="A13" s="62" t="s">
        <v>857</v>
      </c>
      <c r="B13" s="64"/>
      <c r="C13" s="81"/>
      <c r="D13" s="81" t="s">
        <v>64</v>
      </c>
      <c r="E13" s="88">
        <v>200.72327968775062</v>
      </c>
      <c r="F13" s="99">
        <v>99.99634604931776</v>
      </c>
      <c r="G13" s="72" t="s">
        <v>973</v>
      </c>
      <c r="H13" s="100"/>
      <c r="I13" s="73" t="s">
        <v>857</v>
      </c>
      <c r="J13" s="91"/>
      <c r="K13" s="101"/>
      <c r="L13" s="73" t="s">
        <v>1555</v>
      </c>
      <c r="M13" s="102">
        <v>2.2177399640330195</v>
      </c>
      <c r="N13" s="96">
        <v>8742.603515625</v>
      </c>
      <c r="O13" s="96">
        <v>6232.5224609375</v>
      </c>
      <c r="P13" s="97"/>
      <c r="Q13" s="98"/>
      <c r="R13" s="98"/>
      <c r="S13" s="103"/>
      <c r="T13" s="48">
        <v>2</v>
      </c>
      <c r="U13" s="48">
        <v>12</v>
      </c>
      <c r="V13" s="49">
        <v>492</v>
      </c>
      <c r="W13" s="49">
        <v>0.004405</v>
      </c>
      <c r="X13" s="49">
        <v>0.011147</v>
      </c>
      <c r="Y13" s="49">
        <v>2.306918</v>
      </c>
      <c r="Z13" s="49">
        <v>0.16666666666666666</v>
      </c>
      <c r="AA13" s="49">
        <v>0.16666666666666666</v>
      </c>
      <c r="AB13" s="92">
        <v>13</v>
      </c>
      <c r="AC13" s="92"/>
      <c r="AD13" s="93"/>
      <c r="AE13" s="64" t="s">
        <v>1054</v>
      </c>
      <c r="AF13" s="64">
        <v>6826</v>
      </c>
      <c r="AG13" s="64">
        <v>6947</v>
      </c>
      <c r="AH13" s="64">
        <v>132648</v>
      </c>
      <c r="AI13" s="64">
        <v>177283</v>
      </c>
      <c r="AJ13" s="64"/>
      <c r="AK13" s="64" t="s">
        <v>1136</v>
      </c>
      <c r="AL13" s="64" t="s">
        <v>1210</v>
      </c>
      <c r="AM13" s="67" t="s">
        <v>1253</v>
      </c>
      <c r="AN13" s="64"/>
      <c r="AO13" s="66">
        <v>39750.165671296294</v>
      </c>
      <c r="AP13" s="67" t="s">
        <v>1316</v>
      </c>
      <c r="AQ13" s="64" t="b">
        <v>0</v>
      </c>
      <c r="AR13" s="64" t="b">
        <v>0</v>
      </c>
      <c r="AS13" s="64" t="b">
        <v>1</v>
      </c>
      <c r="AT13" s="64"/>
      <c r="AU13" s="64">
        <v>651</v>
      </c>
      <c r="AV13" s="67" t="s">
        <v>686</v>
      </c>
      <c r="AW13" s="64" t="b">
        <v>0</v>
      </c>
      <c r="AX13" s="64" t="s">
        <v>218</v>
      </c>
      <c r="AY13" s="67" t="s">
        <v>1469</v>
      </c>
      <c r="AZ13" s="104" t="s">
        <v>66</v>
      </c>
      <c r="BA13" s="48"/>
      <c r="BB13" s="48"/>
      <c r="BC13" s="48"/>
      <c r="BD13" s="48"/>
      <c r="BE13" s="48" t="s">
        <v>963</v>
      </c>
      <c r="BF13" s="48" t="s">
        <v>963</v>
      </c>
      <c r="BG13" s="86" t="s">
        <v>1706</v>
      </c>
      <c r="BH13" s="86" t="s">
        <v>1706</v>
      </c>
      <c r="BI13" s="86" t="s">
        <v>1719</v>
      </c>
      <c r="BJ13" s="86" t="s">
        <v>1719</v>
      </c>
      <c r="BK13" s="48">
        <v>0</v>
      </c>
      <c r="BL13" s="49">
        <v>0</v>
      </c>
      <c r="BM13" s="48">
        <v>0</v>
      </c>
      <c r="BN13" s="49">
        <v>0</v>
      </c>
      <c r="BO13" s="48">
        <v>0</v>
      </c>
      <c r="BP13" s="49">
        <v>0</v>
      </c>
      <c r="BQ13" s="48">
        <v>13</v>
      </c>
      <c r="BR13" s="49">
        <v>100</v>
      </c>
      <c r="BS13" s="48">
        <v>13</v>
      </c>
      <c r="BT13" s="63" t="str">
        <f>REPLACE(INDEX(GroupVertices[Group],MATCH(Vertices[[#This Row],[Vertex]],GroupVertices[Vertex],0)),1,1,"")</f>
        <v>4</v>
      </c>
      <c r="BU13" s="2"/>
      <c r="BV13" s="3"/>
      <c r="BW13" s="3"/>
      <c r="BX13" s="3"/>
      <c r="BY13" s="3"/>
    </row>
    <row r="14" spans="1:77" ht="41.45" customHeight="1">
      <c r="A14" s="62" t="s">
        <v>867</v>
      </c>
      <c r="B14" s="64"/>
      <c r="C14" s="81"/>
      <c r="D14" s="81" t="s">
        <v>64</v>
      </c>
      <c r="E14" s="88">
        <v>294.17105544565044</v>
      </c>
      <c r="F14" s="99">
        <v>99.98752826408011</v>
      </c>
      <c r="G14" s="72" t="s">
        <v>1393</v>
      </c>
      <c r="H14" s="100"/>
      <c r="I14" s="73" t="s">
        <v>867</v>
      </c>
      <c r="J14" s="91"/>
      <c r="K14" s="101"/>
      <c r="L14" s="73" t="s">
        <v>1556</v>
      </c>
      <c r="M14" s="102">
        <v>5.156413857566564</v>
      </c>
      <c r="N14" s="96">
        <v>8362.974609375</v>
      </c>
      <c r="O14" s="96">
        <v>8550.7822265625</v>
      </c>
      <c r="P14" s="97"/>
      <c r="Q14" s="98"/>
      <c r="R14" s="98"/>
      <c r="S14" s="103"/>
      <c r="T14" s="48">
        <v>3</v>
      </c>
      <c r="U14" s="48">
        <v>0</v>
      </c>
      <c r="V14" s="49">
        <v>0</v>
      </c>
      <c r="W14" s="49">
        <v>0.003195</v>
      </c>
      <c r="X14" s="49">
        <v>0.003515</v>
      </c>
      <c r="Y14" s="49">
        <v>0.640219</v>
      </c>
      <c r="Z14" s="49">
        <v>1</v>
      </c>
      <c r="AA14" s="49">
        <v>0</v>
      </c>
      <c r="AB14" s="92">
        <v>14</v>
      </c>
      <c r="AC14" s="92"/>
      <c r="AD14" s="93"/>
      <c r="AE14" s="64" t="s">
        <v>1055</v>
      </c>
      <c r="AF14" s="64">
        <v>18696</v>
      </c>
      <c r="AG14" s="64">
        <v>23632</v>
      </c>
      <c r="AH14" s="64">
        <v>3333</v>
      </c>
      <c r="AI14" s="64">
        <v>1443</v>
      </c>
      <c r="AJ14" s="64"/>
      <c r="AK14" s="64" t="s">
        <v>1137</v>
      </c>
      <c r="AL14" s="64" t="s">
        <v>1211</v>
      </c>
      <c r="AM14" s="67" t="s">
        <v>1254</v>
      </c>
      <c r="AN14" s="64"/>
      <c r="AO14" s="66">
        <v>39850.520636574074</v>
      </c>
      <c r="AP14" s="67" t="s">
        <v>1317</v>
      </c>
      <c r="AQ14" s="64" t="b">
        <v>1</v>
      </c>
      <c r="AR14" s="64" t="b">
        <v>0</v>
      </c>
      <c r="AS14" s="64" t="b">
        <v>1</v>
      </c>
      <c r="AT14" s="64"/>
      <c r="AU14" s="64">
        <v>109</v>
      </c>
      <c r="AV14" s="67" t="s">
        <v>276</v>
      </c>
      <c r="AW14" s="64" t="b">
        <v>0</v>
      </c>
      <c r="AX14" s="64" t="s">
        <v>218</v>
      </c>
      <c r="AY14" s="67" t="s">
        <v>1470</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4</v>
      </c>
      <c r="BU14" s="2"/>
      <c r="BV14" s="3"/>
      <c r="BW14" s="3"/>
      <c r="BX14" s="3"/>
      <c r="BY14" s="3"/>
    </row>
    <row r="15" spans="1:77" ht="41.45" customHeight="1">
      <c r="A15" s="62" t="s">
        <v>858</v>
      </c>
      <c r="B15" s="64"/>
      <c r="C15" s="81"/>
      <c r="D15" s="81" t="s">
        <v>64</v>
      </c>
      <c r="E15" s="88">
        <v>486.09604074212695</v>
      </c>
      <c r="F15" s="99">
        <v>99.96941811337447</v>
      </c>
      <c r="G15" s="72" t="s">
        <v>974</v>
      </c>
      <c r="H15" s="100"/>
      <c r="I15" s="73" t="s">
        <v>858</v>
      </c>
      <c r="J15" s="91"/>
      <c r="K15" s="101"/>
      <c r="L15" s="73" t="s">
        <v>1557</v>
      </c>
      <c r="M15" s="102">
        <v>11.191923416068663</v>
      </c>
      <c r="N15" s="96">
        <v>8877.2978515625</v>
      </c>
      <c r="O15" s="96">
        <v>6943.37158203125</v>
      </c>
      <c r="P15" s="97"/>
      <c r="Q15" s="98"/>
      <c r="R15" s="98"/>
      <c r="S15" s="103"/>
      <c r="T15" s="48">
        <v>2</v>
      </c>
      <c r="U15" s="48">
        <v>12</v>
      </c>
      <c r="V15" s="49">
        <v>492</v>
      </c>
      <c r="W15" s="49">
        <v>0.004405</v>
      </c>
      <c r="X15" s="49">
        <v>0.011147</v>
      </c>
      <c r="Y15" s="49">
        <v>2.306918</v>
      </c>
      <c r="Z15" s="49">
        <v>0.16666666666666666</v>
      </c>
      <c r="AA15" s="49">
        <v>0.16666666666666666</v>
      </c>
      <c r="AB15" s="92">
        <v>15</v>
      </c>
      <c r="AC15" s="92"/>
      <c r="AD15" s="93"/>
      <c r="AE15" s="64" t="s">
        <v>1056</v>
      </c>
      <c r="AF15" s="64">
        <v>48220</v>
      </c>
      <c r="AG15" s="64">
        <v>57900</v>
      </c>
      <c r="AH15" s="64">
        <v>34085</v>
      </c>
      <c r="AI15" s="64">
        <v>16157</v>
      </c>
      <c r="AJ15" s="64"/>
      <c r="AK15" s="64" t="s">
        <v>1138</v>
      </c>
      <c r="AL15" s="64" t="s">
        <v>1212</v>
      </c>
      <c r="AM15" s="67" t="s">
        <v>1255</v>
      </c>
      <c r="AN15" s="64"/>
      <c r="AO15" s="66">
        <v>41424.85221064815</v>
      </c>
      <c r="AP15" s="67" t="s">
        <v>1318</v>
      </c>
      <c r="AQ15" s="64" t="b">
        <v>0</v>
      </c>
      <c r="AR15" s="64" t="b">
        <v>0</v>
      </c>
      <c r="AS15" s="64" t="b">
        <v>0</v>
      </c>
      <c r="AT15" s="64"/>
      <c r="AU15" s="64">
        <v>753</v>
      </c>
      <c r="AV15" s="67" t="s">
        <v>695</v>
      </c>
      <c r="AW15" s="64" t="b">
        <v>0</v>
      </c>
      <c r="AX15" s="64" t="s">
        <v>218</v>
      </c>
      <c r="AY15" s="67" t="s">
        <v>1471</v>
      </c>
      <c r="AZ15" s="104" t="s">
        <v>66</v>
      </c>
      <c r="BA15" s="48"/>
      <c r="BB15" s="48"/>
      <c r="BC15" s="48"/>
      <c r="BD15" s="48"/>
      <c r="BE15" s="48"/>
      <c r="BF15" s="48"/>
      <c r="BG15" s="86" t="s">
        <v>1707</v>
      </c>
      <c r="BH15" s="86" t="s">
        <v>1707</v>
      </c>
      <c r="BI15" s="86" t="s">
        <v>1720</v>
      </c>
      <c r="BJ15" s="86" t="s">
        <v>1720</v>
      </c>
      <c r="BK15" s="48">
        <v>0</v>
      </c>
      <c r="BL15" s="49">
        <v>0</v>
      </c>
      <c r="BM15" s="48">
        <v>0</v>
      </c>
      <c r="BN15" s="49">
        <v>0</v>
      </c>
      <c r="BO15" s="48">
        <v>0</v>
      </c>
      <c r="BP15" s="49">
        <v>0</v>
      </c>
      <c r="BQ15" s="48">
        <v>13</v>
      </c>
      <c r="BR15" s="49">
        <v>100</v>
      </c>
      <c r="BS15" s="48">
        <v>13</v>
      </c>
      <c r="BT15" s="63" t="str">
        <f>REPLACE(INDEX(GroupVertices[Group],MATCH(Vertices[[#This Row],[Vertex]],GroupVertices[Vertex],0)),1,1,"")</f>
        <v>4</v>
      </c>
      <c r="BU15" s="2"/>
      <c r="BV15" s="3"/>
      <c r="BW15" s="3"/>
      <c r="BX15" s="3"/>
      <c r="BY15" s="3"/>
    </row>
    <row r="16" spans="1:77" ht="41.45" customHeight="1">
      <c r="A16" s="62" t="s">
        <v>859</v>
      </c>
      <c r="B16" s="64"/>
      <c r="C16" s="81"/>
      <c r="D16" s="81" t="s">
        <v>64</v>
      </c>
      <c r="E16" s="88">
        <v>218.60633320857616</v>
      </c>
      <c r="F16" s="99">
        <v>99.99465859422254</v>
      </c>
      <c r="G16" s="72" t="s">
        <v>975</v>
      </c>
      <c r="H16" s="100"/>
      <c r="I16" s="73" t="s">
        <v>859</v>
      </c>
      <c r="J16" s="91"/>
      <c r="K16" s="101"/>
      <c r="L16" s="73" t="s">
        <v>1558</v>
      </c>
      <c r="M16" s="102">
        <v>2.7801124987679673</v>
      </c>
      <c r="N16" s="96">
        <v>8618.69921875</v>
      </c>
      <c r="O16" s="96">
        <v>6963.42578125</v>
      </c>
      <c r="P16" s="97"/>
      <c r="Q16" s="98"/>
      <c r="R16" s="98"/>
      <c r="S16" s="103"/>
      <c r="T16" s="48">
        <v>2</v>
      </c>
      <c r="U16" s="48">
        <v>12</v>
      </c>
      <c r="V16" s="49">
        <v>492</v>
      </c>
      <c r="W16" s="49">
        <v>0.004405</v>
      </c>
      <c r="X16" s="49">
        <v>0.011147</v>
      </c>
      <c r="Y16" s="49">
        <v>2.306918</v>
      </c>
      <c r="Z16" s="49">
        <v>0.16666666666666666</v>
      </c>
      <c r="AA16" s="49">
        <v>0.16666666666666666</v>
      </c>
      <c r="AB16" s="92">
        <v>16</v>
      </c>
      <c r="AC16" s="92"/>
      <c r="AD16" s="93"/>
      <c r="AE16" s="64" t="s">
        <v>1057</v>
      </c>
      <c r="AF16" s="64">
        <v>10289</v>
      </c>
      <c r="AG16" s="64">
        <v>10140</v>
      </c>
      <c r="AH16" s="64">
        <v>12321</v>
      </c>
      <c r="AI16" s="64">
        <v>31103</v>
      </c>
      <c r="AJ16" s="64"/>
      <c r="AK16" s="64" t="s">
        <v>1139</v>
      </c>
      <c r="AL16" s="64" t="s">
        <v>1213</v>
      </c>
      <c r="AM16" s="67" t="s">
        <v>1256</v>
      </c>
      <c r="AN16" s="64"/>
      <c r="AO16" s="66">
        <v>39926.18405092593</v>
      </c>
      <c r="AP16" s="67" t="s">
        <v>1319</v>
      </c>
      <c r="AQ16" s="64" t="b">
        <v>0</v>
      </c>
      <c r="AR16" s="64" t="b">
        <v>0</v>
      </c>
      <c r="AS16" s="64" t="b">
        <v>1</v>
      </c>
      <c r="AT16" s="64"/>
      <c r="AU16" s="64">
        <v>79</v>
      </c>
      <c r="AV16" s="67" t="s">
        <v>687</v>
      </c>
      <c r="AW16" s="64" t="b">
        <v>0</v>
      </c>
      <c r="AX16" s="64" t="s">
        <v>218</v>
      </c>
      <c r="AY16" s="67" t="s">
        <v>1472</v>
      </c>
      <c r="AZ16" s="104" t="s">
        <v>66</v>
      </c>
      <c r="BA16" s="48"/>
      <c r="BB16" s="48"/>
      <c r="BC16" s="48"/>
      <c r="BD16" s="48"/>
      <c r="BE16" s="48"/>
      <c r="BF16" s="48"/>
      <c r="BG16" s="86" t="s">
        <v>1708</v>
      </c>
      <c r="BH16" s="86" t="s">
        <v>1708</v>
      </c>
      <c r="BI16" s="86" t="s">
        <v>1721</v>
      </c>
      <c r="BJ16" s="86" t="s">
        <v>1721</v>
      </c>
      <c r="BK16" s="48">
        <v>0</v>
      </c>
      <c r="BL16" s="49">
        <v>0</v>
      </c>
      <c r="BM16" s="48">
        <v>0</v>
      </c>
      <c r="BN16" s="49">
        <v>0</v>
      </c>
      <c r="BO16" s="48">
        <v>0</v>
      </c>
      <c r="BP16" s="49">
        <v>0</v>
      </c>
      <c r="BQ16" s="48">
        <v>15</v>
      </c>
      <c r="BR16" s="49">
        <v>100</v>
      </c>
      <c r="BS16" s="48">
        <v>15</v>
      </c>
      <c r="BT16" s="63" t="str">
        <f>REPLACE(INDEX(GroupVertices[Group],MATCH(Vertices[[#This Row],[Vertex]],GroupVertices[Vertex],0)),1,1,"")</f>
        <v>4</v>
      </c>
      <c r="BU16" s="2"/>
      <c r="BV16" s="3"/>
      <c r="BW16" s="3"/>
      <c r="BX16" s="3"/>
      <c r="BY16" s="3"/>
    </row>
    <row r="17" spans="1:77" ht="41.45" customHeight="1">
      <c r="A17" s="62" t="s">
        <v>868</v>
      </c>
      <c r="B17" s="64"/>
      <c r="C17" s="81"/>
      <c r="D17" s="81" t="s">
        <v>64</v>
      </c>
      <c r="E17" s="88">
        <v>660.1491739293161</v>
      </c>
      <c r="F17" s="99">
        <v>99.95299436079249</v>
      </c>
      <c r="G17" s="72" t="s">
        <v>1394</v>
      </c>
      <c r="H17" s="100"/>
      <c r="I17" s="73" t="s">
        <v>868</v>
      </c>
      <c r="J17" s="91"/>
      <c r="K17" s="101"/>
      <c r="L17" s="73" t="s">
        <v>1559</v>
      </c>
      <c r="M17" s="102">
        <v>16.66541269322431</v>
      </c>
      <c r="N17" s="96">
        <v>8812.9326171875</v>
      </c>
      <c r="O17" s="96">
        <v>4155.755859375</v>
      </c>
      <c r="P17" s="97"/>
      <c r="Q17" s="98"/>
      <c r="R17" s="98"/>
      <c r="S17" s="103"/>
      <c r="T17" s="48">
        <v>3</v>
      </c>
      <c r="U17" s="48">
        <v>0</v>
      </c>
      <c r="V17" s="49">
        <v>0</v>
      </c>
      <c r="W17" s="49">
        <v>0.003195</v>
      </c>
      <c r="X17" s="49">
        <v>0.003515</v>
      </c>
      <c r="Y17" s="49">
        <v>0.640219</v>
      </c>
      <c r="Z17" s="49">
        <v>1</v>
      </c>
      <c r="AA17" s="49">
        <v>0</v>
      </c>
      <c r="AB17" s="92">
        <v>17</v>
      </c>
      <c r="AC17" s="92"/>
      <c r="AD17" s="93"/>
      <c r="AE17" s="64" t="s">
        <v>1058</v>
      </c>
      <c r="AF17" s="64">
        <v>66686</v>
      </c>
      <c r="AG17" s="64">
        <v>88977</v>
      </c>
      <c r="AH17" s="64">
        <v>14842</v>
      </c>
      <c r="AI17" s="64">
        <v>3547</v>
      </c>
      <c r="AJ17" s="64"/>
      <c r="AK17" s="64" t="s">
        <v>1140</v>
      </c>
      <c r="AL17" s="64" t="s">
        <v>1214</v>
      </c>
      <c r="AM17" s="67" t="s">
        <v>1257</v>
      </c>
      <c r="AN17" s="64"/>
      <c r="AO17" s="66">
        <v>41526.51929398148</v>
      </c>
      <c r="AP17" s="67" t="s">
        <v>1320</v>
      </c>
      <c r="AQ17" s="64" t="b">
        <v>0</v>
      </c>
      <c r="AR17" s="64" t="b">
        <v>0</v>
      </c>
      <c r="AS17" s="64" t="b">
        <v>1</v>
      </c>
      <c r="AT17" s="64"/>
      <c r="AU17" s="64">
        <v>1794</v>
      </c>
      <c r="AV17" s="67" t="s">
        <v>771</v>
      </c>
      <c r="AW17" s="64" t="b">
        <v>0</v>
      </c>
      <c r="AX17" s="64" t="s">
        <v>218</v>
      </c>
      <c r="AY17" s="67" t="s">
        <v>1473</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4</v>
      </c>
      <c r="BU17" s="2"/>
      <c r="BV17" s="3"/>
      <c r="BW17" s="3"/>
      <c r="BX17" s="3"/>
      <c r="BY17" s="3"/>
    </row>
    <row r="18" spans="1:77" ht="41.45" customHeight="1">
      <c r="A18" s="62" t="s">
        <v>869</v>
      </c>
      <c r="B18" s="64"/>
      <c r="C18" s="81"/>
      <c r="D18" s="81" t="s">
        <v>64</v>
      </c>
      <c r="E18" s="88">
        <v>210.79894936641182</v>
      </c>
      <c r="F18" s="99">
        <v>99.99539530339972</v>
      </c>
      <c r="G18" s="72" t="s">
        <v>1395</v>
      </c>
      <c r="H18" s="100"/>
      <c r="I18" s="73" t="s">
        <v>869</v>
      </c>
      <c r="J18" s="91"/>
      <c r="K18" s="101"/>
      <c r="L18" s="73" t="s">
        <v>1560</v>
      </c>
      <c r="M18" s="102">
        <v>2.5345918869857824</v>
      </c>
      <c r="N18" s="96">
        <v>9233.310546875</v>
      </c>
      <c r="O18" s="96">
        <v>6646.3037109375</v>
      </c>
      <c r="P18" s="97"/>
      <c r="Q18" s="98"/>
      <c r="R18" s="98"/>
      <c r="S18" s="103"/>
      <c r="T18" s="48">
        <v>3</v>
      </c>
      <c r="U18" s="48">
        <v>0</v>
      </c>
      <c r="V18" s="49">
        <v>0</v>
      </c>
      <c r="W18" s="49">
        <v>0.003195</v>
      </c>
      <c r="X18" s="49">
        <v>0.003515</v>
      </c>
      <c r="Y18" s="49">
        <v>0.640219</v>
      </c>
      <c r="Z18" s="49">
        <v>1</v>
      </c>
      <c r="AA18" s="49">
        <v>0</v>
      </c>
      <c r="AB18" s="92">
        <v>18</v>
      </c>
      <c r="AC18" s="92"/>
      <c r="AD18" s="93"/>
      <c r="AE18" s="64" t="s">
        <v>1059</v>
      </c>
      <c r="AF18" s="64">
        <v>2715</v>
      </c>
      <c r="AG18" s="64">
        <v>8746</v>
      </c>
      <c r="AH18" s="64">
        <v>9148</v>
      </c>
      <c r="AI18" s="64">
        <v>22716</v>
      </c>
      <c r="AJ18" s="64"/>
      <c r="AK18" s="64" t="s">
        <v>1141</v>
      </c>
      <c r="AL18" s="64" t="s">
        <v>1215</v>
      </c>
      <c r="AM18" s="67" t="s">
        <v>1258</v>
      </c>
      <c r="AN18" s="64"/>
      <c r="AO18" s="66">
        <v>43035.530706018515</v>
      </c>
      <c r="AP18" s="67" t="s">
        <v>1321</v>
      </c>
      <c r="AQ18" s="64" t="b">
        <v>0</v>
      </c>
      <c r="AR18" s="64" t="b">
        <v>0</v>
      </c>
      <c r="AS18" s="64" t="b">
        <v>1</v>
      </c>
      <c r="AT18" s="64"/>
      <c r="AU18" s="64">
        <v>55</v>
      </c>
      <c r="AV18" s="67" t="s">
        <v>276</v>
      </c>
      <c r="AW18" s="64" t="b">
        <v>0</v>
      </c>
      <c r="AX18" s="64" t="s">
        <v>218</v>
      </c>
      <c r="AY18" s="67" t="s">
        <v>1474</v>
      </c>
      <c r="AZ18" s="104"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4</v>
      </c>
      <c r="BU18" s="2"/>
      <c r="BV18" s="3"/>
      <c r="BW18" s="3"/>
      <c r="BX18" s="3"/>
      <c r="BY18" s="3"/>
    </row>
    <row r="19" spans="1:72" ht="41.45" customHeight="1">
      <c r="A19" s="62" t="s">
        <v>870</v>
      </c>
      <c r="B19" s="64"/>
      <c r="C19" s="81"/>
      <c r="D19" s="81" t="s">
        <v>64</v>
      </c>
      <c r="E19" s="88">
        <v>269.13029995187935</v>
      </c>
      <c r="F19" s="99">
        <v>99.98989112400206</v>
      </c>
      <c r="G19" s="72" t="s">
        <v>1396</v>
      </c>
      <c r="H19" s="100"/>
      <c r="I19" s="73" t="s">
        <v>870</v>
      </c>
      <c r="J19" s="91"/>
      <c r="K19" s="101"/>
      <c r="L19" s="73" t="s">
        <v>1561</v>
      </c>
      <c r="M19" s="102">
        <v>4.368951407582238</v>
      </c>
      <c r="N19" s="96">
        <v>7987.18896484375</v>
      </c>
      <c r="O19" s="96">
        <v>5884.20654296875</v>
      </c>
      <c r="P19" s="97"/>
      <c r="Q19" s="98"/>
      <c r="R19" s="98"/>
      <c r="S19" s="103"/>
      <c r="T19" s="48">
        <v>3</v>
      </c>
      <c r="U19" s="48">
        <v>0</v>
      </c>
      <c r="V19" s="49">
        <v>0</v>
      </c>
      <c r="W19" s="49">
        <v>0.003195</v>
      </c>
      <c r="X19" s="49">
        <v>0.003515</v>
      </c>
      <c r="Y19" s="49">
        <v>0.640219</v>
      </c>
      <c r="Z19" s="49">
        <v>1</v>
      </c>
      <c r="AA19" s="49">
        <v>0</v>
      </c>
      <c r="AB19" s="92">
        <v>19</v>
      </c>
      <c r="AC19" s="92"/>
      <c r="AD19" s="93"/>
      <c r="AE19" s="64" t="s">
        <v>1060</v>
      </c>
      <c r="AF19" s="64">
        <v>18354</v>
      </c>
      <c r="AG19" s="64">
        <v>19161</v>
      </c>
      <c r="AH19" s="64">
        <v>17587</v>
      </c>
      <c r="AI19" s="64">
        <v>14295</v>
      </c>
      <c r="AJ19" s="64"/>
      <c r="AK19" s="64" t="s">
        <v>1142</v>
      </c>
      <c r="AL19" s="64" t="s">
        <v>1216</v>
      </c>
      <c r="AM19" s="64"/>
      <c r="AN19" s="64"/>
      <c r="AO19" s="66">
        <v>42277.791354166664</v>
      </c>
      <c r="AP19" s="67" t="s">
        <v>1322</v>
      </c>
      <c r="AQ19" s="64" t="b">
        <v>0</v>
      </c>
      <c r="AR19" s="64" t="b">
        <v>0</v>
      </c>
      <c r="AS19" s="64" t="b">
        <v>1</v>
      </c>
      <c r="AT19" s="64"/>
      <c r="AU19" s="64">
        <v>140</v>
      </c>
      <c r="AV19" s="67" t="s">
        <v>276</v>
      </c>
      <c r="AW19" s="64" t="b">
        <v>0</v>
      </c>
      <c r="AX19" s="64" t="s">
        <v>218</v>
      </c>
      <c r="AY19" s="67" t="s">
        <v>1475</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4</v>
      </c>
    </row>
    <row r="20" spans="1:72" ht="41.45" customHeight="1">
      <c r="A20" s="62" t="s">
        <v>871</v>
      </c>
      <c r="B20" s="64"/>
      <c r="C20" s="81"/>
      <c r="D20" s="81" t="s">
        <v>64</v>
      </c>
      <c r="E20" s="88">
        <v>203.81486927230924</v>
      </c>
      <c r="F20" s="99">
        <v>99.99605432516726</v>
      </c>
      <c r="G20" s="72" t="s">
        <v>1397</v>
      </c>
      <c r="H20" s="100"/>
      <c r="I20" s="73" t="s">
        <v>871</v>
      </c>
      <c r="J20" s="91"/>
      <c r="K20" s="101"/>
      <c r="L20" s="73" t="s">
        <v>1562</v>
      </c>
      <c r="M20" s="102">
        <v>2.314961899258103</v>
      </c>
      <c r="N20" s="96">
        <v>8902.6953125</v>
      </c>
      <c r="O20" s="96">
        <v>8727.0869140625</v>
      </c>
      <c r="P20" s="97"/>
      <c r="Q20" s="98"/>
      <c r="R20" s="98"/>
      <c r="S20" s="103"/>
      <c r="T20" s="48">
        <v>3</v>
      </c>
      <c r="U20" s="48">
        <v>0</v>
      </c>
      <c r="V20" s="49">
        <v>0</v>
      </c>
      <c r="W20" s="49">
        <v>0.003195</v>
      </c>
      <c r="X20" s="49">
        <v>0.003515</v>
      </c>
      <c r="Y20" s="49">
        <v>0.640219</v>
      </c>
      <c r="Z20" s="49">
        <v>1</v>
      </c>
      <c r="AA20" s="49">
        <v>0</v>
      </c>
      <c r="AB20" s="92">
        <v>20</v>
      </c>
      <c r="AC20" s="92"/>
      <c r="AD20" s="93"/>
      <c r="AE20" s="64" t="s">
        <v>1061</v>
      </c>
      <c r="AF20" s="64">
        <v>5244</v>
      </c>
      <c r="AG20" s="64">
        <v>7499</v>
      </c>
      <c r="AH20" s="64">
        <v>34151</v>
      </c>
      <c r="AI20" s="64">
        <v>12508</v>
      </c>
      <c r="AJ20" s="64"/>
      <c r="AK20" s="64" t="s">
        <v>1143</v>
      </c>
      <c r="AL20" s="64" t="s">
        <v>1217</v>
      </c>
      <c r="AM20" s="64"/>
      <c r="AN20" s="64"/>
      <c r="AO20" s="66">
        <v>40943.86607638889</v>
      </c>
      <c r="AP20" s="67" t="s">
        <v>1323</v>
      </c>
      <c r="AQ20" s="64" t="b">
        <v>0</v>
      </c>
      <c r="AR20" s="64" t="b">
        <v>0</v>
      </c>
      <c r="AS20" s="64" t="b">
        <v>0</v>
      </c>
      <c r="AT20" s="64"/>
      <c r="AU20" s="64">
        <v>142</v>
      </c>
      <c r="AV20" s="67" t="s">
        <v>277</v>
      </c>
      <c r="AW20" s="64" t="b">
        <v>0</v>
      </c>
      <c r="AX20" s="64" t="s">
        <v>218</v>
      </c>
      <c r="AY20" s="67" t="s">
        <v>1476</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4</v>
      </c>
    </row>
    <row r="21" spans="1:72" ht="41.45" customHeight="1">
      <c r="A21" s="62" t="s">
        <v>872</v>
      </c>
      <c r="B21" s="64"/>
      <c r="C21" s="81"/>
      <c r="D21" s="81" t="s">
        <v>64</v>
      </c>
      <c r="E21" s="88">
        <v>208.58667058760625</v>
      </c>
      <c r="F21" s="99">
        <v>99.99560405528278</v>
      </c>
      <c r="G21" s="72" t="s">
        <v>1398</v>
      </c>
      <c r="H21" s="100"/>
      <c r="I21" s="73" t="s">
        <v>872</v>
      </c>
      <c r="J21" s="91"/>
      <c r="K21" s="101"/>
      <c r="L21" s="73" t="s">
        <v>1563</v>
      </c>
      <c r="M21" s="102">
        <v>2.465021842757688</v>
      </c>
      <c r="N21" s="96">
        <v>9233.310546875</v>
      </c>
      <c r="O21" s="96">
        <v>8332.375</v>
      </c>
      <c r="P21" s="97"/>
      <c r="Q21" s="98"/>
      <c r="R21" s="98"/>
      <c r="S21" s="103"/>
      <c r="T21" s="48">
        <v>3</v>
      </c>
      <c r="U21" s="48">
        <v>0</v>
      </c>
      <c r="V21" s="49">
        <v>0</v>
      </c>
      <c r="W21" s="49">
        <v>0.003195</v>
      </c>
      <c r="X21" s="49">
        <v>0.003515</v>
      </c>
      <c r="Y21" s="49">
        <v>0.640219</v>
      </c>
      <c r="Z21" s="49">
        <v>1</v>
      </c>
      <c r="AA21" s="49">
        <v>0</v>
      </c>
      <c r="AB21" s="92">
        <v>21</v>
      </c>
      <c r="AC21" s="92"/>
      <c r="AD21" s="93"/>
      <c r="AE21" s="64" t="s">
        <v>1062</v>
      </c>
      <c r="AF21" s="64">
        <v>5728</v>
      </c>
      <c r="AG21" s="64">
        <v>8351</v>
      </c>
      <c r="AH21" s="64">
        <v>49930</v>
      </c>
      <c r="AI21" s="64">
        <v>1892</v>
      </c>
      <c r="AJ21" s="64"/>
      <c r="AK21" s="64" t="s">
        <v>1144</v>
      </c>
      <c r="AL21" s="64" t="s">
        <v>1218</v>
      </c>
      <c r="AM21" s="67" t="s">
        <v>1259</v>
      </c>
      <c r="AN21" s="64"/>
      <c r="AO21" s="66">
        <v>40577.07971064815</v>
      </c>
      <c r="AP21" s="67" t="s">
        <v>1324</v>
      </c>
      <c r="AQ21" s="64" t="b">
        <v>0</v>
      </c>
      <c r="AR21" s="64" t="b">
        <v>0</v>
      </c>
      <c r="AS21" s="64" t="b">
        <v>1</v>
      </c>
      <c r="AT21" s="64"/>
      <c r="AU21" s="64">
        <v>124</v>
      </c>
      <c r="AV21" s="67" t="s">
        <v>276</v>
      </c>
      <c r="AW21" s="64" t="b">
        <v>0</v>
      </c>
      <c r="AX21" s="64" t="s">
        <v>218</v>
      </c>
      <c r="AY21" s="67" t="s">
        <v>1477</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4</v>
      </c>
    </row>
    <row r="22" spans="1:72" ht="41.45" customHeight="1">
      <c r="A22" s="62" t="s">
        <v>873</v>
      </c>
      <c r="B22" s="64"/>
      <c r="C22" s="81"/>
      <c r="D22" s="81" t="s">
        <v>64</v>
      </c>
      <c r="E22" s="88">
        <v>254.33883601561246</v>
      </c>
      <c r="F22" s="99">
        <v>99.99128685494678</v>
      </c>
      <c r="G22" s="72" t="s">
        <v>1399</v>
      </c>
      <c r="H22" s="100"/>
      <c r="I22" s="73" t="s">
        <v>873</v>
      </c>
      <c r="J22" s="91"/>
      <c r="K22" s="101"/>
      <c r="L22" s="73" t="s">
        <v>1564</v>
      </c>
      <c r="M22" s="102">
        <v>3.903800808072374</v>
      </c>
      <c r="N22" s="96">
        <v>7997.07275390625</v>
      </c>
      <c r="O22" s="96">
        <v>7651.1982421875</v>
      </c>
      <c r="P22" s="97"/>
      <c r="Q22" s="98"/>
      <c r="R22" s="98"/>
      <c r="S22" s="103"/>
      <c r="T22" s="48">
        <v>3</v>
      </c>
      <c r="U22" s="48">
        <v>0</v>
      </c>
      <c r="V22" s="49">
        <v>0</v>
      </c>
      <c r="W22" s="49">
        <v>0.003195</v>
      </c>
      <c r="X22" s="49">
        <v>0.003515</v>
      </c>
      <c r="Y22" s="49">
        <v>0.640219</v>
      </c>
      <c r="Z22" s="49">
        <v>1</v>
      </c>
      <c r="AA22" s="49">
        <v>0</v>
      </c>
      <c r="AB22" s="92">
        <v>22</v>
      </c>
      <c r="AC22" s="92"/>
      <c r="AD22" s="93"/>
      <c r="AE22" s="64" t="s">
        <v>1063</v>
      </c>
      <c r="AF22" s="64">
        <v>14139</v>
      </c>
      <c r="AG22" s="64">
        <v>16520</v>
      </c>
      <c r="AH22" s="64">
        <v>4578</v>
      </c>
      <c r="AI22" s="64">
        <v>399</v>
      </c>
      <c r="AJ22" s="64"/>
      <c r="AK22" s="64" t="s">
        <v>1145</v>
      </c>
      <c r="AL22" s="64" t="s">
        <v>1219</v>
      </c>
      <c r="AM22" s="67" t="s">
        <v>1260</v>
      </c>
      <c r="AN22" s="64"/>
      <c r="AO22" s="66">
        <v>42432.61929398148</v>
      </c>
      <c r="AP22" s="67" t="s">
        <v>1325</v>
      </c>
      <c r="AQ22" s="64" t="b">
        <v>1</v>
      </c>
      <c r="AR22" s="64" t="b">
        <v>0</v>
      </c>
      <c r="AS22" s="64" t="b">
        <v>0</v>
      </c>
      <c r="AT22" s="64"/>
      <c r="AU22" s="64">
        <v>1047</v>
      </c>
      <c r="AV22" s="64"/>
      <c r="AW22" s="64" t="b">
        <v>0</v>
      </c>
      <c r="AX22" s="64" t="s">
        <v>218</v>
      </c>
      <c r="AY22" s="67" t="s">
        <v>1478</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4</v>
      </c>
    </row>
    <row r="23" spans="1:72" ht="41.45" customHeight="1">
      <c r="A23" s="62" t="s">
        <v>874</v>
      </c>
      <c r="B23" s="64"/>
      <c r="C23" s="81"/>
      <c r="D23" s="81" t="s">
        <v>64</v>
      </c>
      <c r="E23" s="88">
        <v>196.41633695129124</v>
      </c>
      <c r="F23" s="99">
        <v>99.99675245488251</v>
      </c>
      <c r="G23" s="72" t="s">
        <v>1400</v>
      </c>
      <c r="H23" s="100"/>
      <c r="I23" s="73" t="s">
        <v>874</v>
      </c>
      <c r="J23" s="91"/>
      <c r="K23" s="101"/>
      <c r="L23" s="73" t="s">
        <v>1565</v>
      </c>
      <c r="M23" s="102">
        <v>2.0822985361560464</v>
      </c>
      <c r="N23" s="96">
        <v>8327.033203125</v>
      </c>
      <c r="O23" s="96">
        <v>4509.70703125</v>
      </c>
      <c r="P23" s="97"/>
      <c r="Q23" s="98"/>
      <c r="R23" s="98"/>
      <c r="S23" s="103"/>
      <c r="T23" s="48">
        <v>3</v>
      </c>
      <c r="U23" s="48">
        <v>0</v>
      </c>
      <c r="V23" s="49">
        <v>0</v>
      </c>
      <c r="W23" s="49">
        <v>0.003195</v>
      </c>
      <c r="X23" s="49">
        <v>0.003515</v>
      </c>
      <c r="Y23" s="49">
        <v>0.640219</v>
      </c>
      <c r="Z23" s="49">
        <v>1</v>
      </c>
      <c r="AA23" s="49">
        <v>0</v>
      </c>
      <c r="AB23" s="92">
        <v>23</v>
      </c>
      <c r="AC23" s="92"/>
      <c r="AD23" s="93"/>
      <c r="AE23" s="64" t="s">
        <v>1064</v>
      </c>
      <c r="AF23" s="64">
        <v>14532</v>
      </c>
      <c r="AG23" s="64">
        <v>6178</v>
      </c>
      <c r="AH23" s="64">
        <v>1310</v>
      </c>
      <c r="AI23" s="64">
        <v>5</v>
      </c>
      <c r="AJ23" s="64"/>
      <c r="AK23" s="64" t="s">
        <v>854</v>
      </c>
      <c r="AL23" s="64" t="s">
        <v>769</v>
      </c>
      <c r="AM23" s="67" t="s">
        <v>1261</v>
      </c>
      <c r="AN23" s="64"/>
      <c r="AO23" s="66">
        <v>42308.53225694445</v>
      </c>
      <c r="AP23" s="67" t="s">
        <v>1326</v>
      </c>
      <c r="AQ23" s="64" t="b">
        <v>0</v>
      </c>
      <c r="AR23" s="64" t="b">
        <v>0</v>
      </c>
      <c r="AS23" s="64" t="b">
        <v>0</v>
      </c>
      <c r="AT23" s="64"/>
      <c r="AU23" s="64">
        <v>66</v>
      </c>
      <c r="AV23" s="67" t="s">
        <v>276</v>
      </c>
      <c r="AW23" s="64" t="b">
        <v>0</v>
      </c>
      <c r="AX23" s="64" t="s">
        <v>218</v>
      </c>
      <c r="AY23" s="67" t="s">
        <v>1479</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4</v>
      </c>
    </row>
    <row r="24" spans="1:72" ht="41.45" customHeight="1">
      <c r="A24" s="62" t="s">
        <v>875</v>
      </c>
      <c r="B24" s="64"/>
      <c r="C24" s="81"/>
      <c r="D24" s="81" t="s">
        <v>64</v>
      </c>
      <c r="E24" s="88">
        <v>185.33254023418704</v>
      </c>
      <c r="F24" s="99">
        <v>99.99779832824093</v>
      </c>
      <c r="G24" s="72" t="s">
        <v>1401</v>
      </c>
      <c r="H24" s="100"/>
      <c r="I24" s="73" t="s">
        <v>875</v>
      </c>
      <c r="J24" s="91"/>
      <c r="K24" s="101"/>
      <c r="L24" s="73" t="s">
        <v>1566</v>
      </c>
      <c r="M24" s="102">
        <v>1.7337438082385823</v>
      </c>
      <c r="N24" s="96">
        <v>9263.337890625</v>
      </c>
      <c r="O24" s="96">
        <v>5011.701171875</v>
      </c>
      <c r="P24" s="97"/>
      <c r="Q24" s="98"/>
      <c r="R24" s="98"/>
      <c r="S24" s="103"/>
      <c r="T24" s="48">
        <v>3</v>
      </c>
      <c r="U24" s="48">
        <v>0</v>
      </c>
      <c r="V24" s="49">
        <v>0</v>
      </c>
      <c r="W24" s="49">
        <v>0.003195</v>
      </c>
      <c r="X24" s="49">
        <v>0.003515</v>
      </c>
      <c r="Y24" s="49">
        <v>0.640219</v>
      </c>
      <c r="Z24" s="49">
        <v>1</v>
      </c>
      <c r="AA24" s="49">
        <v>0</v>
      </c>
      <c r="AB24" s="92">
        <v>24</v>
      </c>
      <c r="AC24" s="92"/>
      <c r="AD24" s="93"/>
      <c r="AE24" s="64" t="s">
        <v>1065</v>
      </c>
      <c r="AF24" s="64">
        <v>4772</v>
      </c>
      <c r="AG24" s="64">
        <v>4199</v>
      </c>
      <c r="AH24" s="64">
        <v>8093</v>
      </c>
      <c r="AI24" s="64">
        <v>25684</v>
      </c>
      <c r="AJ24" s="64"/>
      <c r="AK24" s="64" t="s">
        <v>1146</v>
      </c>
      <c r="AL24" s="64" t="s">
        <v>770</v>
      </c>
      <c r="AM24" s="67" t="s">
        <v>1262</v>
      </c>
      <c r="AN24" s="64"/>
      <c r="AO24" s="66">
        <v>42653.889918981484</v>
      </c>
      <c r="AP24" s="67" t="s">
        <v>1327</v>
      </c>
      <c r="AQ24" s="64" t="b">
        <v>0</v>
      </c>
      <c r="AR24" s="64" t="b">
        <v>0</v>
      </c>
      <c r="AS24" s="64" t="b">
        <v>0</v>
      </c>
      <c r="AT24" s="64"/>
      <c r="AU24" s="64">
        <v>57</v>
      </c>
      <c r="AV24" s="67" t="s">
        <v>276</v>
      </c>
      <c r="AW24" s="64" t="b">
        <v>0</v>
      </c>
      <c r="AX24" s="64" t="s">
        <v>218</v>
      </c>
      <c r="AY24" s="67" t="s">
        <v>1480</v>
      </c>
      <c r="AZ24" s="104"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4</v>
      </c>
    </row>
    <row r="25" spans="1:72" ht="41.45" customHeight="1">
      <c r="A25" s="62" t="s">
        <v>860</v>
      </c>
      <c r="B25" s="64"/>
      <c r="C25" s="81"/>
      <c r="D25" s="81" t="s">
        <v>64</v>
      </c>
      <c r="E25" s="88">
        <v>174.8424183286104</v>
      </c>
      <c r="F25" s="99">
        <v>99.9987881821067</v>
      </c>
      <c r="G25" s="72" t="s">
        <v>976</v>
      </c>
      <c r="H25" s="100"/>
      <c r="I25" s="73" t="s">
        <v>860</v>
      </c>
      <c r="J25" s="91"/>
      <c r="K25" s="101"/>
      <c r="L25" s="73" t="s">
        <v>1567</v>
      </c>
      <c r="M25" s="102">
        <v>1.4038585099114425</v>
      </c>
      <c r="N25" s="96">
        <v>6330.19140625</v>
      </c>
      <c r="O25" s="96">
        <v>2576.52197265625</v>
      </c>
      <c r="P25" s="97"/>
      <c r="Q25" s="98"/>
      <c r="R25" s="98"/>
      <c r="S25" s="103"/>
      <c r="T25" s="48">
        <v>3</v>
      </c>
      <c r="U25" s="48">
        <v>13</v>
      </c>
      <c r="V25" s="49">
        <v>364</v>
      </c>
      <c r="W25" s="49">
        <v>0.005587</v>
      </c>
      <c r="X25" s="49">
        <v>0.039769</v>
      </c>
      <c r="Y25" s="49">
        <v>3.37433</v>
      </c>
      <c r="Z25" s="49">
        <v>0.19230769230769232</v>
      </c>
      <c r="AA25" s="49">
        <v>0.23076923076923078</v>
      </c>
      <c r="AB25" s="92">
        <v>25</v>
      </c>
      <c r="AC25" s="92"/>
      <c r="AD25" s="93"/>
      <c r="AE25" s="64" t="s">
        <v>1066</v>
      </c>
      <c r="AF25" s="64">
        <v>4997</v>
      </c>
      <c r="AG25" s="64">
        <v>2326</v>
      </c>
      <c r="AH25" s="64">
        <v>47907</v>
      </c>
      <c r="AI25" s="64">
        <v>25048</v>
      </c>
      <c r="AJ25" s="64"/>
      <c r="AK25" s="64" t="s">
        <v>1147</v>
      </c>
      <c r="AL25" s="64" t="s">
        <v>1220</v>
      </c>
      <c r="AM25" s="64"/>
      <c r="AN25" s="64"/>
      <c r="AO25" s="66">
        <v>40051.9903587963</v>
      </c>
      <c r="AP25" s="67" t="s">
        <v>1328</v>
      </c>
      <c r="AQ25" s="64" t="b">
        <v>0</v>
      </c>
      <c r="AR25" s="64" t="b">
        <v>0</v>
      </c>
      <c r="AS25" s="64" t="b">
        <v>1</v>
      </c>
      <c r="AT25" s="64"/>
      <c r="AU25" s="64">
        <v>94</v>
      </c>
      <c r="AV25" s="67" t="s">
        <v>687</v>
      </c>
      <c r="AW25" s="64" t="b">
        <v>0</v>
      </c>
      <c r="AX25" s="64" t="s">
        <v>218</v>
      </c>
      <c r="AY25" s="67" t="s">
        <v>1481</v>
      </c>
      <c r="AZ25" s="104" t="s">
        <v>66</v>
      </c>
      <c r="BA25" s="48" t="s">
        <v>1635</v>
      </c>
      <c r="BB25" s="48" t="s">
        <v>1635</v>
      </c>
      <c r="BC25" s="48" t="s">
        <v>853</v>
      </c>
      <c r="BD25" s="48" t="s">
        <v>853</v>
      </c>
      <c r="BE25" s="48"/>
      <c r="BF25" s="48"/>
      <c r="BG25" s="86" t="s">
        <v>1709</v>
      </c>
      <c r="BH25" s="86" t="s">
        <v>1712</v>
      </c>
      <c r="BI25" s="86" t="s">
        <v>1717</v>
      </c>
      <c r="BJ25" s="86" t="s">
        <v>1717</v>
      </c>
      <c r="BK25" s="48">
        <v>0</v>
      </c>
      <c r="BL25" s="49">
        <v>0</v>
      </c>
      <c r="BM25" s="48">
        <v>0</v>
      </c>
      <c r="BN25" s="49">
        <v>0</v>
      </c>
      <c r="BO25" s="48">
        <v>0</v>
      </c>
      <c r="BP25" s="49">
        <v>0</v>
      </c>
      <c r="BQ25" s="48">
        <v>28</v>
      </c>
      <c r="BR25" s="49">
        <v>100</v>
      </c>
      <c r="BS25" s="48">
        <v>28</v>
      </c>
      <c r="BT25" s="63" t="str">
        <f>REPLACE(INDEX(GroupVertices[Group],MATCH(Vertices[[#This Row],[Vertex]],GroupVertices[Vertex],0)),1,1,"")</f>
        <v>3</v>
      </c>
    </row>
    <row r="26" spans="1:72" ht="41.45" customHeight="1">
      <c r="A26" s="62" t="s">
        <v>876</v>
      </c>
      <c r="B26" s="64"/>
      <c r="C26" s="81"/>
      <c r="D26" s="81" t="s">
        <v>64</v>
      </c>
      <c r="E26" s="88">
        <v>174.78081056514998</v>
      </c>
      <c r="F26" s="99">
        <v>99.99879399545027</v>
      </c>
      <c r="G26" s="72" t="s">
        <v>1402</v>
      </c>
      <c r="H26" s="100"/>
      <c r="I26" s="73" t="s">
        <v>876</v>
      </c>
      <c r="J26" s="91"/>
      <c r="K26" s="101"/>
      <c r="L26" s="73" t="s">
        <v>1568</v>
      </c>
      <c r="M26" s="102">
        <v>1.4019211162747107</v>
      </c>
      <c r="N26" s="96">
        <v>7431.763671875</v>
      </c>
      <c r="O26" s="96">
        <v>1517.60498046875</v>
      </c>
      <c r="P26" s="97"/>
      <c r="Q26" s="98"/>
      <c r="R26" s="98"/>
      <c r="S26" s="103"/>
      <c r="T26" s="48">
        <v>1</v>
      </c>
      <c r="U26" s="48">
        <v>0</v>
      </c>
      <c r="V26" s="49">
        <v>0</v>
      </c>
      <c r="W26" s="49">
        <v>0.003745</v>
      </c>
      <c r="X26" s="49">
        <v>0.00418</v>
      </c>
      <c r="Y26" s="49">
        <v>0.370629</v>
      </c>
      <c r="Z26" s="49">
        <v>0</v>
      </c>
      <c r="AA26" s="49">
        <v>0</v>
      </c>
      <c r="AB26" s="92">
        <v>26</v>
      </c>
      <c r="AC26" s="92"/>
      <c r="AD26" s="93"/>
      <c r="AE26" s="64" t="s">
        <v>1067</v>
      </c>
      <c r="AF26" s="64">
        <v>205</v>
      </c>
      <c r="AG26" s="64">
        <v>2315</v>
      </c>
      <c r="AH26" s="64">
        <v>3519</v>
      </c>
      <c r="AI26" s="64">
        <v>2327</v>
      </c>
      <c r="AJ26" s="64"/>
      <c r="AK26" s="64" t="s">
        <v>1148</v>
      </c>
      <c r="AL26" s="64" t="s">
        <v>1221</v>
      </c>
      <c r="AM26" s="67" t="s">
        <v>1263</v>
      </c>
      <c r="AN26" s="64"/>
      <c r="AO26" s="66">
        <v>41995.83945601852</v>
      </c>
      <c r="AP26" s="67" t="s">
        <v>1329</v>
      </c>
      <c r="AQ26" s="64" t="b">
        <v>0</v>
      </c>
      <c r="AR26" s="64" t="b">
        <v>0</v>
      </c>
      <c r="AS26" s="64" t="b">
        <v>1</v>
      </c>
      <c r="AT26" s="64"/>
      <c r="AU26" s="64">
        <v>63</v>
      </c>
      <c r="AV26" s="67" t="s">
        <v>276</v>
      </c>
      <c r="AW26" s="64" t="b">
        <v>0</v>
      </c>
      <c r="AX26" s="64" t="s">
        <v>218</v>
      </c>
      <c r="AY26" s="67" t="s">
        <v>1482</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3</v>
      </c>
    </row>
    <row r="27" spans="1:72" ht="41.45" customHeight="1">
      <c r="A27" s="62" t="s">
        <v>877</v>
      </c>
      <c r="B27" s="64"/>
      <c r="C27" s="81"/>
      <c r="D27" s="81" t="s">
        <v>64</v>
      </c>
      <c r="E27" s="88">
        <v>168.87206597872</v>
      </c>
      <c r="F27" s="99">
        <v>99.99935154794807</v>
      </c>
      <c r="G27" s="72" t="s">
        <v>1403</v>
      </c>
      <c r="H27" s="100"/>
      <c r="I27" s="73" t="s">
        <v>877</v>
      </c>
      <c r="J27" s="91"/>
      <c r="K27" s="101"/>
      <c r="L27" s="73" t="s">
        <v>1569</v>
      </c>
      <c r="M27" s="102">
        <v>1.2161074538427126</v>
      </c>
      <c r="N27" s="96">
        <v>7536.78369140625</v>
      </c>
      <c r="O27" s="96">
        <v>3188.514404296875</v>
      </c>
      <c r="P27" s="97"/>
      <c r="Q27" s="98"/>
      <c r="R27" s="98"/>
      <c r="S27" s="103"/>
      <c r="T27" s="48">
        <v>1</v>
      </c>
      <c r="U27" s="48">
        <v>0</v>
      </c>
      <c r="V27" s="49">
        <v>0</v>
      </c>
      <c r="W27" s="49">
        <v>0.003745</v>
      </c>
      <c r="X27" s="49">
        <v>0.00418</v>
      </c>
      <c r="Y27" s="49">
        <v>0.370629</v>
      </c>
      <c r="Z27" s="49">
        <v>0</v>
      </c>
      <c r="AA27" s="49">
        <v>0</v>
      </c>
      <c r="AB27" s="92">
        <v>27</v>
      </c>
      <c r="AC27" s="92"/>
      <c r="AD27" s="93"/>
      <c r="AE27" s="64" t="s">
        <v>1068</v>
      </c>
      <c r="AF27" s="64">
        <v>1958</v>
      </c>
      <c r="AG27" s="64">
        <v>1260</v>
      </c>
      <c r="AH27" s="64">
        <v>4110</v>
      </c>
      <c r="AI27" s="64">
        <v>1904</v>
      </c>
      <c r="AJ27" s="64"/>
      <c r="AK27" s="64" t="s">
        <v>1149</v>
      </c>
      <c r="AL27" s="64" t="s">
        <v>1210</v>
      </c>
      <c r="AM27" s="67" t="s">
        <v>1264</v>
      </c>
      <c r="AN27" s="64"/>
      <c r="AO27" s="66">
        <v>39848.62605324074</v>
      </c>
      <c r="AP27" s="67" t="s">
        <v>1330</v>
      </c>
      <c r="AQ27" s="64" t="b">
        <v>0</v>
      </c>
      <c r="AR27" s="64" t="b">
        <v>0</v>
      </c>
      <c r="AS27" s="64" t="b">
        <v>1</v>
      </c>
      <c r="AT27" s="64"/>
      <c r="AU27" s="64">
        <v>53</v>
      </c>
      <c r="AV27" s="67" t="s">
        <v>764</v>
      </c>
      <c r="AW27" s="64" t="b">
        <v>0</v>
      </c>
      <c r="AX27" s="64" t="s">
        <v>218</v>
      </c>
      <c r="AY27" s="67" t="s">
        <v>1483</v>
      </c>
      <c r="AZ27" s="104"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3</v>
      </c>
    </row>
    <row r="28" spans="1:72" ht="41.45" customHeight="1">
      <c r="A28" s="62" t="s">
        <v>861</v>
      </c>
      <c r="B28" s="64"/>
      <c r="C28" s="81"/>
      <c r="D28" s="81" t="s">
        <v>64</v>
      </c>
      <c r="E28" s="88">
        <v>165.73007004223922</v>
      </c>
      <c r="F28" s="99">
        <v>99.99964802847059</v>
      </c>
      <c r="G28" s="72" t="s">
        <v>977</v>
      </c>
      <c r="H28" s="100"/>
      <c r="I28" s="73" t="s">
        <v>861</v>
      </c>
      <c r="J28" s="91"/>
      <c r="K28" s="101"/>
      <c r="L28" s="73" t="s">
        <v>1570</v>
      </c>
      <c r="M28" s="102">
        <v>1.1173003783693942</v>
      </c>
      <c r="N28" s="96">
        <v>4564.4833984375</v>
      </c>
      <c r="O28" s="96">
        <v>2739.0576171875</v>
      </c>
      <c r="P28" s="97"/>
      <c r="Q28" s="98"/>
      <c r="R28" s="98"/>
      <c r="S28" s="103"/>
      <c r="T28" s="48">
        <v>0</v>
      </c>
      <c r="U28" s="48">
        <v>6</v>
      </c>
      <c r="V28" s="49">
        <v>1.5</v>
      </c>
      <c r="W28" s="49">
        <v>0.004902</v>
      </c>
      <c r="X28" s="49">
        <v>0.023103</v>
      </c>
      <c r="Y28" s="49">
        <v>1.498595</v>
      </c>
      <c r="Z28" s="49">
        <v>0.5</v>
      </c>
      <c r="AA28" s="49">
        <v>0</v>
      </c>
      <c r="AB28" s="92">
        <v>28</v>
      </c>
      <c r="AC28" s="92"/>
      <c r="AD28" s="93"/>
      <c r="AE28" s="64" t="s">
        <v>1069</v>
      </c>
      <c r="AF28" s="64">
        <v>231</v>
      </c>
      <c r="AG28" s="64">
        <v>699</v>
      </c>
      <c r="AH28" s="64">
        <v>783</v>
      </c>
      <c r="AI28" s="64">
        <v>416</v>
      </c>
      <c r="AJ28" s="64"/>
      <c r="AK28" s="64" t="s">
        <v>1150</v>
      </c>
      <c r="AL28" s="64"/>
      <c r="AM28" s="67" t="s">
        <v>1265</v>
      </c>
      <c r="AN28" s="64"/>
      <c r="AO28" s="66">
        <v>40200.727118055554</v>
      </c>
      <c r="AP28" s="67" t="s">
        <v>1331</v>
      </c>
      <c r="AQ28" s="64" t="b">
        <v>0</v>
      </c>
      <c r="AR28" s="64" t="b">
        <v>0</v>
      </c>
      <c r="AS28" s="64" t="b">
        <v>0</v>
      </c>
      <c r="AT28" s="64"/>
      <c r="AU28" s="64">
        <v>31</v>
      </c>
      <c r="AV28" s="67" t="s">
        <v>276</v>
      </c>
      <c r="AW28" s="64" t="b">
        <v>0</v>
      </c>
      <c r="AX28" s="64" t="s">
        <v>218</v>
      </c>
      <c r="AY28" s="67" t="s">
        <v>1484</v>
      </c>
      <c r="AZ28" s="104" t="s">
        <v>66</v>
      </c>
      <c r="BA28" s="48"/>
      <c r="BB28" s="48"/>
      <c r="BC28" s="48"/>
      <c r="BD28" s="48"/>
      <c r="BE28" s="48" t="s">
        <v>964</v>
      </c>
      <c r="BF28" s="48" t="s">
        <v>964</v>
      </c>
      <c r="BG28" s="86" t="s">
        <v>1710</v>
      </c>
      <c r="BH28" s="86" t="s">
        <v>1710</v>
      </c>
      <c r="BI28" s="86" t="s">
        <v>1722</v>
      </c>
      <c r="BJ28" s="86" t="s">
        <v>1722</v>
      </c>
      <c r="BK28" s="48">
        <v>0</v>
      </c>
      <c r="BL28" s="49">
        <v>0</v>
      </c>
      <c r="BM28" s="48">
        <v>0</v>
      </c>
      <c r="BN28" s="49">
        <v>0</v>
      </c>
      <c r="BO28" s="48">
        <v>0</v>
      </c>
      <c r="BP28" s="49">
        <v>0</v>
      </c>
      <c r="BQ28" s="48">
        <v>16</v>
      </c>
      <c r="BR28" s="49">
        <v>100</v>
      </c>
      <c r="BS28" s="48">
        <v>16</v>
      </c>
      <c r="BT28" s="63" t="str">
        <f>REPLACE(INDEX(GroupVertices[Group],MATCH(Vertices[[#This Row],[Vertex]],GroupVertices[Vertex],0)),1,1,"")</f>
        <v>3</v>
      </c>
    </row>
    <row r="29" spans="1:72" ht="41.45" customHeight="1">
      <c r="A29" s="62" t="s">
        <v>878</v>
      </c>
      <c r="B29" s="64"/>
      <c r="C29" s="81"/>
      <c r="D29" s="81" t="s">
        <v>64</v>
      </c>
      <c r="E29" s="88">
        <v>180.58314174196653</v>
      </c>
      <c r="F29" s="99">
        <v>99.99824648418229</v>
      </c>
      <c r="G29" s="72" t="s">
        <v>1404</v>
      </c>
      <c r="H29" s="100"/>
      <c r="I29" s="73" t="s">
        <v>878</v>
      </c>
      <c r="J29" s="91"/>
      <c r="K29" s="101"/>
      <c r="L29" s="73" t="s">
        <v>1571</v>
      </c>
      <c r="M29" s="102">
        <v>1.5843883715159905</v>
      </c>
      <c r="N29" s="96">
        <v>5349.58056640625</v>
      </c>
      <c r="O29" s="96">
        <v>3464.740966796875</v>
      </c>
      <c r="P29" s="97"/>
      <c r="Q29" s="98"/>
      <c r="R29" s="98"/>
      <c r="S29" s="103"/>
      <c r="T29" s="48">
        <v>6</v>
      </c>
      <c r="U29" s="48">
        <v>0</v>
      </c>
      <c r="V29" s="49">
        <v>26.666667</v>
      </c>
      <c r="W29" s="49">
        <v>0.005376</v>
      </c>
      <c r="X29" s="49">
        <v>0.027976</v>
      </c>
      <c r="Y29" s="49">
        <v>1.529416</v>
      </c>
      <c r="Z29" s="49">
        <v>0.6333333333333333</v>
      </c>
      <c r="AA29" s="49">
        <v>0</v>
      </c>
      <c r="AB29" s="92">
        <v>29</v>
      </c>
      <c r="AC29" s="92"/>
      <c r="AD29" s="93"/>
      <c r="AE29" s="64" t="s">
        <v>1070</v>
      </c>
      <c r="AF29" s="64">
        <v>1701</v>
      </c>
      <c r="AG29" s="64">
        <v>3351</v>
      </c>
      <c r="AH29" s="64">
        <v>6976</v>
      </c>
      <c r="AI29" s="64">
        <v>2267</v>
      </c>
      <c r="AJ29" s="64"/>
      <c r="AK29" s="64" t="s">
        <v>1151</v>
      </c>
      <c r="AL29" s="64" t="s">
        <v>1222</v>
      </c>
      <c r="AM29" s="67" t="s">
        <v>1266</v>
      </c>
      <c r="AN29" s="64"/>
      <c r="AO29" s="66">
        <v>40919.89129629629</v>
      </c>
      <c r="AP29" s="67" t="s">
        <v>1332</v>
      </c>
      <c r="AQ29" s="64" t="b">
        <v>0</v>
      </c>
      <c r="AR29" s="64" t="b">
        <v>0</v>
      </c>
      <c r="AS29" s="64" t="b">
        <v>1</v>
      </c>
      <c r="AT29" s="64"/>
      <c r="AU29" s="64">
        <v>81</v>
      </c>
      <c r="AV29" s="67" t="s">
        <v>277</v>
      </c>
      <c r="AW29" s="64" t="b">
        <v>0</v>
      </c>
      <c r="AX29" s="64" t="s">
        <v>218</v>
      </c>
      <c r="AY29" s="67" t="s">
        <v>1485</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879</v>
      </c>
      <c r="B30" s="64"/>
      <c r="C30" s="81"/>
      <c r="D30" s="81" t="s">
        <v>64</v>
      </c>
      <c r="E30" s="88">
        <v>163.99945195957866</v>
      </c>
      <c r="F30" s="99">
        <v>99.99981133057658</v>
      </c>
      <c r="G30" s="72" t="s">
        <v>1405</v>
      </c>
      <c r="H30" s="100"/>
      <c r="I30" s="73" t="s">
        <v>879</v>
      </c>
      <c r="J30" s="91"/>
      <c r="K30" s="101"/>
      <c r="L30" s="73" t="s">
        <v>1572</v>
      </c>
      <c r="M30" s="102">
        <v>1.0628772298466571</v>
      </c>
      <c r="N30" s="96">
        <v>4489.04052734375</v>
      </c>
      <c r="O30" s="96">
        <v>1804.332275390625</v>
      </c>
      <c r="P30" s="97"/>
      <c r="Q30" s="98"/>
      <c r="R30" s="98"/>
      <c r="S30" s="103"/>
      <c r="T30" s="48">
        <v>4</v>
      </c>
      <c r="U30" s="48">
        <v>0</v>
      </c>
      <c r="V30" s="49">
        <v>0</v>
      </c>
      <c r="W30" s="49">
        <v>0.004854</v>
      </c>
      <c r="X30" s="49">
        <v>0.018666</v>
      </c>
      <c r="Y30" s="49">
        <v>1.048582</v>
      </c>
      <c r="Z30" s="49">
        <v>0.75</v>
      </c>
      <c r="AA30" s="49">
        <v>0</v>
      </c>
      <c r="AB30" s="92">
        <v>30</v>
      </c>
      <c r="AC30" s="92"/>
      <c r="AD30" s="93"/>
      <c r="AE30" s="64" t="s">
        <v>1071</v>
      </c>
      <c r="AF30" s="64">
        <v>1441</v>
      </c>
      <c r="AG30" s="64">
        <v>390</v>
      </c>
      <c r="AH30" s="64">
        <v>24555</v>
      </c>
      <c r="AI30" s="64">
        <v>41099</v>
      </c>
      <c r="AJ30" s="64"/>
      <c r="AK30" s="64" t="s">
        <v>1152</v>
      </c>
      <c r="AL30" s="64" t="s">
        <v>1223</v>
      </c>
      <c r="AM30" s="67" t="s">
        <v>1267</v>
      </c>
      <c r="AN30" s="64"/>
      <c r="AO30" s="66">
        <v>41207.706400462965</v>
      </c>
      <c r="AP30" s="67" t="s">
        <v>1333</v>
      </c>
      <c r="AQ30" s="64" t="b">
        <v>0</v>
      </c>
      <c r="AR30" s="64" t="b">
        <v>0</v>
      </c>
      <c r="AS30" s="64" t="b">
        <v>1</v>
      </c>
      <c r="AT30" s="64"/>
      <c r="AU30" s="64">
        <v>19</v>
      </c>
      <c r="AV30" s="67" t="s">
        <v>276</v>
      </c>
      <c r="AW30" s="64" t="b">
        <v>0</v>
      </c>
      <c r="AX30" s="64" t="s">
        <v>218</v>
      </c>
      <c r="AY30" s="67" t="s">
        <v>1486</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880</v>
      </c>
      <c r="B31" s="64"/>
      <c r="C31" s="81"/>
      <c r="D31" s="81" t="s">
        <v>64</v>
      </c>
      <c r="E31" s="88">
        <v>162</v>
      </c>
      <c r="F31" s="99">
        <v>100</v>
      </c>
      <c r="G31" s="72" t="s">
        <v>1406</v>
      </c>
      <c r="H31" s="100"/>
      <c r="I31" s="73" t="s">
        <v>880</v>
      </c>
      <c r="J31" s="91"/>
      <c r="K31" s="101"/>
      <c r="L31" s="73" t="s">
        <v>1573</v>
      </c>
      <c r="M31" s="102">
        <v>1</v>
      </c>
      <c r="N31" s="96">
        <v>4730.19287109375</v>
      </c>
      <c r="O31" s="96">
        <v>4215.021484375</v>
      </c>
      <c r="P31" s="97"/>
      <c r="Q31" s="98"/>
      <c r="R31" s="98"/>
      <c r="S31" s="103"/>
      <c r="T31" s="48">
        <v>4</v>
      </c>
      <c r="U31" s="48">
        <v>0</v>
      </c>
      <c r="V31" s="49">
        <v>0</v>
      </c>
      <c r="W31" s="49">
        <v>0.004854</v>
      </c>
      <c r="X31" s="49">
        <v>0.018666</v>
      </c>
      <c r="Y31" s="49">
        <v>1.048582</v>
      </c>
      <c r="Z31" s="49">
        <v>0.75</v>
      </c>
      <c r="AA31" s="49">
        <v>0</v>
      </c>
      <c r="AB31" s="92">
        <v>31</v>
      </c>
      <c r="AC31" s="92"/>
      <c r="AD31" s="93"/>
      <c r="AE31" s="64" t="s">
        <v>1072</v>
      </c>
      <c r="AF31" s="64">
        <v>87</v>
      </c>
      <c r="AG31" s="64">
        <v>33</v>
      </c>
      <c r="AH31" s="64">
        <v>63</v>
      </c>
      <c r="AI31" s="64">
        <v>86</v>
      </c>
      <c r="AJ31" s="64"/>
      <c r="AK31" s="64"/>
      <c r="AL31" s="64"/>
      <c r="AM31" s="64"/>
      <c r="AN31" s="64"/>
      <c r="AO31" s="66">
        <v>41290.630694444444</v>
      </c>
      <c r="AP31" s="64"/>
      <c r="AQ31" s="64" t="b">
        <v>1</v>
      </c>
      <c r="AR31" s="64" t="b">
        <v>0</v>
      </c>
      <c r="AS31" s="64" t="b">
        <v>0</v>
      </c>
      <c r="AT31" s="64"/>
      <c r="AU31" s="64">
        <v>1</v>
      </c>
      <c r="AV31" s="67" t="s">
        <v>276</v>
      </c>
      <c r="AW31" s="64" t="b">
        <v>0</v>
      </c>
      <c r="AX31" s="64" t="s">
        <v>218</v>
      </c>
      <c r="AY31" s="67" t="s">
        <v>1487</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3</v>
      </c>
    </row>
    <row r="32" spans="1:72" ht="41.45" customHeight="1">
      <c r="A32" s="62" t="s">
        <v>862</v>
      </c>
      <c r="B32" s="64"/>
      <c r="C32" s="81"/>
      <c r="D32" s="81" t="s">
        <v>64</v>
      </c>
      <c r="E32" s="88">
        <v>176.89227664011122</v>
      </c>
      <c r="F32" s="99">
        <v>99.99859475631125</v>
      </c>
      <c r="G32" s="72" t="s">
        <v>978</v>
      </c>
      <c r="H32" s="100"/>
      <c r="I32" s="73" t="s">
        <v>862</v>
      </c>
      <c r="J32" s="91"/>
      <c r="K32" s="101"/>
      <c r="L32" s="73" t="s">
        <v>1574</v>
      </c>
      <c r="M32" s="102">
        <v>1.4683208800063348</v>
      </c>
      <c r="N32" s="96">
        <v>4573.4443359375</v>
      </c>
      <c r="O32" s="96">
        <v>3341.16845703125</v>
      </c>
      <c r="P32" s="97"/>
      <c r="Q32" s="98"/>
      <c r="R32" s="98"/>
      <c r="S32" s="103"/>
      <c r="T32" s="48">
        <v>3</v>
      </c>
      <c r="U32" s="48">
        <v>5</v>
      </c>
      <c r="V32" s="49">
        <v>1.5</v>
      </c>
      <c r="W32" s="49">
        <v>0.004902</v>
      </c>
      <c r="X32" s="49">
        <v>0.023103</v>
      </c>
      <c r="Y32" s="49">
        <v>1.498595</v>
      </c>
      <c r="Z32" s="49">
        <v>0.43333333333333335</v>
      </c>
      <c r="AA32" s="49">
        <v>0.3333333333333333</v>
      </c>
      <c r="AB32" s="92">
        <v>32</v>
      </c>
      <c r="AC32" s="92"/>
      <c r="AD32" s="93"/>
      <c r="AE32" s="64" t="s">
        <v>1073</v>
      </c>
      <c r="AF32" s="64">
        <v>2144</v>
      </c>
      <c r="AG32" s="64">
        <v>2692</v>
      </c>
      <c r="AH32" s="64">
        <v>10415</v>
      </c>
      <c r="AI32" s="64">
        <v>21207</v>
      </c>
      <c r="AJ32" s="64"/>
      <c r="AK32" s="64" t="s">
        <v>1153</v>
      </c>
      <c r="AL32" s="64" t="s">
        <v>747</v>
      </c>
      <c r="AM32" s="64"/>
      <c r="AN32" s="64"/>
      <c r="AO32" s="66">
        <v>39882.13015046297</v>
      </c>
      <c r="AP32" s="67" t="s">
        <v>1334</v>
      </c>
      <c r="AQ32" s="64" t="b">
        <v>0</v>
      </c>
      <c r="AR32" s="64" t="b">
        <v>0</v>
      </c>
      <c r="AS32" s="64" t="b">
        <v>1</v>
      </c>
      <c r="AT32" s="64"/>
      <c r="AU32" s="64">
        <v>75</v>
      </c>
      <c r="AV32" s="67" t="s">
        <v>697</v>
      </c>
      <c r="AW32" s="64" t="b">
        <v>0</v>
      </c>
      <c r="AX32" s="64" t="s">
        <v>218</v>
      </c>
      <c r="AY32" s="67" t="s">
        <v>1488</v>
      </c>
      <c r="AZ32" s="104" t="s">
        <v>66</v>
      </c>
      <c r="BA32" s="48"/>
      <c r="BB32" s="48"/>
      <c r="BC32" s="48"/>
      <c r="BD32" s="48"/>
      <c r="BE32" s="48"/>
      <c r="BF32" s="48"/>
      <c r="BG32" s="86" t="s">
        <v>1711</v>
      </c>
      <c r="BH32" s="86" t="s">
        <v>1711</v>
      </c>
      <c r="BI32" s="86" t="s">
        <v>1723</v>
      </c>
      <c r="BJ32" s="86" t="s">
        <v>1723</v>
      </c>
      <c r="BK32" s="48">
        <v>0</v>
      </c>
      <c r="BL32" s="49">
        <v>0</v>
      </c>
      <c r="BM32" s="48">
        <v>0</v>
      </c>
      <c r="BN32" s="49">
        <v>0</v>
      </c>
      <c r="BO32" s="48">
        <v>0</v>
      </c>
      <c r="BP32" s="49">
        <v>0</v>
      </c>
      <c r="BQ32" s="48">
        <v>13</v>
      </c>
      <c r="BR32" s="49">
        <v>100</v>
      </c>
      <c r="BS32" s="48">
        <v>13</v>
      </c>
      <c r="BT32" s="63" t="str">
        <f>REPLACE(INDEX(GroupVertices[Group],MATCH(Vertices[[#This Row],[Vertex]],GroupVertices[Vertex],0)),1,1,"")</f>
        <v>3</v>
      </c>
    </row>
    <row r="33" spans="1:72" ht="41.45" customHeight="1">
      <c r="A33" s="62" t="s">
        <v>881</v>
      </c>
      <c r="B33" s="64"/>
      <c r="C33" s="81"/>
      <c r="D33" s="81" t="s">
        <v>64</v>
      </c>
      <c r="E33" s="88">
        <v>455.41537453884405</v>
      </c>
      <c r="F33" s="99">
        <v>99.97231315847677</v>
      </c>
      <c r="G33" s="72" t="s">
        <v>1407</v>
      </c>
      <c r="H33" s="100"/>
      <c r="I33" s="73" t="s">
        <v>881</v>
      </c>
      <c r="J33" s="91"/>
      <c r="K33" s="101"/>
      <c r="L33" s="73" t="s">
        <v>1575</v>
      </c>
      <c r="M33" s="102">
        <v>10.22710138497626</v>
      </c>
      <c r="N33" s="96">
        <v>6448.07421875</v>
      </c>
      <c r="O33" s="96">
        <v>8208.064453125</v>
      </c>
      <c r="P33" s="97"/>
      <c r="Q33" s="98"/>
      <c r="R33" s="98"/>
      <c r="S33" s="103"/>
      <c r="T33" s="48">
        <v>1</v>
      </c>
      <c r="U33" s="48">
        <v>0</v>
      </c>
      <c r="V33" s="49">
        <v>0</v>
      </c>
      <c r="W33" s="49">
        <v>0.004049</v>
      </c>
      <c r="X33" s="49">
        <v>0.005129</v>
      </c>
      <c r="Y33" s="49">
        <v>0.410204</v>
      </c>
      <c r="Z33" s="49">
        <v>0</v>
      </c>
      <c r="AA33" s="49">
        <v>0</v>
      </c>
      <c r="AB33" s="92">
        <v>33</v>
      </c>
      <c r="AC33" s="92"/>
      <c r="AD33" s="93"/>
      <c r="AE33" s="64" t="s">
        <v>1074</v>
      </c>
      <c r="AF33" s="64">
        <v>3139</v>
      </c>
      <c r="AG33" s="64">
        <v>52422</v>
      </c>
      <c r="AH33" s="64">
        <v>18775</v>
      </c>
      <c r="AI33" s="64">
        <v>9765</v>
      </c>
      <c r="AJ33" s="64"/>
      <c r="AK33" s="64" t="s">
        <v>1154</v>
      </c>
      <c r="AL33" s="64" t="s">
        <v>1224</v>
      </c>
      <c r="AM33" s="67" t="s">
        <v>1268</v>
      </c>
      <c r="AN33" s="64"/>
      <c r="AO33" s="66">
        <v>39994.649675925924</v>
      </c>
      <c r="AP33" s="67" t="s">
        <v>1335</v>
      </c>
      <c r="AQ33" s="64" t="b">
        <v>0</v>
      </c>
      <c r="AR33" s="64" t="b">
        <v>0</v>
      </c>
      <c r="AS33" s="64" t="b">
        <v>1</v>
      </c>
      <c r="AT33" s="64"/>
      <c r="AU33" s="64">
        <v>830</v>
      </c>
      <c r="AV33" s="67" t="s">
        <v>276</v>
      </c>
      <c r="AW33" s="64" t="b">
        <v>0</v>
      </c>
      <c r="AX33" s="64" t="s">
        <v>218</v>
      </c>
      <c r="AY33" s="67" t="s">
        <v>1489</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882</v>
      </c>
      <c r="B34" s="64"/>
      <c r="C34" s="81"/>
      <c r="D34" s="81" t="s">
        <v>64</v>
      </c>
      <c r="E34" s="88">
        <v>164.31309148264984</v>
      </c>
      <c r="F34" s="99">
        <v>99.9997817353729</v>
      </c>
      <c r="G34" s="72" t="s">
        <v>1408</v>
      </c>
      <c r="H34" s="100"/>
      <c r="I34" s="73" t="s">
        <v>882</v>
      </c>
      <c r="J34" s="91"/>
      <c r="K34" s="101"/>
      <c r="L34" s="73" t="s">
        <v>1576</v>
      </c>
      <c r="M34" s="102">
        <v>1.0727403247245642</v>
      </c>
      <c r="N34" s="96">
        <v>7366.68603515625</v>
      </c>
      <c r="O34" s="96">
        <v>6217.5263671875</v>
      </c>
      <c r="P34" s="97"/>
      <c r="Q34" s="98"/>
      <c r="R34" s="98"/>
      <c r="S34" s="103"/>
      <c r="T34" s="48">
        <v>1</v>
      </c>
      <c r="U34" s="48">
        <v>0</v>
      </c>
      <c r="V34" s="49">
        <v>0</v>
      </c>
      <c r="W34" s="49">
        <v>0.004049</v>
      </c>
      <c r="X34" s="49">
        <v>0.005129</v>
      </c>
      <c r="Y34" s="49">
        <v>0.410204</v>
      </c>
      <c r="Z34" s="49">
        <v>0</v>
      </c>
      <c r="AA34" s="49">
        <v>0</v>
      </c>
      <c r="AB34" s="92">
        <v>34</v>
      </c>
      <c r="AC34" s="92"/>
      <c r="AD34" s="93"/>
      <c r="AE34" s="64" t="s">
        <v>1075</v>
      </c>
      <c r="AF34" s="64">
        <v>232</v>
      </c>
      <c r="AG34" s="64">
        <v>446</v>
      </c>
      <c r="AH34" s="64">
        <v>234</v>
      </c>
      <c r="AI34" s="64">
        <v>171</v>
      </c>
      <c r="AJ34" s="64"/>
      <c r="AK34" s="64"/>
      <c r="AL34" s="64"/>
      <c r="AM34" s="64"/>
      <c r="AN34" s="64"/>
      <c r="AO34" s="66">
        <v>42399.584652777776</v>
      </c>
      <c r="AP34" s="67" t="s">
        <v>1336</v>
      </c>
      <c r="AQ34" s="64" t="b">
        <v>1</v>
      </c>
      <c r="AR34" s="64" t="b">
        <v>0</v>
      </c>
      <c r="AS34" s="64" t="b">
        <v>1</v>
      </c>
      <c r="AT34" s="64"/>
      <c r="AU34" s="64">
        <v>1</v>
      </c>
      <c r="AV34" s="64"/>
      <c r="AW34" s="64" t="b">
        <v>0</v>
      </c>
      <c r="AX34" s="64" t="s">
        <v>218</v>
      </c>
      <c r="AY34" s="67" t="s">
        <v>1490</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2</v>
      </c>
    </row>
    <row r="35" spans="1:72" ht="41.45" customHeight="1">
      <c r="A35" s="62" t="s">
        <v>883</v>
      </c>
      <c r="B35" s="64"/>
      <c r="C35" s="81"/>
      <c r="D35" s="81" t="s">
        <v>64</v>
      </c>
      <c r="E35" s="88">
        <v>182.4369753515479</v>
      </c>
      <c r="F35" s="99">
        <v>99.99807155538915</v>
      </c>
      <c r="G35" s="72" t="s">
        <v>1409</v>
      </c>
      <c r="H35" s="100"/>
      <c r="I35" s="73" t="s">
        <v>883</v>
      </c>
      <c r="J35" s="91"/>
      <c r="K35" s="101"/>
      <c r="L35" s="73" t="s">
        <v>1577</v>
      </c>
      <c r="M35" s="102">
        <v>1.642686307312191</v>
      </c>
      <c r="N35" s="96">
        <v>7479.35302734375</v>
      </c>
      <c r="O35" s="96">
        <v>7872.8369140625</v>
      </c>
      <c r="P35" s="97"/>
      <c r="Q35" s="98"/>
      <c r="R35" s="98"/>
      <c r="S35" s="103"/>
      <c r="T35" s="48">
        <v>1</v>
      </c>
      <c r="U35" s="48">
        <v>0</v>
      </c>
      <c r="V35" s="49">
        <v>0</v>
      </c>
      <c r="W35" s="49">
        <v>0.004049</v>
      </c>
      <c r="X35" s="49">
        <v>0.005129</v>
      </c>
      <c r="Y35" s="49">
        <v>0.410204</v>
      </c>
      <c r="Z35" s="49">
        <v>0</v>
      </c>
      <c r="AA35" s="49">
        <v>0</v>
      </c>
      <c r="AB35" s="92">
        <v>35</v>
      </c>
      <c r="AC35" s="92"/>
      <c r="AD35" s="93"/>
      <c r="AE35" s="64" t="s">
        <v>1076</v>
      </c>
      <c r="AF35" s="64">
        <v>434</v>
      </c>
      <c r="AG35" s="64">
        <v>3682</v>
      </c>
      <c r="AH35" s="64">
        <v>14524</v>
      </c>
      <c r="AI35" s="64">
        <v>6056</v>
      </c>
      <c r="AJ35" s="64"/>
      <c r="AK35" s="64" t="s">
        <v>1155</v>
      </c>
      <c r="AL35" s="64" t="s">
        <v>1225</v>
      </c>
      <c r="AM35" s="67" t="s">
        <v>1269</v>
      </c>
      <c r="AN35" s="64"/>
      <c r="AO35" s="66">
        <v>40225.930763888886</v>
      </c>
      <c r="AP35" s="67" t="s">
        <v>1337</v>
      </c>
      <c r="AQ35" s="64" t="b">
        <v>0</v>
      </c>
      <c r="AR35" s="64" t="b">
        <v>0</v>
      </c>
      <c r="AS35" s="64" t="b">
        <v>1</v>
      </c>
      <c r="AT35" s="64"/>
      <c r="AU35" s="64">
        <v>399</v>
      </c>
      <c r="AV35" s="67" t="s">
        <v>276</v>
      </c>
      <c r="AW35" s="64" t="b">
        <v>0</v>
      </c>
      <c r="AX35" s="64" t="s">
        <v>218</v>
      </c>
      <c r="AY35" s="67" t="s">
        <v>1491</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2</v>
      </c>
    </row>
    <row r="36" spans="1:72" ht="41.45" customHeight="1">
      <c r="A36" s="62" t="s">
        <v>884</v>
      </c>
      <c r="B36" s="64"/>
      <c r="C36" s="81"/>
      <c r="D36" s="81" t="s">
        <v>64</v>
      </c>
      <c r="E36" s="88">
        <v>163.75302090573706</v>
      </c>
      <c r="F36" s="99">
        <v>99.99983458395089</v>
      </c>
      <c r="G36" s="72" t="s">
        <v>1410</v>
      </c>
      <c r="H36" s="100"/>
      <c r="I36" s="73" t="s">
        <v>884</v>
      </c>
      <c r="J36" s="91"/>
      <c r="K36" s="101"/>
      <c r="L36" s="73" t="s">
        <v>1578</v>
      </c>
      <c r="M36" s="102">
        <v>1.0551276552997302</v>
      </c>
      <c r="N36" s="96">
        <v>5080.92578125</v>
      </c>
      <c r="O36" s="96">
        <v>8723.1953125</v>
      </c>
      <c r="P36" s="97"/>
      <c r="Q36" s="98"/>
      <c r="R36" s="98"/>
      <c r="S36" s="103"/>
      <c r="T36" s="48">
        <v>1</v>
      </c>
      <c r="U36" s="48">
        <v>0</v>
      </c>
      <c r="V36" s="49">
        <v>0</v>
      </c>
      <c r="W36" s="49">
        <v>0.004049</v>
      </c>
      <c r="X36" s="49">
        <v>0.005129</v>
      </c>
      <c r="Y36" s="49">
        <v>0.410204</v>
      </c>
      <c r="Z36" s="49">
        <v>0</v>
      </c>
      <c r="AA36" s="49">
        <v>0</v>
      </c>
      <c r="AB36" s="92">
        <v>36</v>
      </c>
      <c r="AC36" s="92"/>
      <c r="AD36" s="93"/>
      <c r="AE36" s="64" t="s">
        <v>1077</v>
      </c>
      <c r="AF36" s="64">
        <v>188</v>
      </c>
      <c r="AG36" s="64">
        <v>346</v>
      </c>
      <c r="AH36" s="64">
        <v>346</v>
      </c>
      <c r="AI36" s="64">
        <v>300</v>
      </c>
      <c r="AJ36" s="64"/>
      <c r="AK36" s="64" t="s">
        <v>1156</v>
      </c>
      <c r="AL36" s="64" t="s">
        <v>747</v>
      </c>
      <c r="AM36" s="67" t="s">
        <v>1270</v>
      </c>
      <c r="AN36" s="64"/>
      <c r="AO36" s="66">
        <v>42220.79560185185</v>
      </c>
      <c r="AP36" s="67" t="s">
        <v>1338</v>
      </c>
      <c r="AQ36" s="64" t="b">
        <v>0</v>
      </c>
      <c r="AR36" s="64" t="b">
        <v>0</v>
      </c>
      <c r="AS36" s="64" t="b">
        <v>0</v>
      </c>
      <c r="AT36" s="64"/>
      <c r="AU36" s="64">
        <v>4</v>
      </c>
      <c r="AV36" s="67" t="s">
        <v>276</v>
      </c>
      <c r="AW36" s="64" t="b">
        <v>0</v>
      </c>
      <c r="AX36" s="64" t="s">
        <v>218</v>
      </c>
      <c r="AY36" s="67" t="s">
        <v>1492</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885</v>
      </c>
      <c r="B37" s="64"/>
      <c r="C37" s="81"/>
      <c r="D37" s="81" t="s">
        <v>64</v>
      </c>
      <c r="E37" s="88">
        <v>162.218427524996</v>
      </c>
      <c r="F37" s="99">
        <v>99.99997938905459</v>
      </c>
      <c r="G37" s="72" t="s">
        <v>1411</v>
      </c>
      <c r="H37" s="100"/>
      <c r="I37" s="73" t="s">
        <v>885</v>
      </c>
      <c r="J37" s="91"/>
      <c r="K37" s="101"/>
      <c r="L37" s="73" t="s">
        <v>1579</v>
      </c>
      <c r="M37" s="102">
        <v>1.0068689410756853</v>
      </c>
      <c r="N37" s="96">
        <v>5193.90234375</v>
      </c>
      <c r="O37" s="96">
        <v>7319.48974609375</v>
      </c>
      <c r="P37" s="97"/>
      <c r="Q37" s="98"/>
      <c r="R37" s="98"/>
      <c r="S37" s="103"/>
      <c r="T37" s="48">
        <v>1</v>
      </c>
      <c r="U37" s="48">
        <v>0</v>
      </c>
      <c r="V37" s="49">
        <v>0</v>
      </c>
      <c r="W37" s="49">
        <v>0.004049</v>
      </c>
      <c r="X37" s="49">
        <v>0.005129</v>
      </c>
      <c r="Y37" s="49">
        <v>0.410204</v>
      </c>
      <c r="Z37" s="49">
        <v>0</v>
      </c>
      <c r="AA37" s="49">
        <v>0</v>
      </c>
      <c r="AB37" s="92">
        <v>37</v>
      </c>
      <c r="AC37" s="92"/>
      <c r="AD37" s="93"/>
      <c r="AE37" s="64" t="s">
        <v>1078</v>
      </c>
      <c r="AF37" s="64">
        <v>22</v>
      </c>
      <c r="AG37" s="64">
        <v>72</v>
      </c>
      <c r="AH37" s="64">
        <v>46</v>
      </c>
      <c r="AI37" s="64">
        <v>15</v>
      </c>
      <c r="AJ37" s="64"/>
      <c r="AK37" s="64" t="s">
        <v>1157</v>
      </c>
      <c r="AL37" s="64" t="s">
        <v>747</v>
      </c>
      <c r="AM37" s="67" t="s">
        <v>1271</v>
      </c>
      <c r="AN37" s="64"/>
      <c r="AO37" s="66">
        <v>42229.18372685185</v>
      </c>
      <c r="AP37" s="64"/>
      <c r="AQ37" s="64" t="b">
        <v>0</v>
      </c>
      <c r="AR37" s="64" t="b">
        <v>0</v>
      </c>
      <c r="AS37" s="64" t="b">
        <v>1</v>
      </c>
      <c r="AT37" s="64"/>
      <c r="AU37" s="64">
        <v>2</v>
      </c>
      <c r="AV37" s="67" t="s">
        <v>276</v>
      </c>
      <c r="AW37" s="64" t="b">
        <v>0</v>
      </c>
      <c r="AX37" s="64" t="s">
        <v>218</v>
      </c>
      <c r="AY37" s="67" t="s">
        <v>1493</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886</v>
      </c>
      <c r="B38" s="64"/>
      <c r="C38" s="81"/>
      <c r="D38" s="81" t="s">
        <v>64</v>
      </c>
      <c r="E38" s="88">
        <v>162.85130727690745</v>
      </c>
      <c r="F38" s="99">
        <v>99.99991967016146</v>
      </c>
      <c r="G38" s="72" t="s">
        <v>1412</v>
      </c>
      <c r="H38" s="100"/>
      <c r="I38" s="73" t="s">
        <v>886</v>
      </c>
      <c r="J38" s="91"/>
      <c r="K38" s="101"/>
      <c r="L38" s="73" t="s">
        <v>1580</v>
      </c>
      <c r="M38" s="102">
        <v>1.0267712575257477</v>
      </c>
      <c r="N38" s="96">
        <v>4489.04052734375</v>
      </c>
      <c r="O38" s="96">
        <v>6902.22998046875</v>
      </c>
      <c r="P38" s="97"/>
      <c r="Q38" s="98"/>
      <c r="R38" s="98"/>
      <c r="S38" s="103"/>
      <c r="T38" s="48">
        <v>1</v>
      </c>
      <c r="U38" s="48">
        <v>0</v>
      </c>
      <c r="V38" s="49">
        <v>0</v>
      </c>
      <c r="W38" s="49">
        <v>0.004049</v>
      </c>
      <c r="X38" s="49">
        <v>0.005129</v>
      </c>
      <c r="Y38" s="49">
        <v>0.410204</v>
      </c>
      <c r="Z38" s="49">
        <v>0</v>
      </c>
      <c r="AA38" s="49">
        <v>0</v>
      </c>
      <c r="AB38" s="92">
        <v>38</v>
      </c>
      <c r="AC38" s="92"/>
      <c r="AD38" s="93"/>
      <c r="AE38" s="64" t="s">
        <v>1079</v>
      </c>
      <c r="AF38" s="64">
        <v>91</v>
      </c>
      <c r="AG38" s="64">
        <v>185</v>
      </c>
      <c r="AH38" s="64">
        <v>184</v>
      </c>
      <c r="AI38" s="64">
        <v>590</v>
      </c>
      <c r="AJ38" s="64"/>
      <c r="AK38" s="64" t="s">
        <v>1158</v>
      </c>
      <c r="AL38" s="64" t="s">
        <v>747</v>
      </c>
      <c r="AM38" s="67" t="s">
        <v>1272</v>
      </c>
      <c r="AN38" s="64"/>
      <c r="AO38" s="66">
        <v>43382.85045138889</v>
      </c>
      <c r="AP38" s="67" t="s">
        <v>1339</v>
      </c>
      <c r="AQ38" s="64" t="b">
        <v>0</v>
      </c>
      <c r="AR38" s="64" t="b">
        <v>0</v>
      </c>
      <c r="AS38" s="64" t="b">
        <v>0</v>
      </c>
      <c r="AT38" s="64"/>
      <c r="AU38" s="64">
        <v>4</v>
      </c>
      <c r="AV38" s="67" t="s">
        <v>276</v>
      </c>
      <c r="AW38" s="64" t="b">
        <v>0</v>
      </c>
      <c r="AX38" s="64" t="s">
        <v>218</v>
      </c>
      <c r="AY38" s="67" t="s">
        <v>1494</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2</v>
      </c>
    </row>
    <row r="39" spans="1:72" ht="41.45" customHeight="1">
      <c r="A39" s="62" t="s">
        <v>887</v>
      </c>
      <c r="B39" s="64"/>
      <c r="C39" s="81"/>
      <c r="D39" s="81" t="s">
        <v>64</v>
      </c>
      <c r="E39" s="88">
        <v>214.18177565096508</v>
      </c>
      <c r="F39" s="99">
        <v>99.99507609798866</v>
      </c>
      <c r="G39" s="72" t="s">
        <v>1413</v>
      </c>
      <c r="H39" s="100"/>
      <c r="I39" s="73" t="s">
        <v>887</v>
      </c>
      <c r="J39" s="91"/>
      <c r="K39" s="101"/>
      <c r="L39" s="73" t="s">
        <v>1581</v>
      </c>
      <c r="M39" s="102">
        <v>2.6409724103117793</v>
      </c>
      <c r="N39" s="96">
        <v>4852.7880859375</v>
      </c>
      <c r="O39" s="96">
        <v>6054.1513671875</v>
      </c>
      <c r="P39" s="97"/>
      <c r="Q39" s="98"/>
      <c r="R39" s="98"/>
      <c r="S39" s="103"/>
      <c r="T39" s="48">
        <v>1</v>
      </c>
      <c r="U39" s="48">
        <v>0</v>
      </c>
      <c r="V39" s="49">
        <v>0</v>
      </c>
      <c r="W39" s="49">
        <v>0.004049</v>
      </c>
      <c r="X39" s="49">
        <v>0.005129</v>
      </c>
      <c r="Y39" s="49">
        <v>0.410204</v>
      </c>
      <c r="Z39" s="49">
        <v>0</v>
      </c>
      <c r="AA39" s="49">
        <v>0</v>
      </c>
      <c r="AB39" s="92">
        <v>39</v>
      </c>
      <c r="AC39" s="92"/>
      <c r="AD39" s="93"/>
      <c r="AE39" s="64" t="s">
        <v>1080</v>
      </c>
      <c r="AF39" s="64">
        <v>8</v>
      </c>
      <c r="AG39" s="64">
        <v>9350</v>
      </c>
      <c r="AH39" s="64">
        <v>2939</v>
      </c>
      <c r="AI39" s="64">
        <v>147</v>
      </c>
      <c r="AJ39" s="64"/>
      <c r="AK39" s="64" t="s">
        <v>1159</v>
      </c>
      <c r="AL39" s="64" t="s">
        <v>763</v>
      </c>
      <c r="AM39" s="67" t="s">
        <v>1273</v>
      </c>
      <c r="AN39" s="64"/>
      <c r="AO39" s="66">
        <v>40683.92538194444</v>
      </c>
      <c r="AP39" s="67" t="s">
        <v>1340</v>
      </c>
      <c r="AQ39" s="64" t="b">
        <v>0</v>
      </c>
      <c r="AR39" s="64" t="b">
        <v>0</v>
      </c>
      <c r="AS39" s="64" t="b">
        <v>0</v>
      </c>
      <c r="AT39" s="64"/>
      <c r="AU39" s="64">
        <v>375</v>
      </c>
      <c r="AV39" s="67" t="s">
        <v>276</v>
      </c>
      <c r="AW39" s="64" t="b">
        <v>0</v>
      </c>
      <c r="AX39" s="64" t="s">
        <v>218</v>
      </c>
      <c r="AY39" s="67" t="s">
        <v>1495</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2</v>
      </c>
    </row>
    <row r="40" spans="1:72" ht="41.45" customHeight="1">
      <c r="A40" s="62" t="s">
        <v>888</v>
      </c>
      <c r="B40" s="64"/>
      <c r="C40" s="81"/>
      <c r="D40" s="81" t="s">
        <v>64</v>
      </c>
      <c r="E40" s="88">
        <v>187.04075549377106</v>
      </c>
      <c r="F40" s="99">
        <v>99.99763714007807</v>
      </c>
      <c r="G40" s="72" t="s">
        <v>1414</v>
      </c>
      <c r="H40" s="100"/>
      <c r="I40" s="73" t="s">
        <v>888</v>
      </c>
      <c r="J40" s="91"/>
      <c r="K40" s="101"/>
      <c r="L40" s="73" t="s">
        <v>1582</v>
      </c>
      <c r="M40" s="102">
        <v>1.787462449984326</v>
      </c>
      <c r="N40" s="96">
        <v>7536.78369140625</v>
      </c>
      <c r="O40" s="96">
        <v>7047.19580078125</v>
      </c>
      <c r="P40" s="97"/>
      <c r="Q40" s="98"/>
      <c r="R40" s="98"/>
      <c r="S40" s="103"/>
      <c r="T40" s="48">
        <v>1</v>
      </c>
      <c r="U40" s="48">
        <v>0</v>
      </c>
      <c r="V40" s="49">
        <v>0</v>
      </c>
      <c r="W40" s="49">
        <v>0.004049</v>
      </c>
      <c r="X40" s="49">
        <v>0.005129</v>
      </c>
      <c r="Y40" s="49">
        <v>0.410204</v>
      </c>
      <c r="Z40" s="49">
        <v>0</v>
      </c>
      <c r="AA40" s="49">
        <v>0</v>
      </c>
      <c r="AB40" s="92">
        <v>40</v>
      </c>
      <c r="AC40" s="92"/>
      <c r="AD40" s="93"/>
      <c r="AE40" s="64" t="s">
        <v>1081</v>
      </c>
      <c r="AF40" s="64">
        <v>3996</v>
      </c>
      <c r="AG40" s="64">
        <v>4504</v>
      </c>
      <c r="AH40" s="64">
        <v>16652</v>
      </c>
      <c r="AI40" s="64">
        <v>5368</v>
      </c>
      <c r="AJ40" s="64"/>
      <c r="AK40" s="64" t="s">
        <v>1160</v>
      </c>
      <c r="AL40" s="64" t="s">
        <v>1226</v>
      </c>
      <c r="AM40" s="67" t="s">
        <v>1274</v>
      </c>
      <c r="AN40" s="64"/>
      <c r="AO40" s="66">
        <v>39835.688206018516</v>
      </c>
      <c r="AP40" s="67" t="s">
        <v>1341</v>
      </c>
      <c r="AQ40" s="64" t="b">
        <v>0</v>
      </c>
      <c r="AR40" s="64" t="b">
        <v>0</v>
      </c>
      <c r="AS40" s="64" t="b">
        <v>1</v>
      </c>
      <c r="AT40" s="64"/>
      <c r="AU40" s="64">
        <v>122</v>
      </c>
      <c r="AV40" s="67" t="s">
        <v>764</v>
      </c>
      <c r="AW40" s="64" t="b">
        <v>0</v>
      </c>
      <c r="AX40" s="64" t="s">
        <v>218</v>
      </c>
      <c r="AY40" s="67" t="s">
        <v>1496</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2</v>
      </c>
    </row>
    <row r="41" spans="1:72" ht="41.45" customHeight="1">
      <c r="A41" s="62" t="s">
        <v>889</v>
      </c>
      <c r="B41" s="64"/>
      <c r="C41" s="81"/>
      <c r="D41" s="81" t="s">
        <v>64</v>
      </c>
      <c r="E41" s="88">
        <v>163.7026145538149</v>
      </c>
      <c r="F41" s="99">
        <v>99.99983934032291</v>
      </c>
      <c r="G41" s="72" t="s">
        <v>1415</v>
      </c>
      <c r="H41" s="100"/>
      <c r="I41" s="73" t="s">
        <v>889</v>
      </c>
      <c r="J41" s="91"/>
      <c r="K41" s="101"/>
      <c r="L41" s="73" t="s">
        <v>1583</v>
      </c>
      <c r="M41" s="102">
        <v>1.0535425150514952</v>
      </c>
      <c r="N41" s="96">
        <v>6015.20361328125</v>
      </c>
      <c r="O41" s="96">
        <v>5238.77099609375</v>
      </c>
      <c r="P41" s="97"/>
      <c r="Q41" s="98"/>
      <c r="R41" s="98"/>
      <c r="S41" s="103"/>
      <c r="T41" s="48">
        <v>1</v>
      </c>
      <c r="U41" s="48">
        <v>0</v>
      </c>
      <c r="V41" s="49">
        <v>0</v>
      </c>
      <c r="W41" s="49">
        <v>0.004049</v>
      </c>
      <c r="X41" s="49">
        <v>0.005129</v>
      </c>
      <c r="Y41" s="49">
        <v>0.410204</v>
      </c>
      <c r="Z41" s="49">
        <v>0</v>
      </c>
      <c r="AA41" s="49">
        <v>0</v>
      </c>
      <c r="AB41" s="92">
        <v>41</v>
      </c>
      <c r="AC41" s="92"/>
      <c r="AD41" s="93"/>
      <c r="AE41" s="64" t="s">
        <v>1082</v>
      </c>
      <c r="AF41" s="64">
        <v>289</v>
      </c>
      <c r="AG41" s="64">
        <v>337</v>
      </c>
      <c r="AH41" s="64">
        <v>989</v>
      </c>
      <c r="AI41" s="64">
        <v>1025</v>
      </c>
      <c r="AJ41" s="64"/>
      <c r="AK41" s="64" t="s">
        <v>1161</v>
      </c>
      <c r="AL41" s="64" t="s">
        <v>1227</v>
      </c>
      <c r="AM41" s="64"/>
      <c r="AN41" s="64"/>
      <c r="AO41" s="66">
        <v>43347.07347222222</v>
      </c>
      <c r="AP41" s="67" t="s">
        <v>1342</v>
      </c>
      <c r="AQ41" s="64" t="b">
        <v>0</v>
      </c>
      <c r="AR41" s="64" t="b">
        <v>0</v>
      </c>
      <c r="AS41" s="64" t="b">
        <v>1</v>
      </c>
      <c r="AT41" s="64"/>
      <c r="AU41" s="64">
        <v>7</v>
      </c>
      <c r="AV41" s="67" t="s">
        <v>276</v>
      </c>
      <c r="AW41" s="64" t="b">
        <v>0</v>
      </c>
      <c r="AX41" s="64" t="s">
        <v>218</v>
      </c>
      <c r="AY41" s="67" t="s">
        <v>1497</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2</v>
      </c>
    </row>
    <row r="42" spans="1:72" ht="41.45" customHeight="1">
      <c r="A42" s="62" t="s">
        <v>890</v>
      </c>
      <c r="B42" s="64"/>
      <c r="C42" s="81"/>
      <c r="D42" s="81" t="s">
        <v>64</v>
      </c>
      <c r="E42" s="88">
        <v>196.65716729936372</v>
      </c>
      <c r="F42" s="99">
        <v>99.99672972999397</v>
      </c>
      <c r="G42" s="72" t="s">
        <v>1416</v>
      </c>
      <c r="H42" s="100"/>
      <c r="I42" s="73" t="s">
        <v>890</v>
      </c>
      <c r="J42" s="91"/>
      <c r="K42" s="101"/>
      <c r="L42" s="73" t="s">
        <v>1584</v>
      </c>
      <c r="M42" s="102">
        <v>2.0898719840087248</v>
      </c>
      <c r="N42" s="96">
        <v>6415.8310546875</v>
      </c>
      <c r="O42" s="96">
        <v>6277.82373046875</v>
      </c>
      <c r="P42" s="97"/>
      <c r="Q42" s="98"/>
      <c r="R42" s="98"/>
      <c r="S42" s="103"/>
      <c r="T42" s="48">
        <v>1</v>
      </c>
      <c r="U42" s="48">
        <v>0</v>
      </c>
      <c r="V42" s="49">
        <v>0</v>
      </c>
      <c r="W42" s="49">
        <v>0.004049</v>
      </c>
      <c r="X42" s="49">
        <v>0.005129</v>
      </c>
      <c r="Y42" s="49">
        <v>0.410204</v>
      </c>
      <c r="Z42" s="49">
        <v>0</v>
      </c>
      <c r="AA42" s="49">
        <v>0</v>
      </c>
      <c r="AB42" s="92">
        <v>42</v>
      </c>
      <c r="AC42" s="92"/>
      <c r="AD42" s="93"/>
      <c r="AE42" s="64" t="s">
        <v>1083</v>
      </c>
      <c r="AF42" s="64">
        <v>3762</v>
      </c>
      <c r="AG42" s="64">
        <v>6221</v>
      </c>
      <c r="AH42" s="64">
        <v>17370</v>
      </c>
      <c r="AI42" s="64">
        <v>28521</v>
      </c>
      <c r="AJ42" s="64"/>
      <c r="AK42" s="64" t="s">
        <v>1162</v>
      </c>
      <c r="AL42" s="64" t="s">
        <v>1228</v>
      </c>
      <c r="AM42" s="67" t="s">
        <v>1275</v>
      </c>
      <c r="AN42" s="64"/>
      <c r="AO42" s="66">
        <v>40628.75145833333</v>
      </c>
      <c r="AP42" s="67" t="s">
        <v>1343</v>
      </c>
      <c r="AQ42" s="64" t="b">
        <v>1</v>
      </c>
      <c r="AR42" s="64" t="b">
        <v>0</v>
      </c>
      <c r="AS42" s="64" t="b">
        <v>1</v>
      </c>
      <c r="AT42" s="64"/>
      <c r="AU42" s="64">
        <v>116</v>
      </c>
      <c r="AV42" s="67" t="s">
        <v>276</v>
      </c>
      <c r="AW42" s="64" t="b">
        <v>0</v>
      </c>
      <c r="AX42" s="64" t="s">
        <v>218</v>
      </c>
      <c r="AY42" s="67" t="s">
        <v>1498</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2</v>
      </c>
    </row>
    <row r="43" spans="1:72" ht="41.45" customHeight="1">
      <c r="A43" s="62" t="s">
        <v>891</v>
      </c>
      <c r="B43" s="64"/>
      <c r="C43" s="81"/>
      <c r="D43" s="81" t="s">
        <v>64</v>
      </c>
      <c r="E43" s="88">
        <v>224.21824038924237</v>
      </c>
      <c r="F43" s="99">
        <v>99.99412905147108</v>
      </c>
      <c r="G43" s="72" t="s">
        <v>1417</v>
      </c>
      <c r="H43" s="100"/>
      <c r="I43" s="73" t="s">
        <v>891</v>
      </c>
      <c r="J43" s="91"/>
      <c r="K43" s="101"/>
      <c r="L43" s="73" t="s">
        <v>1585</v>
      </c>
      <c r="M43" s="102">
        <v>2.9565914464048038</v>
      </c>
      <c r="N43" s="96">
        <v>6393.20849609375</v>
      </c>
      <c r="O43" s="96">
        <v>8689.3076171875</v>
      </c>
      <c r="P43" s="97"/>
      <c r="Q43" s="98"/>
      <c r="R43" s="98"/>
      <c r="S43" s="103"/>
      <c r="T43" s="48">
        <v>1</v>
      </c>
      <c r="U43" s="48">
        <v>0</v>
      </c>
      <c r="V43" s="49">
        <v>0</v>
      </c>
      <c r="W43" s="49">
        <v>0.004049</v>
      </c>
      <c r="X43" s="49">
        <v>0.005129</v>
      </c>
      <c r="Y43" s="49">
        <v>0.410204</v>
      </c>
      <c r="Z43" s="49">
        <v>0</v>
      </c>
      <c r="AA43" s="49">
        <v>0</v>
      </c>
      <c r="AB43" s="92">
        <v>43</v>
      </c>
      <c r="AC43" s="92"/>
      <c r="AD43" s="93"/>
      <c r="AE43" s="64" t="s">
        <v>1084</v>
      </c>
      <c r="AF43" s="64">
        <v>1471</v>
      </c>
      <c r="AG43" s="64">
        <v>11142</v>
      </c>
      <c r="AH43" s="64">
        <v>18414</v>
      </c>
      <c r="AI43" s="64">
        <v>6980</v>
      </c>
      <c r="AJ43" s="64"/>
      <c r="AK43" s="64" t="s">
        <v>1163</v>
      </c>
      <c r="AL43" s="64" t="s">
        <v>1229</v>
      </c>
      <c r="AM43" s="67" t="s">
        <v>1276</v>
      </c>
      <c r="AN43" s="64"/>
      <c r="AO43" s="66">
        <v>43210.560069444444</v>
      </c>
      <c r="AP43" s="67" t="s">
        <v>1344</v>
      </c>
      <c r="AQ43" s="64" t="b">
        <v>1</v>
      </c>
      <c r="AR43" s="64" t="b">
        <v>0</v>
      </c>
      <c r="AS43" s="64" t="b">
        <v>1</v>
      </c>
      <c r="AT43" s="64"/>
      <c r="AU43" s="64">
        <v>63</v>
      </c>
      <c r="AV43" s="64"/>
      <c r="AW43" s="64" t="b">
        <v>0</v>
      </c>
      <c r="AX43" s="64" t="s">
        <v>218</v>
      </c>
      <c r="AY43" s="67" t="s">
        <v>1499</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2</v>
      </c>
    </row>
    <row r="44" spans="1:72" ht="41.45" customHeight="1">
      <c r="A44" s="62" t="s">
        <v>787</v>
      </c>
      <c r="B44" s="64"/>
      <c r="C44" s="81"/>
      <c r="D44" s="81" t="s">
        <v>64</v>
      </c>
      <c r="E44" s="88">
        <v>1000</v>
      </c>
      <c r="F44" s="99">
        <v>70</v>
      </c>
      <c r="G44" s="72" t="s">
        <v>1418</v>
      </c>
      <c r="H44" s="100"/>
      <c r="I44" s="73" t="s">
        <v>787</v>
      </c>
      <c r="J44" s="91"/>
      <c r="K44" s="101"/>
      <c r="L44" s="73" t="s">
        <v>1586</v>
      </c>
      <c r="M44" s="102">
        <v>9999</v>
      </c>
      <c r="N44" s="96">
        <v>5658.95361328125</v>
      </c>
      <c r="O44" s="96">
        <v>7631.478515625</v>
      </c>
      <c r="P44" s="97"/>
      <c r="Q44" s="98"/>
      <c r="R44" s="98"/>
      <c r="S44" s="103"/>
      <c r="T44" s="48">
        <v>1</v>
      </c>
      <c r="U44" s="48">
        <v>0</v>
      </c>
      <c r="V44" s="49">
        <v>0</v>
      </c>
      <c r="W44" s="49">
        <v>0.004049</v>
      </c>
      <c r="X44" s="49">
        <v>0.005129</v>
      </c>
      <c r="Y44" s="49">
        <v>0.410204</v>
      </c>
      <c r="Z44" s="49">
        <v>0</v>
      </c>
      <c r="AA44" s="49">
        <v>0</v>
      </c>
      <c r="AB44" s="92">
        <v>44</v>
      </c>
      <c r="AC44" s="92"/>
      <c r="AD44" s="93"/>
      <c r="AE44" s="64" t="s">
        <v>1085</v>
      </c>
      <c r="AF44" s="64">
        <v>102</v>
      </c>
      <c r="AG44" s="64">
        <v>56765988</v>
      </c>
      <c r="AH44" s="64">
        <v>12423</v>
      </c>
      <c r="AI44" s="64">
        <v>6353</v>
      </c>
      <c r="AJ44" s="64"/>
      <c r="AK44" s="64" t="s">
        <v>1164</v>
      </c>
      <c r="AL44" s="64" t="s">
        <v>1230</v>
      </c>
      <c r="AM44" s="67" t="s">
        <v>1277</v>
      </c>
      <c r="AN44" s="64"/>
      <c r="AO44" s="66">
        <v>39133.60826388889</v>
      </c>
      <c r="AP44" s="67" t="s">
        <v>1345</v>
      </c>
      <c r="AQ44" s="64" t="b">
        <v>0</v>
      </c>
      <c r="AR44" s="64" t="b">
        <v>0</v>
      </c>
      <c r="AS44" s="64" t="b">
        <v>1</v>
      </c>
      <c r="AT44" s="64"/>
      <c r="AU44" s="64">
        <v>90513</v>
      </c>
      <c r="AV44" s="67" t="s">
        <v>696</v>
      </c>
      <c r="AW44" s="64" t="b">
        <v>1</v>
      </c>
      <c r="AX44" s="64" t="s">
        <v>218</v>
      </c>
      <c r="AY44" s="67" t="s">
        <v>1500</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892</v>
      </c>
      <c r="B45" s="64"/>
      <c r="C45" s="81"/>
      <c r="D45" s="81" t="s">
        <v>64</v>
      </c>
      <c r="E45" s="88">
        <v>213.15684649521467</v>
      </c>
      <c r="F45" s="99">
        <v>99.99517281088639</v>
      </c>
      <c r="G45" s="72" t="s">
        <v>1419</v>
      </c>
      <c r="H45" s="100"/>
      <c r="I45" s="73" t="s">
        <v>892</v>
      </c>
      <c r="J45" s="91"/>
      <c r="K45" s="101"/>
      <c r="L45" s="73" t="s">
        <v>1587</v>
      </c>
      <c r="M45" s="102">
        <v>2.608741225264333</v>
      </c>
      <c r="N45" s="96">
        <v>6832.97900390625</v>
      </c>
      <c r="O45" s="96">
        <v>5454.0439453125</v>
      </c>
      <c r="P45" s="97"/>
      <c r="Q45" s="98"/>
      <c r="R45" s="98"/>
      <c r="S45" s="103"/>
      <c r="T45" s="48">
        <v>1</v>
      </c>
      <c r="U45" s="48">
        <v>0</v>
      </c>
      <c r="V45" s="49">
        <v>0</v>
      </c>
      <c r="W45" s="49">
        <v>0.004049</v>
      </c>
      <c r="X45" s="49">
        <v>0.005129</v>
      </c>
      <c r="Y45" s="49">
        <v>0.410204</v>
      </c>
      <c r="Z45" s="49">
        <v>0</v>
      </c>
      <c r="AA45" s="49">
        <v>0</v>
      </c>
      <c r="AB45" s="92">
        <v>45</v>
      </c>
      <c r="AC45" s="92"/>
      <c r="AD45" s="93"/>
      <c r="AE45" s="64" t="s">
        <v>1086</v>
      </c>
      <c r="AF45" s="64">
        <v>1440</v>
      </c>
      <c r="AG45" s="64">
        <v>9167</v>
      </c>
      <c r="AH45" s="64">
        <v>16399</v>
      </c>
      <c r="AI45" s="64">
        <v>1701</v>
      </c>
      <c r="AJ45" s="64"/>
      <c r="AK45" s="64" t="s">
        <v>1165</v>
      </c>
      <c r="AL45" s="64" t="s">
        <v>1231</v>
      </c>
      <c r="AM45" s="67" t="s">
        <v>1278</v>
      </c>
      <c r="AN45" s="64"/>
      <c r="AO45" s="66">
        <v>40239.72565972222</v>
      </c>
      <c r="AP45" s="67" t="s">
        <v>1346</v>
      </c>
      <c r="AQ45" s="64" t="b">
        <v>0</v>
      </c>
      <c r="AR45" s="64" t="b">
        <v>0</v>
      </c>
      <c r="AS45" s="64" t="b">
        <v>0</v>
      </c>
      <c r="AT45" s="64"/>
      <c r="AU45" s="64">
        <v>396</v>
      </c>
      <c r="AV45" s="67" t="s">
        <v>276</v>
      </c>
      <c r="AW45" s="64" t="b">
        <v>0</v>
      </c>
      <c r="AX45" s="64" t="s">
        <v>218</v>
      </c>
      <c r="AY45" s="67" t="s">
        <v>1501</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2</v>
      </c>
    </row>
    <row r="46" spans="1:72" ht="41.45" customHeight="1">
      <c r="A46" s="62" t="s">
        <v>893</v>
      </c>
      <c r="B46" s="64"/>
      <c r="C46" s="81"/>
      <c r="D46" s="81" t="s">
        <v>64</v>
      </c>
      <c r="E46" s="88">
        <v>240.42668288509864</v>
      </c>
      <c r="F46" s="99">
        <v>99.99259961362405</v>
      </c>
      <c r="G46" s="72" t="s">
        <v>1420</v>
      </c>
      <c r="H46" s="100"/>
      <c r="I46" s="73" t="s">
        <v>893</v>
      </c>
      <c r="J46" s="91"/>
      <c r="K46" s="101"/>
      <c r="L46" s="73" t="s">
        <v>1588</v>
      </c>
      <c r="M46" s="102">
        <v>3.466302099559498</v>
      </c>
      <c r="N46" s="96">
        <v>5372.6484375</v>
      </c>
      <c r="O46" s="96">
        <v>5546.36669921875</v>
      </c>
      <c r="P46" s="97"/>
      <c r="Q46" s="98"/>
      <c r="R46" s="98"/>
      <c r="S46" s="103"/>
      <c r="T46" s="48">
        <v>1</v>
      </c>
      <c r="U46" s="48">
        <v>0</v>
      </c>
      <c r="V46" s="49">
        <v>0</v>
      </c>
      <c r="W46" s="49">
        <v>0.004049</v>
      </c>
      <c r="X46" s="49">
        <v>0.005129</v>
      </c>
      <c r="Y46" s="49">
        <v>0.410204</v>
      </c>
      <c r="Z46" s="49">
        <v>0</v>
      </c>
      <c r="AA46" s="49">
        <v>0</v>
      </c>
      <c r="AB46" s="92">
        <v>46</v>
      </c>
      <c r="AC46" s="92"/>
      <c r="AD46" s="93"/>
      <c r="AE46" s="64" t="s">
        <v>1087</v>
      </c>
      <c r="AF46" s="64">
        <v>2111</v>
      </c>
      <c r="AG46" s="64">
        <v>14036</v>
      </c>
      <c r="AH46" s="64">
        <v>11688</v>
      </c>
      <c r="AI46" s="64">
        <v>4700</v>
      </c>
      <c r="AJ46" s="64"/>
      <c r="AK46" s="64" t="s">
        <v>1166</v>
      </c>
      <c r="AL46" s="64" t="s">
        <v>769</v>
      </c>
      <c r="AM46" s="67" t="s">
        <v>1279</v>
      </c>
      <c r="AN46" s="64"/>
      <c r="AO46" s="66">
        <v>39799.17590277778</v>
      </c>
      <c r="AP46" s="67" t="s">
        <v>1347</v>
      </c>
      <c r="AQ46" s="64" t="b">
        <v>0</v>
      </c>
      <c r="AR46" s="64" t="b">
        <v>0</v>
      </c>
      <c r="AS46" s="64" t="b">
        <v>1</v>
      </c>
      <c r="AT46" s="64"/>
      <c r="AU46" s="64">
        <v>370</v>
      </c>
      <c r="AV46" s="67" t="s">
        <v>276</v>
      </c>
      <c r="AW46" s="64" t="b">
        <v>0</v>
      </c>
      <c r="AX46" s="64" t="s">
        <v>218</v>
      </c>
      <c r="AY46" s="67" t="s">
        <v>1502</v>
      </c>
      <c r="AZ46" s="104"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2</v>
      </c>
    </row>
    <row r="47" spans="1:72" ht="41.45" customHeight="1">
      <c r="A47" s="62" t="s">
        <v>894</v>
      </c>
      <c r="B47" s="64"/>
      <c r="C47" s="81"/>
      <c r="D47" s="81" t="s">
        <v>64</v>
      </c>
      <c r="E47" s="88">
        <v>187.41600278030262</v>
      </c>
      <c r="F47" s="99">
        <v>99.9976017315308</v>
      </c>
      <c r="G47" s="72" t="s">
        <v>1421</v>
      </c>
      <c r="H47" s="100"/>
      <c r="I47" s="73" t="s">
        <v>894</v>
      </c>
      <c r="J47" s="91"/>
      <c r="K47" s="101"/>
      <c r="L47" s="73" t="s">
        <v>1589</v>
      </c>
      <c r="M47" s="102">
        <v>1.799262938498965</v>
      </c>
      <c r="N47" s="96">
        <v>4594.83349609375</v>
      </c>
      <c r="O47" s="96">
        <v>8029.84814453125</v>
      </c>
      <c r="P47" s="97"/>
      <c r="Q47" s="98"/>
      <c r="R47" s="98"/>
      <c r="S47" s="103"/>
      <c r="T47" s="48">
        <v>1</v>
      </c>
      <c r="U47" s="48">
        <v>0</v>
      </c>
      <c r="V47" s="49">
        <v>0</v>
      </c>
      <c r="W47" s="49">
        <v>0.004049</v>
      </c>
      <c r="X47" s="49">
        <v>0.005129</v>
      </c>
      <c r="Y47" s="49">
        <v>0.410204</v>
      </c>
      <c r="Z47" s="49">
        <v>0</v>
      </c>
      <c r="AA47" s="49">
        <v>0</v>
      </c>
      <c r="AB47" s="92">
        <v>47</v>
      </c>
      <c r="AC47" s="92"/>
      <c r="AD47" s="93"/>
      <c r="AE47" s="64" t="s">
        <v>1088</v>
      </c>
      <c r="AF47" s="64">
        <v>560</v>
      </c>
      <c r="AG47" s="64">
        <v>4571</v>
      </c>
      <c r="AH47" s="64">
        <v>3944</v>
      </c>
      <c r="AI47" s="64">
        <v>16672</v>
      </c>
      <c r="AJ47" s="64"/>
      <c r="AK47" s="64" t="s">
        <v>1167</v>
      </c>
      <c r="AL47" s="64" t="s">
        <v>1232</v>
      </c>
      <c r="AM47" s="67" t="s">
        <v>1280</v>
      </c>
      <c r="AN47" s="64"/>
      <c r="AO47" s="66">
        <v>42666.63829861111</v>
      </c>
      <c r="AP47" s="67" t="s">
        <v>1348</v>
      </c>
      <c r="AQ47" s="64" t="b">
        <v>0</v>
      </c>
      <c r="AR47" s="64" t="b">
        <v>0</v>
      </c>
      <c r="AS47" s="64" t="b">
        <v>1</v>
      </c>
      <c r="AT47" s="64"/>
      <c r="AU47" s="64">
        <v>71</v>
      </c>
      <c r="AV47" s="67" t="s">
        <v>276</v>
      </c>
      <c r="AW47" s="64" t="b">
        <v>0</v>
      </c>
      <c r="AX47" s="64" t="s">
        <v>218</v>
      </c>
      <c r="AY47" s="67" t="s">
        <v>1503</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72" ht="41.45" customHeight="1">
      <c r="A48" s="62" t="s">
        <v>895</v>
      </c>
      <c r="B48" s="64"/>
      <c r="C48" s="81"/>
      <c r="D48" s="81" t="s">
        <v>64</v>
      </c>
      <c r="E48" s="88">
        <v>181.32243490349143</v>
      </c>
      <c r="F48" s="99">
        <v>99.99817672405935</v>
      </c>
      <c r="G48" s="72" t="s">
        <v>1422</v>
      </c>
      <c r="H48" s="100"/>
      <c r="I48" s="73" t="s">
        <v>895</v>
      </c>
      <c r="J48" s="91"/>
      <c r="K48" s="101"/>
      <c r="L48" s="73" t="s">
        <v>1590</v>
      </c>
      <c r="M48" s="102">
        <v>1.6076370951567713</v>
      </c>
      <c r="N48" s="96">
        <v>7153.37744140625</v>
      </c>
      <c r="O48" s="96">
        <v>8714.78125</v>
      </c>
      <c r="P48" s="97"/>
      <c r="Q48" s="98"/>
      <c r="R48" s="98"/>
      <c r="S48" s="103"/>
      <c r="T48" s="48">
        <v>1</v>
      </c>
      <c r="U48" s="48">
        <v>0</v>
      </c>
      <c r="V48" s="49">
        <v>0</v>
      </c>
      <c r="W48" s="49">
        <v>0.004049</v>
      </c>
      <c r="X48" s="49">
        <v>0.005129</v>
      </c>
      <c r="Y48" s="49">
        <v>0.410204</v>
      </c>
      <c r="Z48" s="49">
        <v>0</v>
      </c>
      <c r="AA48" s="49">
        <v>0</v>
      </c>
      <c r="AB48" s="92">
        <v>48</v>
      </c>
      <c r="AC48" s="92"/>
      <c r="AD48" s="93"/>
      <c r="AE48" s="64" t="s">
        <v>1089</v>
      </c>
      <c r="AF48" s="64">
        <v>2592</v>
      </c>
      <c r="AG48" s="64">
        <v>3483</v>
      </c>
      <c r="AH48" s="64">
        <v>34010</v>
      </c>
      <c r="AI48" s="64">
        <v>495</v>
      </c>
      <c r="AJ48" s="64"/>
      <c r="AK48" s="64" t="s">
        <v>1168</v>
      </c>
      <c r="AL48" s="64" t="s">
        <v>1233</v>
      </c>
      <c r="AM48" s="67" t="s">
        <v>1281</v>
      </c>
      <c r="AN48" s="64"/>
      <c r="AO48" s="66">
        <v>40991.59991898148</v>
      </c>
      <c r="AP48" s="67" t="s">
        <v>1349</v>
      </c>
      <c r="AQ48" s="64" t="b">
        <v>1</v>
      </c>
      <c r="AR48" s="64" t="b">
        <v>0</v>
      </c>
      <c r="AS48" s="64" t="b">
        <v>0</v>
      </c>
      <c r="AT48" s="64"/>
      <c r="AU48" s="64">
        <v>56</v>
      </c>
      <c r="AV48" s="67" t="s">
        <v>276</v>
      </c>
      <c r="AW48" s="64" t="b">
        <v>0</v>
      </c>
      <c r="AX48" s="64" t="s">
        <v>218</v>
      </c>
      <c r="AY48" s="67" t="s">
        <v>1504</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2</v>
      </c>
    </row>
    <row r="49" spans="1:72" ht="41.45" customHeight="1">
      <c r="A49" s="62" t="s">
        <v>896</v>
      </c>
      <c r="B49" s="64"/>
      <c r="C49" s="81"/>
      <c r="D49" s="81" t="s">
        <v>64</v>
      </c>
      <c r="E49" s="88">
        <v>171.6388146286692</v>
      </c>
      <c r="F49" s="99">
        <v>99.99909047597279</v>
      </c>
      <c r="G49" s="72" t="s">
        <v>1423</v>
      </c>
      <c r="H49" s="100"/>
      <c r="I49" s="73" t="s">
        <v>896</v>
      </c>
      <c r="J49" s="91"/>
      <c r="K49" s="101"/>
      <c r="L49" s="73" t="s">
        <v>1591</v>
      </c>
      <c r="M49" s="102">
        <v>1.3031140408013924</v>
      </c>
      <c r="N49" s="96">
        <v>6384.09228515625</v>
      </c>
      <c r="O49" s="96">
        <v>4310.978515625</v>
      </c>
      <c r="P49" s="97"/>
      <c r="Q49" s="98"/>
      <c r="R49" s="98"/>
      <c r="S49" s="103"/>
      <c r="T49" s="48">
        <v>4</v>
      </c>
      <c r="U49" s="48">
        <v>0</v>
      </c>
      <c r="V49" s="49">
        <v>0</v>
      </c>
      <c r="W49" s="49">
        <v>0.005319</v>
      </c>
      <c r="X49" s="49">
        <v>0.023119</v>
      </c>
      <c r="Y49" s="49">
        <v>1.104814</v>
      </c>
      <c r="Z49" s="49">
        <v>1</v>
      </c>
      <c r="AA49" s="49">
        <v>0</v>
      </c>
      <c r="AB49" s="92">
        <v>49</v>
      </c>
      <c r="AC49" s="92"/>
      <c r="AD49" s="93"/>
      <c r="AE49" s="64" t="s">
        <v>1090</v>
      </c>
      <c r="AF49" s="64">
        <v>490</v>
      </c>
      <c r="AG49" s="64">
        <v>1754</v>
      </c>
      <c r="AH49" s="64">
        <v>3219</v>
      </c>
      <c r="AI49" s="64">
        <v>5581</v>
      </c>
      <c r="AJ49" s="64"/>
      <c r="AK49" s="64" t="s">
        <v>1169</v>
      </c>
      <c r="AL49" s="64" t="s">
        <v>747</v>
      </c>
      <c r="AM49" s="67" t="s">
        <v>1282</v>
      </c>
      <c r="AN49" s="64"/>
      <c r="AO49" s="66">
        <v>42340.90305555556</v>
      </c>
      <c r="AP49" s="67" t="s">
        <v>1350</v>
      </c>
      <c r="AQ49" s="64" t="b">
        <v>0</v>
      </c>
      <c r="AR49" s="64" t="b">
        <v>0</v>
      </c>
      <c r="AS49" s="64" t="b">
        <v>1</v>
      </c>
      <c r="AT49" s="64"/>
      <c r="AU49" s="64">
        <v>31</v>
      </c>
      <c r="AV49" s="67" t="s">
        <v>276</v>
      </c>
      <c r="AW49" s="64" t="b">
        <v>0</v>
      </c>
      <c r="AX49" s="64" t="s">
        <v>218</v>
      </c>
      <c r="AY49" s="67" t="s">
        <v>1505</v>
      </c>
      <c r="AZ49" s="104"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897</v>
      </c>
      <c r="B50" s="64"/>
      <c r="C50" s="81"/>
      <c r="D50" s="81" t="s">
        <v>64</v>
      </c>
      <c r="E50" s="88">
        <v>163.36657220766722</v>
      </c>
      <c r="F50" s="99">
        <v>99.9998710494697</v>
      </c>
      <c r="G50" s="72" t="s">
        <v>1424</v>
      </c>
      <c r="H50" s="100"/>
      <c r="I50" s="73" t="s">
        <v>897</v>
      </c>
      <c r="J50" s="91"/>
      <c r="K50" s="101"/>
      <c r="L50" s="73" t="s">
        <v>1592</v>
      </c>
      <c r="M50" s="102">
        <v>1.0429749133965949</v>
      </c>
      <c r="N50" s="96">
        <v>5749.53515625</v>
      </c>
      <c r="O50" s="96">
        <v>1171.16748046875</v>
      </c>
      <c r="P50" s="97"/>
      <c r="Q50" s="98"/>
      <c r="R50" s="98"/>
      <c r="S50" s="103"/>
      <c r="T50" s="48">
        <v>4</v>
      </c>
      <c r="U50" s="48">
        <v>0</v>
      </c>
      <c r="V50" s="49">
        <v>0</v>
      </c>
      <c r="W50" s="49">
        <v>0.005319</v>
      </c>
      <c r="X50" s="49">
        <v>0.023119</v>
      </c>
      <c r="Y50" s="49">
        <v>1.104814</v>
      </c>
      <c r="Z50" s="49">
        <v>1</v>
      </c>
      <c r="AA50" s="49">
        <v>0</v>
      </c>
      <c r="AB50" s="92">
        <v>50</v>
      </c>
      <c r="AC50" s="92"/>
      <c r="AD50" s="93"/>
      <c r="AE50" s="64" t="s">
        <v>1091</v>
      </c>
      <c r="AF50" s="64">
        <v>250</v>
      </c>
      <c r="AG50" s="64">
        <v>277</v>
      </c>
      <c r="AH50" s="64">
        <v>1764</v>
      </c>
      <c r="AI50" s="64">
        <v>1975</v>
      </c>
      <c r="AJ50" s="64"/>
      <c r="AK50" s="64" t="s">
        <v>1170</v>
      </c>
      <c r="AL50" s="64" t="s">
        <v>1046</v>
      </c>
      <c r="AM50" s="67" t="s">
        <v>1283</v>
      </c>
      <c r="AN50" s="64"/>
      <c r="AO50" s="66">
        <v>42144.623090277775</v>
      </c>
      <c r="AP50" s="67" t="s">
        <v>1351</v>
      </c>
      <c r="AQ50" s="64" t="b">
        <v>0</v>
      </c>
      <c r="AR50" s="64" t="b">
        <v>0</v>
      </c>
      <c r="AS50" s="64" t="b">
        <v>0</v>
      </c>
      <c r="AT50" s="64"/>
      <c r="AU50" s="64">
        <v>17</v>
      </c>
      <c r="AV50" s="67" t="s">
        <v>276</v>
      </c>
      <c r="AW50" s="64" t="b">
        <v>0</v>
      </c>
      <c r="AX50" s="64" t="s">
        <v>218</v>
      </c>
      <c r="AY50" s="67" t="s">
        <v>1506</v>
      </c>
      <c r="AZ50" s="104"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3</v>
      </c>
    </row>
    <row r="51" spans="1:72" ht="41.45" customHeight="1">
      <c r="A51" s="62" t="s">
        <v>898</v>
      </c>
      <c r="B51" s="64"/>
      <c r="C51" s="81"/>
      <c r="D51" s="81" t="s">
        <v>64</v>
      </c>
      <c r="E51" s="88">
        <v>169.6561647863979</v>
      </c>
      <c r="F51" s="99">
        <v>99.99927755993888</v>
      </c>
      <c r="G51" s="72" t="s">
        <v>1425</v>
      </c>
      <c r="H51" s="100"/>
      <c r="I51" s="73" t="s">
        <v>898</v>
      </c>
      <c r="J51" s="91"/>
      <c r="K51" s="101"/>
      <c r="L51" s="73" t="s">
        <v>1593</v>
      </c>
      <c r="M51" s="102">
        <v>1.2407651910374802</v>
      </c>
      <c r="N51" s="96">
        <v>5379.1748046875</v>
      </c>
      <c r="O51" s="96">
        <v>1264.5504150390625</v>
      </c>
      <c r="P51" s="97"/>
      <c r="Q51" s="98"/>
      <c r="R51" s="98"/>
      <c r="S51" s="103"/>
      <c r="T51" s="48">
        <v>4</v>
      </c>
      <c r="U51" s="48">
        <v>0</v>
      </c>
      <c r="V51" s="49">
        <v>0</v>
      </c>
      <c r="W51" s="49">
        <v>0.005319</v>
      </c>
      <c r="X51" s="49">
        <v>0.023119</v>
      </c>
      <c r="Y51" s="49">
        <v>1.104814</v>
      </c>
      <c r="Z51" s="49">
        <v>1</v>
      </c>
      <c r="AA51" s="49">
        <v>0</v>
      </c>
      <c r="AB51" s="92">
        <v>51</v>
      </c>
      <c r="AC51" s="92"/>
      <c r="AD51" s="93"/>
      <c r="AE51" s="64" t="s">
        <v>1092</v>
      </c>
      <c r="AF51" s="64">
        <v>1247</v>
      </c>
      <c r="AG51" s="64">
        <v>1400</v>
      </c>
      <c r="AH51" s="64">
        <v>4016</v>
      </c>
      <c r="AI51" s="64">
        <v>1028</v>
      </c>
      <c r="AJ51" s="64"/>
      <c r="AK51" s="64" t="s">
        <v>1171</v>
      </c>
      <c r="AL51" s="64" t="s">
        <v>1046</v>
      </c>
      <c r="AM51" s="67" t="s">
        <v>1284</v>
      </c>
      <c r="AN51" s="64"/>
      <c r="AO51" s="66">
        <v>40688.92493055556</v>
      </c>
      <c r="AP51" s="67" t="s">
        <v>1352</v>
      </c>
      <c r="AQ51" s="64" t="b">
        <v>0</v>
      </c>
      <c r="AR51" s="64" t="b">
        <v>0</v>
      </c>
      <c r="AS51" s="64" t="b">
        <v>1</v>
      </c>
      <c r="AT51" s="64"/>
      <c r="AU51" s="64">
        <v>37</v>
      </c>
      <c r="AV51" s="67" t="s">
        <v>276</v>
      </c>
      <c r="AW51" s="64" t="b">
        <v>0</v>
      </c>
      <c r="AX51" s="64" t="s">
        <v>218</v>
      </c>
      <c r="AY51" s="67" t="s">
        <v>1507</v>
      </c>
      <c r="AZ51" s="104"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899</v>
      </c>
      <c r="B52" s="64"/>
      <c r="C52" s="81"/>
      <c r="D52" s="81" t="s">
        <v>64</v>
      </c>
      <c r="E52" s="88">
        <v>171.30837298829064</v>
      </c>
      <c r="F52" s="99">
        <v>99.9991216566338</v>
      </c>
      <c r="G52" s="72" t="s">
        <v>1426</v>
      </c>
      <c r="H52" s="100"/>
      <c r="I52" s="73" t="s">
        <v>899</v>
      </c>
      <c r="J52" s="91"/>
      <c r="K52" s="101"/>
      <c r="L52" s="73" t="s">
        <v>1594</v>
      </c>
      <c r="M52" s="102">
        <v>1.2927225658407404</v>
      </c>
      <c r="N52" s="96">
        <v>5882.962890625</v>
      </c>
      <c r="O52" s="96">
        <v>4483.1787109375</v>
      </c>
      <c r="P52" s="97"/>
      <c r="Q52" s="98"/>
      <c r="R52" s="98"/>
      <c r="S52" s="103"/>
      <c r="T52" s="48">
        <v>4</v>
      </c>
      <c r="U52" s="48">
        <v>0</v>
      </c>
      <c r="V52" s="49">
        <v>0</v>
      </c>
      <c r="W52" s="49">
        <v>0.005319</v>
      </c>
      <c r="X52" s="49">
        <v>0.023119</v>
      </c>
      <c r="Y52" s="49">
        <v>1.104814</v>
      </c>
      <c r="Z52" s="49">
        <v>1</v>
      </c>
      <c r="AA52" s="49">
        <v>0</v>
      </c>
      <c r="AB52" s="92">
        <v>52</v>
      </c>
      <c r="AC52" s="92"/>
      <c r="AD52" s="93"/>
      <c r="AE52" s="64" t="s">
        <v>1093</v>
      </c>
      <c r="AF52" s="64">
        <v>718</v>
      </c>
      <c r="AG52" s="64">
        <v>1695</v>
      </c>
      <c r="AH52" s="64">
        <v>5083</v>
      </c>
      <c r="AI52" s="64">
        <v>1009</v>
      </c>
      <c r="AJ52" s="64"/>
      <c r="AK52" s="64" t="s">
        <v>1172</v>
      </c>
      <c r="AL52" s="64" t="s">
        <v>1234</v>
      </c>
      <c r="AM52" s="67" t="s">
        <v>1285</v>
      </c>
      <c r="AN52" s="64"/>
      <c r="AO52" s="66">
        <v>41564.875810185185</v>
      </c>
      <c r="AP52" s="67" t="s">
        <v>1353</v>
      </c>
      <c r="AQ52" s="64" t="b">
        <v>0</v>
      </c>
      <c r="AR52" s="64" t="b">
        <v>0</v>
      </c>
      <c r="AS52" s="64" t="b">
        <v>0</v>
      </c>
      <c r="AT52" s="64"/>
      <c r="AU52" s="64">
        <v>43</v>
      </c>
      <c r="AV52" s="67" t="s">
        <v>276</v>
      </c>
      <c r="AW52" s="64" t="b">
        <v>0</v>
      </c>
      <c r="AX52" s="64" t="s">
        <v>218</v>
      </c>
      <c r="AY52" s="67" t="s">
        <v>1508</v>
      </c>
      <c r="AZ52" s="104"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3</v>
      </c>
    </row>
    <row r="53" spans="1:72" ht="41.45" customHeight="1">
      <c r="A53" s="62" t="s">
        <v>900</v>
      </c>
      <c r="B53" s="64"/>
      <c r="C53" s="81"/>
      <c r="D53" s="81" t="s">
        <v>64</v>
      </c>
      <c r="E53" s="88">
        <v>164.2850879538042</v>
      </c>
      <c r="F53" s="99">
        <v>99.9997843778018</v>
      </c>
      <c r="G53" s="72" t="s">
        <v>1427</v>
      </c>
      <c r="H53" s="100"/>
      <c r="I53" s="73" t="s">
        <v>900</v>
      </c>
      <c r="J53" s="91"/>
      <c r="K53" s="101"/>
      <c r="L53" s="73" t="s">
        <v>1595</v>
      </c>
      <c r="M53" s="102">
        <v>1.0718596912533225</v>
      </c>
      <c r="N53" s="96">
        <v>6638.14794921875</v>
      </c>
      <c r="O53" s="96">
        <v>3540.237060546875</v>
      </c>
      <c r="P53" s="97"/>
      <c r="Q53" s="98"/>
      <c r="R53" s="98"/>
      <c r="S53" s="103"/>
      <c r="T53" s="48">
        <v>4</v>
      </c>
      <c r="U53" s="48">
        <v>0</v>
      </c>
      <c r="V53" s="49">
        <v>0</v>
      </c>
      <c r="W53" s="49">
        <v>0.005319</v>
      </c>
      <c r="X53" s="49">
        <v>0.023119</v>
      </c>
      <c r="Y53" s="49">
        <v>1.104814</v>
      </c>
      <c r="Z53" s="49">
        <v>1</v>
      </c>
      <c r="AA53" s="49">
        <v>0</v>
      </c>
      <c r="AB53" s="92">
        <v>53</v>
      </c>
      <c r="AC53" s="92"/>
      <c r="AD53" s="93"/>
      <c r="AE53" s="64" t="s">
        <v>1094</v>
      </c>
      <c r="AF53" s="64">
        <v>355</v>
      </c>
      <c r="AG53" s="64">
        <v>441</v>
      </c>
      <c r="AH53" s="64">
        <v>4387</v>
      </c>
      <c r="AI53" s="64">
        <v>363</v>
      </c>
      <c r="AJ53" s="64"/>
      <c r="AK53" s="64" t="s">
        <v>1173</v>
      </c>
      <c r="AL53" s="64" t="s">
        <v>1235</v>
      </c>
      <c r="AM53" s="67" t="s">
        <v>1286</v>
      </c>
      <c r="AN53" s="64"/>
      <c r="AO53" s="66">
        <v>42502.06664351852</v>
      </c>
      <c r="AP53" s="67" t="s">
        <v>1354</v>
      </c>
      <c r="AQ53" s="64" t="b">
        <v>1</v>
      </c>
      <c r="AR53" s="64" t="b">
        <v>0</v>
      </c>
      <c r="AS53" s="64" t="b">
        <v>0</v>
      </c>
      <c r="AT53" s="64"/>
      <c r="AU53" s="64">
        <v>13</v>
      </c>
      <c r="AV53" s="64"/>
      <c r="AW53" s="64" t="b">
        <v>0</v>
      </c>
      <c r="AX53" s="64" t="s">
        <v>218</v>
      </c>
      <c r="AY53" s="67" t="s">
        <v>1509</v>
      </c>
      <c r="AZ53" s="104"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3</v>
      </c>
    </row>
    <row r="54" spans="1:72" ht="41.45" customHeight="1">
      <c r="A54" s="62" t="s">
        <v>901</v>
      </c>
      <c r="B54" s="64"/>
      <c r="C54" s="81"/>
      <c r="D54" s="81" t="s">
        <v>64</v>
      </c>
      <c r="E54" s="88">
        <v>236.00212532748756</v>
      </c>
      <c r="F54" s="99">
        <v>99.99301711739017</v>
      </c>
      <c r="G54" s="72" t="s">
        <v>1428</v>
      </c>
      <c r="H54" s="100"/>
      <c r="I54" s="73" t="s">
        <v>901</v>
      </c>
      <c r="J54" s="91"/>
      <c r="K54" s="101"/>
      <c r="L54" s="73" t="s">
        <v>1596</v>
      </c>
      <c r="M54" s="102">
        <v>3.3271620111033102</v>
      </c>
      <c r="N54" s="96">
        <v>6569.0478515625</v>
      </c>
      <c r="O54" s="96">
        <v>1785.7669677734375</v>
      </c>
      <c r="P54" s="97"/>
      <c r="Q54" s="98"/>
      <c r="R54" s="98"/>
      <c r="S54" s="103"/>
      <c r="T54" s="48">
        <v>4</v>
      </c>
      <c r="U54" s="48">
        <v>0</v>
      </c>
      <c r="V54" s="49">
        <v>0</v>
      </c>
      <c r="W54" s="49">
        <v>0.005319</v>
      </c>
      <c r="X54" s="49">
        <v>0.023119</v>
      </c>
      <c r="Y54" s="49">
        <v>1.104814</v>
      </c>
      <c r="Z54" s="49">
        <v>1</v>
      </c>
      <c r="AA54" s="49">
        <v>0</v>
      </c>
      <c r="AB54" s="92">
        <v>54</v>
      </c>
      <c r="AC54" s="92"/>
      <c r="AD54" s="93"/>
      <c r="AE54" s="64" t="s">
        <v>1095</v>
      </c>
      <c r="AF54" s="64">
        <v>14338</v>
      </c>
      <c r="AG54" s="64">
        <v>13246</v>
      </c>
      <c r="AH54" s="64">
        <v>25034</v>
      </c>
      <c r="AI54" s="64">
        <v>31832</v>
      </c>
      <c r="AJ54" s="64"/>
      <c r="AK54" s="64" t="s">
        <v>1174</v>
      </c>
      <c r="AL54" s="64" t="s">
        <v>747</v>
      </c>
      <c r="AM54" s="67" t="s">
        <v>1287</v>
      </c>
      <c r="AN54" s="64"/>
      <c r="AO54" s="66">
        <v>41236.11502314815</v>
      </c>
      <c r="AP54" s="67" t="s">
        <v>1355</v>
      </c>
      <c r="AQ54" s="64" t="b">
        <v>0</v>
      </c>
      <c r="AR54" s="64" t="b">
        <v>0</v>
      </c>
      <c r="AS54" s="64" t="b">
        <v>1</v>
      </c>
      <c r="AT54" s="64"/>
      <c r="AU54" s="64">
        <v>127</v>
      </c>
      <c r="AV54" s="67" t="s">
        <v>276</v>
      </c>
      <c r="AW54" s="64" t="b">
        <v>0</v>
      </c>
      <c r="AX54" s="64" t="s">
        <v>218</v>
      </c>
      <c r="AY54" s="67" t="s">
        <v>1510</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791</v>
      </c>
      <c r="B55" s="64"/>
      <c r="C55" s="81"/>
      <c r="D55" s="81" t="s">
        <v>64</v>
      </c>
      <c r="E55" s="88">
        <v>215.17310057210074</v>
      </c>
      <c r="F55" s="99">
        <v>99.99498255600562</v>
      </c>
      <c r="G55" s="72" t="s">
        <v>829</v>
      </c>
      <c r="H55" s="100"/>
      <c r="I55" s="73" t="s">
        <v>791</v>
      </c>
      <c r="J55" s="91"/>
      <c r="K55" s="101"/>
      <c r="L55" s="73" t="s">
        <v>839</v>
      </c>
      <c r="M55" s="102">
        <v>2.672146835193735</v>
      </c>
      <c r="N55" s="96">
        <v>6255.7265625</v>
      </c>
      <c r="O55" s="96">
        <v>1297.0994873046875</v>
      </c>
      <c r="P55" s="97"/>
      <c r="Q55" s="98"/>
      <c r="R55" s="98"/>
      <c r="S55" s="103"/>
      <c r="T55" s="48">
        <v>4</v>
      </c>
      <c r="U55" s="48">
        <v>0</v>
      </c>
      <c r="V55" s="49">
        <v>0</v>
      </c>
      <c r="W55" s="49">
        <v>0.005319</v>
      </c>
      <c r="X55" s="49">
        <v>0.023119</v>
      </c>
      <c r="Y55" s="49">
        <v>1.104814</v>
      </c>
      <c r="Z55" s="49">
        <v>1</v>
      </c>
      <c r="AA55" s="49">
        <v>0</v>
      </c>
      <c r="AB55" s="92">
        <v>55</v>
      </c>
      <c r="AC55" s="92"/>
      <c r="AD55" s="93"/>
      <c r="AE55" s="64" t="s">
        <v>800</v>
      </c>
      <c r="AF55" s="64">
        <v>3938</v>
      </c>
      <c r="AG55" s="64">
        <v>9527</v>
      </c>
      <c r="AH55" s="64">
        <v>8886</v>
      </c>
      <c r="AI55" s="64">
        <v>36860</v>
      </c>
      <c r="AJ55" s="64"/>
      <c r="AK55" s="64" t="s">
        <v>806</v>
      </c>
      <c r="AL55" s="64" t="s">
        <v>812</v>
      </c>
      <c r="AM55" s="67" t="s">
        <v>819</v>
      </c>
      <c r="AN55" s="64"/>
      <c r="AO55" s="66">
        <v>40122.1453587963</v>
      </c>
      <c r="AP55" s="67" t="s">
        <v>823</v>
      </c>
      <c r="AQ55" s="64" t="b">
        <v>0</v>
      </c>
      <c r="AR55" s="64" t="b">
        <v>0</v>
      </c>
      <c r="AS55" s="64" t="b">
        <v>1</v>
      </c>
      <c r="AT55" s="64"/>
      <c r="AU55" s="64">
        <v>868</v>
      </c>
      <c r="AV55" s="67" t="s">
        <v>693</v>
      </c>
      <c r="AW55" s="64" t="b">
        <v>1</v>
      </c>
      <c r="AX55" s="64" t="s">
        <v>218</v>
      </c>
      <c r="AY55" s="67" t="s">
        <v>834</v>
      </c>
      <c r="AZ55" s="104"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3</v>
      </c>
    </row>
    <row r="56" spans="1:72" ht="41.45" customHeight="1">
      <c r="A56" s="62" t="s">
        <v>793</v>
      </c>
      <c r="B56" s="64"/>
      <c r="C56" s="81"/>
      <c r="D56" s="81" t="s">
        <v>64</v>
      </c>
      <c r="E56" s="88">
        <v>163.65780890766186</v>
      </c>
      <c r="F56" s="99">
        <v>99.99984356820914</v>
      </c>
      <c r="G56" s="72" t="s">
        <v>831</v>
      </c>
      <c r="H56" s="100"/>
      <c r="I56" s="73" t="s">
        <v>793</v>
      </c>
      <c r="J56" s="91"/>
      <c r="K56" s="101"/>
      <c r="L56" s="73" t="s">
        <v>841</v>
      </c>
      <c r="M56" s="102">
        <v>1.0521335014975084</v>
      </c>
      <c r="N56" s="96">
        <v>2336.879150390625</v>
      </c>
      <c r="O56" s="96">
        <v>6559.3623046875</v>
      </c>
      <c r="P56" s="97"/>
      <c r="Q56" s="98"/>
      <c r="R56" s="98"/>
      <c r="S56" s="103"/>
      <c r="T56" s="48">
        <v>1</v>
      </c>
      <c r="U56" s="48">
        <v>0</v>
      </c>
      <c r="V56" s="49">
        <v>0</v>
      </c>
      <c r="W56" s="49">
        <v>0.004525</v>
      </c>
      <c r="X56" s="49">
        <v>0.008331</v>
      </c>
      <c r="Y56" s="49">
        <v>0.426432</v>
      </c>
      <c r="Z56" s="49">
        <v>0</v>
      </c>
      <c r="AA56" s="49">
        <v>0</v>
      </c>
      <c r="AB56" s="92">
        <v>56</v>
      </c>
      <c r="AC56" s="92"/>
      <c r="AD56" s="93"/>
      <c r="AE56" s="64" t="s">
        <v>803</v>
      </c>
      <c r="AF56" s="64">
        <v>6</v>
      </c>
      <c r="AG56" s="64">
        <v>329</v>
      </c>
      <c r="AH56" s="64">
        <v>10</v>
      </c>
      <c r="AI56" s="64">
        <v>3</v>
      </c>
      <c r="AJ56" s="64"/>
      <c r="AK56" s="64" t="s">
        <v>809</v>
      </c>
      <c r="AL56" s="64" t="s">
        <v>815</v>
      </c>
      <c r="AM56" s="67" t="s">
        <v>820</v>
      </c>
      <c r="AN56" s="64"/>
      <c r="AO56" s="66">
        <v>41593.50206018519</v>
      </c>
      <c r="AP56" s="67" t="s">
        <v>826</v>
      </c>
      <c r="AQ56" s="64" t="b">
        <v>0</v>
      </c>
      <c r="AR56" s="64" t="b">
        <v>0</v>
      </c>
      <c r="AS56" s="64" t="b">
        <v>0</v>
      </c>
      <c r="AT56" s="64"/>
      <c r="AU56" s="64">
        <v>11</v>
      </c>
      <c r="AV56" s="67" t="s">
        <v>828</v>
      </c>
      <c r="AW56" s="64" t="b">
        <v>0</v>
      </c>
      <c r="AX56" s="64" t="s">
        <v>218</v>
      </c>
      <c r="AY56" s="67" t="s">
        <v>837</v>
      </c>
      <c r="AZ56" s="104"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902</v>
      </c>
      <c r="B57" s="64"/>
      <c r="C57" s="81"/>
      <c r="D57" s="81" t="s">
        <v>64</v>
      </c>
      <c r="E57" s="88">
        <v>163.28816232689942</v>
      </c>
      <c r="F57" s="99">
        <v>99.99987844827062</v>
      </c>
      <c r="G57" s="72" t="s">
        <v>1429</v>
      </c>
      <c r="H57" s="100"/>
      <c r="I57" s="73" t="s">
        <v>902</v>
      </c>
      <c r="J57" s="91"/>
      <c r="K57" s="101"/>
      <c r="L57" s="73" t="s">
        <v>1597</v>
      </c>
      <c r="M57" s="102">
        <v>1.040509139677118</v>
      </c>
      <c r="N57" s="96">
        <v>2602.67578125</v>
      </c>
      <c r="O57" s="96">
        <v>1171.16748046875</v>
      </c>
      <c r="P57" s="97"/>
      <c r="Q57" s="98"/>
      <c r="R57" s="98"/>
      <c r="S57" s="103"/>
      <c r="T57" s="48">
        <v>1</v>
      </c>
      <c r="U57" s="48">
        <v>0</v>
      </c>
      <c r="V57" s="49">
        <v>0</v>
      </c>
      <c r="W57" s="49">
        <v>0.004525</v>
      </c>
      <c r="X57" s="49">
        <v>0.008331</v>
      </c>
      <c r="Y57" s="49">
        <v>0.426432</v>
      </c>
      <c r="Z57" s="49">
        <v>0</v>
      </c>
      <c r="AA57" s="49">
        <v>0</v>
      </c>
      <c r="AB57" s="92">
        <v>57</v>
      </c>
      <c r="AC57" s="92"/>
      <c r="AD57" s="93"/>
      <c r="AE57" s="64" t="s">
        <v>1096</v>
      </c>
      <c r="AF57" s="64">
        <v>604</v>
      </c>
      <c r="AG57" s="64">
        <v>263</v>
      </c>
      <c r="AH57" s="64">
        <v>20181</v>
      </c>
      <c r="AI57" s="64">
        <v>21780</v>
      </c>
      <c r="AJ57" s="64"/>
      <c r="AK57" s="64" t="s">
        <v>1175</v>
      </c>
      <c r="AL57" s="64" t="s">
        <v>1236</v>
      </c>
      <c r="AM57" s="64"/>
      <c r="AN57" s="64"/>
      <c r="AO57" s="66">
        <v>41861.57606481481</v>
      </c>
      <c r="AP57" s="67" t="s">
        <v>1356</v>
      </c>
      <c r="AQ57" s="64" t="b">
        <v>1</v>
      </c>
      <c r="AR57" s="64" t="b">
        <v>0</v>
      </c>
      <c r="AS57" s="64" t="b">
        <v>1</v>
      </c>
      <c r="AT57" s="64"/>
      <c r="AU57" s="64">
        <v>5</v>
      </c>
      <c r="AV57" s="67" t="s">
        <v>276</v>
      </c>
      <c r="AW57" s="64" t="b">
        <v>0</v>
      </c>
      <c r="AX57" s="64" t="s">
        <v>218</v>
      </c>
      <c r="AY57" s="67" t="s">
        <v>1511</v>
      </c>
      <c r="AZ57" s="104"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903</v>
      </c>
      <c r="B58" s="64"/>
      <c r="C58" s="81"/>
      <c r="D58" s="81" t="s">
        <v>64</v>
      </c>
      <c r="E58" s="88">
        <v>1000</v>
      </c>
      <c r="F58" s="99">
        <v>99.92092584366809</v>
      </c>
      <c r="G58" s="72" t="s">
        <v>1430</v>
      </c>
      <c r="H58" s="100"/>
      <c r="I58" s="73" t="s">
        <v>903</v>
      </c>
      <c r="J58" s="91"/>
      <c r="K58" s="101"/>
      <c r="L58" s="73" t="s">
        <v>1598</v>
      </c>
      <c r="M58" s="102">
        <v>27.35278050021355</v>
      </c>
      <c r="N58" s="96">
        <v>3376.892333984375</v>
      </c>
      <c r="O58" s="96">
        <v>3453.573974609375</v>
      </c>
      <c r="P58" s="97"/>
      <c r="Q58" s="98"/>
      <c r="R58" s="98"/>
      <c r="S58" s="103"/>
      <c r="T58" s="48">
        <v>1</v>
      </c>
      <c r="U58" s="48">
        <v>0</v>
      </c>
      <c r="V58" s="49">
        <v>0</v>
      </c>
      <c r="W58" s="49">
        <v>0.004525</v>
      </c>
      <c r="X58" s="49">
        <v>0.008331</v>
      </c>
      <c r="Y58" s="49">
        <v>0.426432</v>
      </c>
      <c r="Z58" s="49">
        <v>0</v>
      </c>
      <c r="AA58" s="49">
        <v>0</v>
      </c>
      <c r="AB58" s="92">
        <v>58</v>
      </c>
      <c r="AC58" s="92"/>
      <c r="AD58" s="93"/>
      <c r="AE58" s="64" t="s">
        <v>1097</v>
      </c>
      <c r="AF58" s="64">
        <v>2238</v>
      </c>
      <c r="AG58" s="64">
        <v>149657</v>
      </c>
      <c r="AH58" s="64">
        <v>123654</v>
      </c>
      <c r="AI58" s="64">
        <v>205379</v>
      </c>
      <c r="AJ58" s="64"/>
      <c r="AK58" s="64" t="s">
        <v>1176</v>
      </c>
      <c r="AL58" s="64" t="s">
        <v>1237</v>
      </c>
      <c r="AM58" s="67" t="s">
        <v>1288</v>
      </c>
      <c r="AN58" s="64"/>
      <c r="AO58" s="66">
        <v>40362.72657407408</v>
      </c>
      <c r="AP58" s="67" t="s">
        <v>1357</v>
      </c>
      <c r="AQ58" s="64" t="b">
        <v>0</v>
      </c>
      <c r="AR58" s="64" t="b">
        <v>0</v>
      </c>
      <c r="AS58" s="64" t="b">
        <v>0</v>
      </c>
      <c r="AT58" s="64"/>
      <c r="AU58" s="64">
        <v>2114</v>
      </c>
      <c r="AV58" s="67" t="s">
        <v>687</v>
      </c>
      <c r="AW58" s="64" t="b">
        <v>0</v>
      </c>
      <c r="AX58" s="64" t="s">
        <v>218</v>
      </c>
      <c r="AY58" s="67" t="s">
        <v>1512</v>
      </c>
      <c r="AZ58" s="104"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904</v>
      </c>
      <c r="B59" s="64"/>
      <c r="C59" s="81"/>
      <c r="D59" s="81" t="s">
        <v>64</v>
      </c>
      <c r="E59" s="88">
        <v>163.83703149227398</v>
      </c>
      <c r="F59" s="99">
        <v>99.9998266566642</v>
      </c>
      <c r="G59" s="72" t="s">
        <v>1431</v>
      </c>
      <c r="H59" s="100"/>
      <c r="I59" s="73" t="s">
        <v>904</v>
      </c>
      <c r="J59" s="91"/>
      <c r="K59" s="101"/>
      <c r="L59" s="73" t="s">
        <v>1599</v>
      </c>
      <c r="M59" s="102">
        <v>1.0577695557134554</v>
      </c>
      <c r="N59" s="96">
        <v>698.1283569335938</v>
      </c>
      <c r="O59" s="96">
        <v>7204.9970703125</v>
      </c>
      <c r="P59" s="97"/>
      <c r="Q59" s="98"/>
      <c r="R59" s="98"/>
      <c r="S59" s="103"/>
      <c r="T59" s="48">
        <v>1</v>
      </c>
      <c r="U59" s="48">
        <v>0</v>
      </c>
      <c r="V59" s="49">
        <v>0</v>
      </c>
      <c r="W59" s="49">
        <v>0.004525</v>
      </c>
      <c r="X59" s="49">
        <v>0.008331</v>
      </c>
      <c r="Y59" s="49">
        <v>0.426432</v>
      </c>
      <c r="Z59" s="49">
        <v>0</v>
      </c>
      <c r="AA59" s="49">
        <v>0</v>
      </c>
      <c r="AB59" s="92">
        <v>59</v>
      </c>
      <c r="AC59" s="92"/>
      <c r="AD59" s="93"/>
      <c r="AE59" s="64" t="s">
        <v>1098</v>
      </c>
      <c r="AF59" s="64">
        <v>846</v>
      </c>
      <c r="AG59" s="64">
        <v>361</v>
      </c>
      <c r="AH59" s="64">
        <v>67</v>
      </c>
      <c r="AI59" s="64">
        <v>57699</v>
      </c>
      <c r="AJ59" s="64"/>
      <c r="AK59" s="64" t="s">
        <v>1177</v>
      </c>
      <c r="AL59" s="64" t="s">
        <v>747</v>
      </c>
      <c r="AM59" s="67" t="s">
        <v>1289</v>
      </c>
      <c r="AN59" s="64"/>
      <c r="AO59" s="66">
        <v>42429.17408564815</v>
      </c>
      <c r="AP59" s="67" t="s">
        <v>1358</v>
      </c>
      <c r="AQ59" s="64" t="b">
        <v>0</v>
      </c>
      <c r="AR59" s="64" t="b">
        <v>0</v>
      </c>
      <c r="AS59" s="64" t="b">
        <v>0</v>
      </c>
      <c r="AT59" s="64"/>
      <c r="AU59" s="64">
        <v>3</v>
      </c>
      <c r="AV59" s="67" t="s">
        <v>276</v>
      </c>
      <c r="AW59" s="64" t="b">
        <v>0</v>
      </c>
      <c r="AX59" s="64" t="s">
        <v>218</v>
      </c>
      <c r="AY59" s="67" t="s">
        <v>1513</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905</v>
      </c>
      <c r="B60" s="64"/>
      <c r="C60" s="81"/>
      <c r="D60" s="81" t="s">
        <v>64</v>
      </c>
      <c r="E60" s="88">
        <v>164.08906325188474</v>
      </c>
      <c r="F60" s="99">
        <v>99.9998028748041</v>
      </c>
      <c r="G60" s="72" t="s">
        <v>1432</v>
      </c>
      <c r="H60" s="100"/>
      <c r="I60" s="73" t="s">
        <v>905</v>
      </c>
      <c r="J60" s="91"/>
      <c r="K60" s="101"/>
      <c r="L60" s="73" t="s">
        <v>1600</v>
      </c>
      <c r="M60" s="102">
        <v>1.0656952569546307</v>
      </c>
      <c r="N60" s="96">
        <v>705.6351318359375</v>
      </c>
      <c r="O60" s="96">
        <v>2968.445556640625</v>
      </c>
      <c r="P60" s="97"/>
      <c r="Q60" s="98"/>
      <c r="R60" s="98"/>
      <c r="S60" s="103"/>
      <c r="T60" s="48">
        <v>1</v>
      </c>
      <c r="U60" s="48">
        <v>0</v>
      </c>
      <c r="V60" s="49">
        <v>0</v>
      </c>
      <c r="W60" s="49">
        <v>0.004525</v>
      </c>
      <c r="X60" s="49">
        <v>0.008331</v>
      </c>
      <c r="Y60" s="49">
        <v>0.426432</v>
      </c>
      <c r="Z60" s="49">
        <v>0</v>
      </c>
      <c r="AA60" s="49">
        <v>0</v>
      </c>
      <c r="AB60" s="92">
        <v>60</v>
      </c>
      <c r="AC60" s="92"/>
      <c r="AD60" s="93"/>
      <c r="AE60" s="64" t="s">
        <v>1099</v>
      </c>
      <c r="AF60" s="64">
        <v>580</v>
      </c>
      <c r="AG60" s="64">
        <v>406</v>
      </c>
      <c r="AH60" s="64">
        <v>4757</v>
      </c>
      <c r="AI60" s="64">
        <v>7345</v>
      </c>
      <c r="AJ60" s="64"/>
      <c r="AK60" s="64" t="s">
        <v>1178</v>
      </c>
      <c r="AL60" s="64" t="s">
        <v>747</v>
      </c>
      <c r="AM60" s="64"/>
      <c r="AN60" s="64"/>
      <c r="AO60" s="66">
        <v>42243.133356481485</v>
      </c>
      <c r="AP60" s="67" t="s">
        <v>1359</v>
      </c>
      <c r="AQ60" s="64" t="b">
        <v>0</v>
      </c>
      <c r="AR60" s="64" t="b">
        <v>0</v>
      </c>
      <c r="AS60" s="64" t="b">
        <v>0</v>
      </c>
      <c r="AT60" s="64"/>
      <c r="AU60" s="64">
        <v>3</v>
      </c>
      <c r="AV60" s="67" t="s">
        <v>276</v>
      </c>
      <c r="AW60" s="64" t="b">
        <v>0</v>
      </c>
      <c r="AX60" s="64" t="s">
        <v>218</v>
      </c>
      <c r="AY60" s="67" t="s">
        <v>1514</v>
      </c>
      <c r="AZ60" s="104"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906</v>
      </c>
      <c r="B61" s="64"/>
      <c r="C61" s="81"/>
      <c r="D61" s="81" t="s">
        <v>64</v>
      </c>
      <c r="E61" s="88">
        <v>166.04370956531037</v>
      </c>
      <c r="F61" s="99">
        <v>99.99961843326692</v>
      </c>
      <c r="G61" s="72" t="s">
        <v>1433</v>
      </c>
      <c r="H61" s="100"/>
      <c r="I61" s="73" t="s">
        <v>906</v>
      </c>
      <c r="J61" s="91"/>
      <c r="K61" s="101"/>
      <c r="L61" s="73" t="s">
        <v>1601</v>
      </c>
      <c r="M61" s="102">
        <v>1.127163473247301</v>
      </c>
      <c r="N61" s="96">
        <v>2017.1424560546875</v>
      </c>
      <c r="O61" s="96">
        <v>3146.38720703125</v>
      </c>
      <c r="P61" s="97"/>
      <c r="Q61" s="98"/>
      <c r="R61" s="98"/>
      <c r="S61" s="103"/>
      <c r="T61" s="48">
        <v>1</v>
      </c>
      <c r="U61" s="48">
        <v>0</v>
      </c>
      <c r="V61" s="49">
        <v>0</v>
      </c>
      <c r="W61" s="49">
        <v>0.004525</v>
      </c>
      <c r="X61" s="49">
        <v>0.008331</v>
      </c>
      <c r="Y61" s="49">
        <v>0.426432</v>
      </c>
      <c r="Z61" s="49">
        <v>0</v>
      </c>
      <c r="AA61" s="49">
        <v>0</v>
      </c>
      <c r="AB61" s="92">
        <v>61</v>
      </c>
      <c r="AC61" s="92"/>
      <c r="AD61" s="93"/>
      <c r="AE61" s="64" t="s">
        <v>1100</v>
      </c>
      <c r="AF61" s="64">
        <v>1079</v>
      </c>
      <c r="AG61" s="64">
        <v>755</v>
      </c>
      <c r="AH61" s="64">
        <v>5419</v>
      </c>
      <c r="AI61" s="64">
        <v>560</v>
      </c>
      <c r="AJ61" s="64"/>
      <c r="AK61" s="64"/>
      <c r="AL61" s="64" t="s">
        <v>747</v>
      </c>
      <c r="AM61" s="67" t="s">
        <v>1290</v>
      </c>
      <c r="AN61" s="64"/>
      <c r="AO61" s="66">
        <v>40427.70914351852</v>
      </c>
      <c r="AP61" s="67" t="s">
        <v>1360</v>
      </c>
      <c r="AQ61" s="64" t="b">
        <v>0</v>
      </c>
      <c r="AR61" s="64" t="b">
        <v>0</v>
      </c>
      <c r="AS61" s="64" t="b">
        <v>1</v>
      </c>
      <c r="AT61" s="64"/>
      <c r="AU61" s="64">
        <v>8</v>
      </c>
      <c r="AV61" s="67" t="s">
        <v>276</v>
      </c>
      <c r="AW61" s="64" t="b">
        <v>0</v>
      </c>
      <c r="AX61" s="64" t="s">
        <v>218</v>
      </c>
      <c r="AY61" s="67" t="s">
        <v>1515</v>
      </c>
      <c r="AZ61" s="104"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907</v>
      </c>
      <c r="B62" s="64"/>
      <c r="C62" s="81"/>
      <c r="D62" s="81" t="s">
        <v>64</v>
      </c>
      <c r="E62" s="88">
        <v>162.09521199807517</v>
      </c>
      <c r="F62" s="99">
        <v>99.99999101574174</v>
      </c>
      <c r="G62" s="72" t="s">
        <v>1434</v>
      </c>
      <c r="H62" s="100"/>
      <c r="I62" s="73" t="s">
        <v>907</v>
      </c>
      <c r="J62" s="91"/>
      <c r="K62" s="101"/>
      <c r="L62" s="73" t="s">
        <v>1602</v>
      </c>
      <c r="M62" s="102">
        <v>1.0029941538022218</v>
      </c>
      <c r="N62" s="96">
        <v>1357.5675048828125</v>
      </c>
      <c r="O62" s="96">
        <v>1218.1068115234375</v>
      </c>
      <c r="P62" s="97"/>
      <c r="Q62" s="98"/>
      <c r="R62" s="98"/>
      <c r="S62" s="103"/>
      <c r="T62" s="48">
        <v>1</v>
      </c>
      <c r="U62" s="48">
        <v>0</v>
      </c>
      <c r="V62" s="49">
        <v>0</v>
      </c>
      <c r="W62" s="49">
        <v>0.004525</v>
      </c>
      <c r="X62" s="49">
        <v>0.008331</v>
      </c>
      <c r="Y62" s="49">
        <v>0.426432</v>
      </c>
      <c r="Z62" s="49">
        <v>0</v>
      </c>
      <c r="AA62" s="49">
        <v>0</v>
      </c>
      <c r="AB62" s="92">
        <v>62</v>
      </c>
      <c r="AC62" s="92"/>
      <c r="AD62" s="93"/>
      <c r="AE62" s="64" t="s">
        <v>1101</v>
      </c>
      <c r="AF62" s="64">
        <v>407</v>
      </c>
      <c r="AG62" s="64">
        <v>50</v>
      </c>
      <c r="AH62" s="64">
        <v>3806</v>
      </c>
      <c r="AI62" s="64">
        <v>15980</v>
      </c>
      <c r="AJ62" s="64"/>
      <c r="AK62" s="64" t="s">
        <v>1179</v>
      </c>
      <c r="AL62" s="64"/>
      <c r="AM62" s="64"/>
      <c r="AN62" s="64"/>
      <c r="AO62" s="66">
        <v>43122.09516203704</v>
      </c>
      <c r="AP62" s="67" t="s">
        <v>1361</v>
      </c>
      <c r="AQ62" s="64" t="b">
        <v>1</v>
      </c>
      <c r="AR62" s="64" t="b">
        <v>0</v>
      </c>
      <c r="AS62" s="64" t="b">
        <v>0</v>
      </c>
      <c r="AT62" s="64"/>
      <c r="AU62" s="64">
        <v>0</v>
      </c>
      <c r="AV62" s="64"/>
      <c r="AW62" s="64" t="b">
        <v>0</v>
      </c>
      <c r="AX62" s="64" t="s">
        <v>218</v>
      </c>
      <c r="AY62" s="67" t="s">
        <v>1516</v>
      </c>
      <c r="AZ62" s="104"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908</v>
      </c>
      <c r="B63" s="64"/>
      <c r="C63" s="81"/>
      <c r="D63" s="81" t="s">
        <v>64</v>
      </c>
      <c r="E63" s="88">
        <v>163.19295032882425</v>
      </c>
      <c r="F63" s="99">
        <v>99.99988743252888</v>
      </c>
      <c r="G63" s="72" t="s">
        <v>1435</v>
      </c>
      <c r="H63" s="100"/>
      <c r="I63" s="73" t="s">
        <v>908</v>
      </c>
      <c r="J63" s="91"/>
      <c r="K63" s="101"/>
      <c r="L63" s="73" t="s">
        <v>1603</v>
      </c>
      <c r="M63" s="102">
        <v>1.0375149858748962</v>
      </c>
      <c r="N63" s="96">
        <v>1390.95751953125</v>
      </c>
      <c r="O63" s="96">
        <v>2683.257568359375</v>
      </c>
      <c r="P63" s="97"/>
      <c r="Q63" s="98"/>
      <c r="R63" s="98"/>
      <c r="S63" s="103"/>
      <c r="T63" s="48">
        <v>1</v>
      </c>
      <c r="U63" s="48">
        <v>0</v>
      </c>
      <c r="V63" s="49">
        <v>0</v>
      </c>
      <c r="W63" s="49">
        <v>0.004525</v>
      </c>
      <c r="X63" s="49">
        <v>0.008331</v>
      </c>
      <c r="Y63" s="49">
        <v>0.426432</v>
      </c>
      <c r="Z63" s="49">
        <v>0</v>
      </c>
      <c r="AA63" s="49">
        <v>0</v>
      </c>
      <c r="AB63" s="92">
        <v>63</v>
      </c>
      <c r="AC63" s="92"/>
      <c r="AD63" s="93"/>
      <c r="AE63" s="64" t="s">
        <v>1102</v>
      </c>
      <c r="AF63" s="64">
        <v>558</v>
      </c>
      <c r="AG63" s="64">
        <v>246</v>
      </c>
      <c r="AH63" s="64">
        <v>7997</v>
      </c>
      <c r="AI63" s="64">
        <v>12953</v>
      </c>
      <c r="AJ63" s="64"/>
      <c r="AK63" s="64" t="s">
        <v>1180</v>
      </c>
      <c r="AL63" s="64" t="s">
        <v>1238</v>
      </c>
      <c r="AM63" s="67" t="s">
        <v>1291</v>
      </c>
      <c r="AN63" s="64"/>
      <c r="AO63" s="66">
        <v>42289.784837962965</v>
      </c>
      <c r="AP63" s="67" t="s">
        <v>1362</v>
      </c>
      <c r="AQ63" s="64" t="b">
        <v>1</v>
      </c>
      <c r="AR63" s="64" t="b">
        <v>0</v>
      </c>
      <c r="AS63" s="64" t="b">
        <v>1</v>
      </c>
      <c r="AT63" s="64"/>
      <c r="AU63" s="64">
        <v>6</v>
      </c>
      <c r="AV63" s="67" t="s">
        <v>276</v>
      </c>
      <c r="AW63" s="64" t="b">
        <v>0</v>
      </c>
      <c r="AX63" s="64" t="s">
        <v>218</v>
      </c>
      <c r="AY63" s="67" t="s">
        <v>1517</v>
      </c>
      <c r="AZ63" s="104"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909</v>
      </c>
      <c r="B64" s="64"/>
      <c r="C64" s="81"/>
      <c r="D64" s="81" t="s">
        <v>64</v>
      </c>
      <c r="E64" s="88">
        <v>168.09356787681122</v>
      </c>
      <c r="F64" s="99">
        <v>99.99942500747147</v>
      </c>
      <c r="G64" s="72" t="s">
        <v>1436</v>
      </c>
      <c r="H64" s="100"/>
      <c r="I64" s="73" t="s">
        <v>909</v>
      </c>
      <c r="J64" s="91"/>
      <c r="K64" s="101"/>
      <c r="L64" s="73" t="s">
        <v>1604</v>
      </c>
      <c r="M64" s="102">
        <v>1.1916258433421933</v>
      </c>
      <c r="N64" s="96">
        <v>4038.63525390625</v>
      </c>
      <c r="O64" s="96">
        <v>5745.68701171875</v>
      </c>
      <c r="P64" s="97"/>
      <c r="Q64" s="98"/>
      <c r="R64" s="98"/>
      <c r="S64" s="103"/>
      <c r="T64" s="48">
        <v>1</v>
      </c>
      <c r="U64" s="48">
        <v>0</v>
      </c>
      <c r="V64" s="49">
        <v>0</v>
      </c>
      <c r="W64" s="49">
        <v>0.004525</v>
      </c>
      <c r="X64" s="49">
        <v>0.008331</v>
      </c>
      <c r="Y64" s="49">
        <v>0.426432</v>
      </c>
      <c r="Z64" s="49">
        <v>0</v>
      </c>
      <c r="AA64" s="49">
        <v>0</v>
      </c>
      <c r="AB64" s="92">
        <v>64</v>
      </c>
      <c r="AC64" s="92"/>
      <c r="AD64" s="93"/>
      <c r="AE64" s="64" t="s">
        <v>1103</v>
      </c>
      <c r="AF64" s="64">
        <v>1407</v>
      </c>
      <c r="AG64" s="64">
        <v>1121</v>
      </c>
      <c r="AH64" s="64">
        <v>8533</v>
      </c>
      <c r="AI64" s="64">
        <v>14707</v>
      </c>
      <c r="AJ64" s="64"/>
      <c r="AK64" s="64" t="s">
        <v>1181</v>
      </c>
      <c r="AL64" s="64" t="s">
        <v>1239</v>
      </c>
      <c r="AM64" s="67" t="s">
        <v>1292</v>
      </c>
      <c r="AN64" s="64"/>
      <c r="AO64" s="66">
        <v>40064.863599537035</v>
      </c>
      <c r="AP64" s="67" t="s">
        <v>1363</v>
      </c>
      <c r="AQ64" s="64" t="b">
        <v>0</v>
      </c>
      <c r="AR64" s="64" t="b">
        <v>0</v>
      </c>
      <c r="AS64" s="64" t="b">
        <v>1</v>
      </c>
      <c r="AT64" s="64"/>
      <c r="AU64" s="64">
        <v>42</v>
      </c>
      <c r="AV64" s="67" t="s">
        <v>772</v>
      </c>
      <c r="AW64" s="64" t="b">
        <v>0</v>
      </c>
      <c r="AX64" s="64" t="s">
        <v>218</v>
      </c>
      <c r="AY64" s="67" t="s">
        <v>1518</v>
      </c>
      <c r="AZ64" s="104"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910</v>
      </c>
      <c r="B65" s="64"/>
      <c r="C65" s="81"/>
      <c r="D65" s="81" t="s">
        <v>64</v>
      </c>
      <c r="E65" s="88">
        <v>169.22491044217506</v>
      </c>
      <c r="F65" s="99">
        <v>99.99931825334393</v>
      </c>
      <c r="G65" s="72" t="s">
        <v>1437</v>
      </c>
      <c r="H65" s="100"/>
      <c r="I65" s="73" t="s">
        <v>910</v>
      </c>
      <c r="J65" s="91"/>
      <c r="K65" s="101"/>
      <c r="L65" s="73" t="s">
        <v>1605</v>
      </c>
      <c r="M65" s="102">
        <v>1.227203435580358</v>
      </c>
      <c r="N65" s="96">
        <v>713.1419067382812</v>
      </c>
      <c r="O65" s="96">
        <v>4993.64404296875</v>
      </c>
      <c r="P65" s="97"/>
      <c r="Q65" s="98"/>
      <c r="R65" s="98"/>
      <c r="S65" s="103"/>
      <c r="T65" s="48">
        <v>1</v>
      </c>
      <c r="U65" s="48">
        <v>0</v>
      </c>
      <c r="V65" s="49">
        <v>0</v>
      </c>
      <c r="W65" s="49">
        <v>0.004525</v>
      </c>
      <c r="X65" s="49">
        <v>0.008331</v>
      </c>
      <c r="Y65" s="49">
        <v>0.426432</v>
      </c>
      <c r="Z65" s="49">
        <v>0</v>
      </c>
      <c r="AA65" s="49">
        <v>0</v>
      </c>
      <c r="AB65" s="92">
        <v>65</v>
      </c>
      <c r="AC65" s="92"/>
      <c r="AD65" s="93"/>
      <c r="AE65" s="64" t="s">
        <v>1104</v>
      </c>
      <c r="AF65" s="64">
        <v>1001</v>
      </c>
      <c r="AG65" s="64">
        <v>1323</v>
      </c>
      <c r="AH65" s="64">
        <v>31883</v>
      </c>
      <c r="AI65" s="64">
        <v>34147</v>
      </c>
      <c r="AJ65" s="64"/>
      <c r="AK65" s="64" t="s">
        <v>1182</v>
      </c>
      <c r="AL65" s="64" t="s">
        <v>1240</v>
      </c>
      <c r="AM65" s="67" t="s">
        <v>1293</v>
      </c>
      <c r="AN65" s="64"/>
      <c r="AO65" s="66">
        <v>40935.96016203704</v>
      </c>
      <c r="AP65" s="67" t="s">
        <v>1364</v>
      </c>
      <c r="AQ65" s="64" t="b">
        <v>0</v>
      </c>
      <c r="AR65" s="64" t="b">
        <v>0</v>
      </c>
      <c r="AS65" s="64" t="b">
        <v>0</v>
      </c>
      <c r="AT65" s="64"/>
      <c r="AU65" s="64">
        <v>45</v>
      </c>
      <c r="AV65" s="67" t="s">
        <v>276</v>
      </c>
      <c r="AW65" s="64" t="b">
        <v>0</v>
      </c>
      <c r="AX65" s="64" t="s">
        <v>218</v>
      </c>
      <c r="AY65" s="67" t="s">
        <v>1519</v>
      </c>
      <c r="AZ65" s="104"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911</v>
      </c>
      <c r="B66" s="64"/>
      <c r="C66" s="81"/>
      <c r="D66" s="81" t="s">
        <v>64</v>
      </c>
      <c r="E66" s="88">
        <v>165.37722557878416</v>
      </c>
      <c r="F66" s="99">
        <v>99.99968132307473</v>
      </c>
      <c r="G66" s="72" t="s">
        <v>1438</v>
      </c>
      <c r="H66" s="100"/>
      <c r="I66" s="73" t="s">
        <v>911</v>
      </c>
      <c r="J66" s="91"/>
      <c r="K66" s="101"/>
      <c r="L66" s="73" t="s">
        <v>1606</v>
      </c>
      <c r="M66" s="102">
        <v>1.1062043966317487</v>
      </c>
      <c r="N66" s="96">
        <v>2255.320068359375</v>
      </c>
      <c r="O66" s="96">
        <v>8076.89111328125</v>
      </c>
      <c r="P66" s="97"/>
      <c r="Q66" s="98"/>
      <c r="R66" s="98"/>
      <c r="S66" s="103"/>
      <c r="T66" s="48">
        <v>1</v>
      </c>
      <c r="U66" s="48">
        <v>0</v>
      </c>
      <c r="V66" s="49">
        <v>0</v>
      </c>
      <c r="W66" s="49">
        <v>0.004525</v>
      </c>
      <c r="X66" s="49">
        <v>0.008331</v>
      </c>
      <c r="Y66" s="49">
        <v>0.426432</v>
      </c>
      <c r="Z66" s="49">
        <v>0</v>
      </c>
      <c r="AA66" s="49">
        <v>0</v>
      </c>
      <c r="AB66" s="92">
        <v>66</v>
      </c>
      <c r="AC66" s="92"/>
      <c r="AD66" s="93"/>
      <c r="AE66" s="64" t="s">
        <v>1105</v>
      </c>
      <c r="AF66" s="64">
        <v>1015</v>
      </c>
      <c r="AG66" s="64">
        <v>636</v>
      </c>
      <c r="AH66" s="64">
        <v>8892</v>
      </c>
      <c r="AI66" s="64">
        <v>26429</v>
      </c>
      <c r="AJ66" s="64"/>
      <c r="AK66" s="64" t="s">
        <v>1183</v>
      </c>
      <c r="AL66" s="64" t="s">
        <v>747</v>
      </c>
      <c r="AM66" s="64"/>
      <c r="AN66" s="64"/>
      <c r="AO66" s="66">
        <v>43362.896145833336</v>
      </c>
      <c r="AP66" s="67" t="s">
        <v>1365</v>
      </c>
      <c r="AQ66" s="64" t="b">
        <v>0</v>
      </c>
      <c r="AR66" s="64" t="b">
        <v>0</v>
      </c>
      <c r="AS66" s="64" t="b">
        <v>0</v>
      </c>
      <c r="AT66" s="64"/>
      <c r="AU66" s="64">
        <v>2</v>
      </c>
      <c r="AV66" s="67" t="s">
        <v>276</v>
      </c>
      <c r="AW66" s="64" t="b">
        <v>0</v>
      </c>
      <c r="AX66" s="64" t="s">
        <v>218</v>
      </c>
      <c r="AY66" s="67" t="s">
        <v>1520</v>
      </c>
      <c r="AZ66" s="104"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912</v>
      </c>
      <c r="B67" s="64"/>
      <c r="C67" s="81"/>
      <c r="D67" s="81" t="s">
        <v>64</v>
      </c>
      <c r="E67" s="88">
        <v>162.98572421536653</v>
      </c>
      <c r="F67" s="99">
        <v>99.99990698650274</v>
      </c>
      <c r="G67" s="72" t="s">
        <v>1439</v>
      </c>
      <c r="H67" s="100"/>
      <c r="I67" s="73" t="s">
        <v>912</v>
      </c>
      <c r="J67" s="91"/>
      <c r="K67" s="101"/>
      <c r="L67" s="73" t="s">
        <v>1607</v>
      </c>
      <c r="M67" s="102">
        <v>1.0309982981877077</v>
      </c>
      <c r="N67" s="96">
        <v>2133.82861328125</v>
      </c>
      <c r="O67" s="96">
        <v>1171.16748046875</v>
      </c>
      <c r="P67" s="97"/>
      <c r="Q67" s="98"/>
      <c r="R67" s="98"/>
      <c r="S67" s="103"/>
      <c r="T67" s="48">
        <v>1</v>
      </c>
      <c r="U67" s="48">
        <v>0</v>
      </c>
      <c r="V67" s="49">
        <v>0</v>
      </c>
      <c r="W67" s="49">
        <v>0.004525</v>
      </c>
      <c r="X67" s="49">
        <v>0.008331</v>
      </c>
      <c r="Y67" s="49">
        <v>0.426432</v>
      </c>
      <c r="Z67" s="49">
        <v>0</v>
      </c>
      <c r="AA67" s="49">
        <v>0</v>
      </c>
      <c r="AB67" s="92">
        <v>67</v>
      </c>
      <c r="AC67" s="92"/>
      <c r="AD67" s="93"/>
      <c r="AE67" s="64" t="s">
        <v>1106</v>
      </c>
      <c r="AF67" s="64">
        <v>410</v>
      </c>
      <c r="AG67" s="64">
        <v>209</v>
      </c>
      <c r="AH67" s="64">
        <v>435</v>
      </c>
      <c r="AI67" s="64">
        <v>1119</v>
      </c>
      <c r="AJ67" s="64"/>
      <c r="AK67" s="64" t="s">
        <v>1184</v>
      </c>
      <c r="AL67" s="64" t="s">
        <v>1241</v>
      </c>
      <c r="AM67" s="64"/>
      <c r="AN67" s="64"/>
      <c r="AO67" s="66">
        <v>40662.07019675926</v>
      </c>
      <c r="AP67" s="67" t="s">
        <v>1366</v>
      </c>
      <c r="AQ67" s="64" t="b">
        <v>0</v>
      </c>
      <c r="AR67" s="64" t="b">
        <v>0</v>
      </c>
      <c r="AS67" s="64" t="b">
        <v>0</v>
      </c>
      <c r="AT67" s="64"/>
      <c r="AU67" s="64">
        <v>2</v>
      </c>
      <c r="AV67" s="67" t="s">
        <v>276</v>
      </c>
      <c r="AW67" s="64" t="b">
        <v>0</v>
      </c>
      <c r="AX67" s="64" t="s">
        <v>218</v>
      </c>
      <c r="AY67" s="67" t="s">
        <v>1521</v>
      </c>
      <c r="AZ67" s="104"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913</v>
      </c>
      <c r="B68" s="64"/>
      <c r="C68" s="81"/>
      <c r="D68" s="81" t="s">
        <v>64</v>
      </c>
      <c r="E68" s="88">
        <v>164.0442576057317</v>
      </c>
      <c r="F68" s="99">
        <v>99.99980710269034</v>
      </c>
      <c r="G68" s="72" t="s">
        <v>1440</v>
      </c>
      <c r="H68" s="100"/>
      <c r="I68" s="73" t="s">
        <v>913</v>
      </c>
      <c r="J68" s="91"/>
      <c r="K68" s="101"/>
      <c r="L68" s="73" t="s">
        <v>1608</v>
      </c>
      <c r="M68" s="102">
        <v>1.064286243400644</v>
      </c>
      <c r="N68" s="96">
        <v>3067.09765625</v>
      </c>
      <c r="O68" s="96">
        <v>1312.4974365234375</v>
      </c>
      <c r="P68" s="97"/>
      <c r="Q68" s="98"/>
      <c r="R68" s="98"/>
      <c r="S68" s="103"/>
      <c r="T68" s="48">
        <v>1</v>
      </c>
      <c r="U68" s="48">
        <v>0</v>
      </c>
      <c r="V68" s="49">
        <v>0</v>
      </c>
      <c r="W68" s="49">
        <v>0.004525</v>
      </c>
      <c r="X68" s="49">
        <v>0.008331</v>
      </c>
      <c r="Y68" s="49">
        <v>0.426432</v>
      </c>
      <c r="Z68" s="49">
        <v>0</v>
      </c>
      <c r="AA68" s="49">
        <v>0</v>
      </c>
      <c r="AB68" s="92">
        <v>68</v>
      </c>
      <c r="AC68" s="92"/>
      <c r="AD68" s="93"/>
      <c r="AE68" s="64" t="s">
        <v>1107</v>
      </c>
      <c r="AF68" s="64">
        <v>770</v>
      </c>
      <c r="AG68" s="64">
        <v>398</v>
      </c>
      <c r="AH68" s="64">
        <v>2550</v>
      </c>
      <c r="AI68" s="64">
        <v>15244</v>
      </c>
      <c r="AJ68" s="64"/>
      <c r="AK68" s="64" t="s">
        <v>1185</v>
      </c>
      <c r="AL68" s="64" t="s">
        <v>1242</v>
      </c>
      <c r="AM68" s="67" t="s">
        <v>1294</v>
      </c>
      <c r="AN68" s="64"/>
      <c r="AO68" s="66">
        <v>40167.14113425926</v>
      </c>
      <c r="AP68" s="64"/>
      <c r="AQ68" s="64" t="b">
        <v>0</v>
      </c>
      <c r="AR68" s="64" t="b">
        <v>0</v>
      </c>
      <c r="AS68" s="64" t="b">
        <v>0</v>
      </c>
      <c r="AT68" s="64"/>
      <c r="AU68" s="64">
        <v>29</v>
      </c>
      <c r="AV68" s="67" t="s">
        <v>773</v>
      </c>
      <c r="AW68" s="64" t="b">
        <v>0</v>
      </c>
      <c r="AX68" s="64" t="s">
        <v>218</v>
      </c>
      <c r="AY68" s="67" t="s">
        <v>1522</v>
      </c>
      <c r="AZ68" s="104"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62" t="s">
        <v>914</v>
      </c>
      <c r="B69" s="64"/>
      <c r="C69" s="81"/>
      <c r="D69" s="81" t="s">
        <v>64</v>
      </c>
      <c r="E69" s="88">
        <v>162.59367481152756</v>
      </c>
      <c r="F69" s="99">
        <v>99.99994398050733</v>
      </c>
      <c r="G69" s="72" t="s">
        <v>1441</v>
      </c>
      <c r="H69" s="100"/>
      <c r="I69" s="73" t="s">
        <v>914</v>
      </c>
      <c r="J69" s="91"/>
      <c r="K69" s="101"/>
      <c r="L69" s="73" t="s">
        <v>1609</v>
      </c>
      <c r="M69" s="102">
        <v>1.018669429590324</v>
      </c>
      <c r="N69" s="96">
        <v>1578.9517822265625</v>
      </c>
      <c r="O69" s="96">
        <v>7429.67431640625</v>
      </c>
      <c r="P69" s="97"/>
      <c r="Q69" s="98"/>
      <c r="R69" s="98"/>
      <c r="S69" s="103"/>
      <c r="T69" s="48">
        <v>1</v>
      </c>
      <c r="U69" s="48">
        <v>0</v>
      </c>
      <c r="V69" s="49">
        <v>0</v>
      </c>
      <c r="W69" s="49">
        <v>0.004525</v>
      </c>
      <c r="X69" s="49">
        <v>0.008331</v>
      </c>
      <c r="Y69" s="49">
        <v>0.426432</v>
      </c>
      <c r="Z69" s="49">
        <v>0</v>
      </c>
      <c r="AA69" s="49">
        <v>0</v>
      </c>
      <c r="AB69" s="92">
        <v>69</v>
      </c>
      <c r="AC69" s="92"/>
      <c r="AD69" s="93"/>
      <c r="AE69" s="64" t="s">
        <v>1108</v>
      </c>
      <c r="AF69" s="64">
        <v>284</v>
      </c>
      <c r="AG69" s="64">
        <v>139</v>
      </c>
      <c r="AH69" s="64">
        <v>692</v>
      </c>
      <c r="AI69" s="64">
        <v>2335</v>
      </c>
      <c r="AJ69" s="64"/>
      <c r="AK69" s="64" t="s">
        <v>1186</v>
      </c>
      <c r="AL69" s="64" t="s">
        <v>813</v>
      </c>
      <c r="AM69" s="67" t="s">
        <v>1295</v>
      </c>
      <c r="AN69" s="64"/>
      <c r="AO69" s="66">
        <v>39893.069814814815</v>
      </c>
      <c r="AP69" s="67" t="s">
        <v>1367</v>
      </c>
      <c r="AQ69" s="64" t="b">
        <v>1</v>
      </c>
      <c r="AR69" s="64" t="b">
        <v>0</v>
      </c>
      <c r="AS69" s="64" t="b">
        <v>0</v>
      </c>
      <c r="AT69" s="64"/>
      <c r="AU69" s="64">
        <v>17</v>
      </c>
      <c r="AV69" s="67" t="s">
        <v>276</v>
      </c>
      <c r="AW69" s="64" t="b">
        <v>0</v>
      </c>
      <c r="AX69" s="64" t="s">
        <v>218</v>
      </c>
      <c r="AY69" s="67" t="s">
        <v>1523</v>
      </c>
      <c r="AZ69" s="104"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72" ht="41.45" customHeight="1">
      <c r="A70" s="62" t="s">
        <v>915</v>
      </c>
      <c r="B70" s="64"/>
      <c r="C70" s="81"/>
      <c r="D70" s="81" t="s">
        <v>64</v>
      </c>
      <c r="E70" s="88">
        <v>162.85130727690745</v>
      </c>
      <c r="F70" s="99">
        <v>99.99991967016146</v>
      </c>
      <c r="G70" s="72" t="s">
        <v>1442</v>
      </c>
      <c r="H70" s="100"/>
      <c r="I70" s="73" t="s">
        <v>915</v>
      </c>
      <c r="J70" s="91"/>
      <c r="K70" s="101"/>
      <c r="L70" s="73" t="s">
        <v>1610</v>
      </c>
      <c r="M70" s="102">
        <v>1.0267712575257477</v>
      </c>
      <c r="N70" s="96">
        <v>1022.947265625</v>
      </c>
      <c r="O70" s="96">
        <v>6328.51123046875</v>
      </c>
      <c r="P70" s="97"/>
      <c r="Q70" s="98"/>
      <c r="R70" s="98"/>
      <c r="S70" s="103"/>
      <c r="T70" s="48">
        <v>1</v>
      </c>
      <c r="U70" s="48">
        <v>0</v>
      </c>
      <c r="V70" s="49">
        <v>0</v>
      </c>
      <c r="W70" s="49">
        <v>0.004525</v>
      </c>
      <c r="X70" s="49">
        <v>0.008331</v>
      </c>
      <c r="Y70" s="49">
        <v>0.426432</v>
      </c>
      <c r="Z70" s="49">
        <v>0</v>
      </c>
      <c r="AA70" s="49">
        <v>0</v>
      </c>
      <c r="AB70" s="92">
        <v>70</v>
      </c>
      <c r="AC70" s="92"/>
      <c r="AD70" s="93"/>
      <c r="AE70" s="64" t="s">
        <v>1109</v>
      </c>
      <c r="AF70" s="64">
        <v>181</v>
      </c>
      <c r="AG70" s="64">
        <v>185</v>
      </c>
      <c r="AH70" s="64">
        <v>339</v>
      </c>
      <c r="AI70" s="64">
        <v>7006</v>
      </c>
      <c r="AJ70" s="64"/>
      <c r="AK70" s="64" t="s">
        <v>1187</v>
      </c>
      <c r="AL70" s="64" t="s">
        <v>747</v>
      </c>
      <c r="AM70" s="67" t="s">
        <v>1296</v>
      </c>
      <c r="AN70" s="64"/>
      <c r="AO70" s="66">
        <v>41123.16921296297</v>
      </c>
      <c r="AP70" s="67" t="s">
        <v>1368</v>
      </c>
      <c r="AQ70" s="64" t="b">
        <v>0</v>
      </c>
      <c r="AR70" s="64" t="b">
        <v>0</v>
      </c>
      <c r="AS70" s="64" t="b">
        <v>0</v>
      </c>
      <c r="AT70" s="64"/>
      <c r="AU70" s="64">
        <v>1</v>
      </c>
      <c r="AV70" s="67" t="s">
        <v>686</v>
      </c>
      <c r="AW70" s="64" t="b">
        <v>0</v>
      </c>
      <c r="AX70" s="64" t="s">
        <v>218</v>
      </c>
      <c r="AY70" s="67" t="s">
        <v>1524</v>
      </c>
      <c r="AZ70" s="104"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1</v>
      </c>
    </row>
    <row r="71" spans="1:72" ht="41.45" customHeight="1">
      <c r="A71" s="62" t="s">
        <v>916</v>
      </c>
      <c r="B71" s="64"/>
      <c r="C71" s="81"/>
      <c r="D71" s="81" t="s">
        <v>64</v>
      </c>
      <c r="E71" s="88">
        <v>284.56024434582685</v>
      </c>
      <c r="F71" s="99">
        <v>99.98843514567842</v>
      </c>
      <c r="G71" s="72" t="s">
        <v>1443</v>
      </c>
      <c r="H71" s="100"/>
      <c r="I71" s="73" t="s">
        <v>916</v>
      </c>
      <c r="J71" s="91"/>
      <c r="K71" s="101"/>
      <c r="L71" s="73" t="s">
        <v>1611</v>
      </c>
      <c r="M71" s="102">
        <v>4.854180450236414</v>
      </c>
      <c r="N71" s="96">
        <v>3276.12939453125</v>
      </c>
      <c r="O71" s="96">
        <v>8411.9267578125</v>
      </c>
      <c r="P71" s="97"/>
      <c r="Q71" s="98"/>
      <c r="R71" s="98"/>
      <c r="S71" s="103"/>
      <c r="T71" s="48">
        <v>1</v>
      </c>
      <c r="U71" s="48">
        <v>0</v>
      </c>
      <c r="V71" s="49">
        <v>0</v>
      </c>
      <c r="W71" s="49">
        <v>0.004525</v>
      </c>
      <c r="X71" s="49">
        <v>0.008331</v>
      </c>
      <c r="Y71" s="49">
        <v>0.426432</v>
      </c>
      <c r="Z71" s="49">
        <v>0</v>
      </c>
      <c r="AA71" s="49">
        <v>0</v>
      </c>
      <c r="AB71" s="92">
        <v>71</v>
      </c>
      <c r="AC71" s="92"/>
      <c r="AD71" s="93"/>
      <c r="AE71" s="64" t="s">
        <v>1110</v>
      </c>
      <c r="AF71" s="64">
        <v>372</v>
      </c>
      <c r="AG71" s="64">
        <v>21916</v>
      </c>
      <c r="AH71" s="64">
        <v>5514</v>
      </c>
      <c r="AI71" s="64">
        <v>8756</v>
      </c>
      <c r="AJ71" s="64"/>
      <c r="AK71" s="64" t="s">
        <v>1188</v>
      </c>
      <c r="AL71" s="64"/>
      <c r="AM71" s="67" t="s">
        <v>1297</v>
      </c>
      <c r="AN71" s="64"/>
      <c r="AO71" s="66">
        <v>41136.69085648148</v>
      </c>
      <c r="AP71" s="67" t="s">
        <v>1369</v>
      </c>
      <c r="AQ71" s="64" t="b">
        <v>0</v>
      </c>
      <c r="AR71" s="64" t="b">
        <v>0</v>
      </c>
      <c r="AS71" s="64" t="b">
        <v>1</v>
      </c>
      <c r="AT71" s="64"/>
      <c r="AU71" s="64">
        <v>163</v>
      </c>
      <c r="AV71" s="67" t="s">
        <v>687</v>
      </c>
      <c r="AW71" s="64" t="b">
        <v>1</v>
      </c>
      <c r="AX71" s="64" t="s">
        <v>218</v>
      </c>
      <c r="AY71" s="67" t="s">
        <v>1525</v>
      </c>
      <c r="AZ71" s="104"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1</v>
      </c>
    </row>
    <row r="72" spans="1:72" ht="41.45" customHeight="1">
      <c r="A72" s="62" t="s">
        <v>917</v>
      </c>
      <c r="B72" s="64"/>
      <c r="C72" s="81"/>
      <c r="D72" s="81" t="s">
        <v>64</v>
      </c>
      <c r="E72" s="88">
        <v>162.66648398652623</v>
      </c>
      <c r="F72" s="99">
        <v>99.99993711019219</v>
      </c>
      <c r="G72" s="72" t="s">
        <v>1444</v>
      </c>
      <c r="H72" s="100"/>
      <c r="I72" s="73" t="s">
        <v>917</v>
      </c>
      <c r="J72" s="91"/>
      <c r="K72" s="101"/>
      <c r="L72" s="73" t="s">
        <v>1612</v>
      </c>
      <c r="M72" s="102">
        <v>1.0209590766155523</v>
      </c>
      <c r="N72" s="96">
        <v>2382.5380859375</v>
      </c>
      <c r="O72" s="96">
        <v>8827.83203125</v>
      </c>
      <c r="P72" s="97"/>
      <c r="Q72" s="98"/>
      <c r="R72" s="98"/>
      <c r="S72" s="103"/>
      <c r="T72" s="48">
        <v>1</v>
      </c>
      <c r="U72" s="48">
        <v>0</v>
      </c>
      <c r="V72" s="49">
        <v>0</v>
      </c>
      <c r="W72" s="49">
        <v>0.004525</v>
      </c>
      <c r="X72" s="49">
        <v>0.008331</v>
      </c>
      <c r="Y72" s="49">
        <v>0.426432</v>
      </c>
      <c r="Z72" s="49">
        <v>0</v>
      </c>
      <c r="AA72" s="49">
        <v>0</v>
      </c>
      <c r="AB72" s="92">
        <v>72</v>
      </c>
      <c r="AC72" s="92"/>
      <c r="AD72" s="93"/>
      <c r="AE72" s="64" t="s">
        <v>1111</v>
      </c>
      <c r="AF72" s="64">
        <v>408</v>
      </c>
      <c r="AG72" s="64">
        <v>152</v>
      </c>
      <c r="AH72" s="64">
        <v>1123</v>
      </c>
      <c r="AI72" s="64">
        <v>4489</v>
      </c>
      <c r="AJ72" s="64"/>
      <c r="AK72" s="64" t="s">
        <v>1189</v>
      </c>
      <c r="AL72" s="64"/>
      <c r="AM72" s="64"/>
      <c r="AN72" s="64"/>
      <c r="AO72" s="66">
        <v>42269.86282407407</v>
      </c>
      <c r="AP72" s="67" t="s">
        <v>1370</v>
      </c>
      <c r="AQ72" s="64" t="b">
        <v>1</v>
      </c>
      <c r="AR72" s="64" t="b">
        <v>0</v>
      </c>
      <c r="AS72" s="64" t="b">
        <v>0</v>
      </c>
      <c r="AT72" s="64"/>
      <c r="AU72" s="64">
        <v>0</v>
      </c>
      <c r="AV72" s="67" t="s">
        <v>276</v>
      </c>
      <c r="AW72" s="64" t="b">
        <v>0</v>
      </c>
      <c r="AX72" s="64" t="s">
        <v>218</v>
      </c>
      <c r="AY72" s="67" t="s">
        <v>1526</v>
      </c>
      <c r="AZ72" s="104"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1</v>
      </c>
    </row>
    <row r="73" spans="1:72" ht="41.45" customHeight="1">
      <c r="A73" s="62" t="s">
        <v>918</v>
      </c>
      <c r="B73" s="64"/>
      <c r="C73" s="81"/>
      <c r="D73" s="81" t="s">
        <v>64</v>
      </c>
      <c r="E73" s="88">
        <v>165.85328556916002</v>
      </c>
      <c r="F73" s="99">
        <v>99.99963640178343</v>
      </c>
      <c r="G73" s="72" t="s">
        <v>1445</v>
      </c>
      <c r="H73" s="100"/>
      <c r="I73" s="73" t="s">
        <v>918</v>
      </c>
      <c r="J73" s="91"/>
      <c r="K73" s="101"/>
      <c r="L73" s="73" t="s">
        <v>1613</v>
      </c>
      <c r="M73" s="102">
        <v>1.1211751656428577</v>
      </c>
      <c r="N73" s="96">
        <v>1118.4229736328125</v>
      </c>
      <c r="O73" s="96">
        <v>4131.16748046875</v>
      </c>
      <c r="P73" s="97"/>
      <c r="Q73" s="98"/>
      <c r="R73" s="98"/>
      <c r="S73" s="103"/>
      <c r="T73" s="48">
        <v>1</v>
      </c>
      <c r="U73" s="48">
        <v>0</v>
      </c>
      <c r="V73" s="49">
        <v>0</v>
      </c>
      <c r="W73" s="49">
        <v>0.004525</v>
      </c>
      <c r="X73" s="49">
        <v>0.008331</v>
      </c>
      <c r="Y73" s="49">
        <v>0.426432</v>
      </c>
      <c r="Z73" s="49">
        <v>0</v>
      </c>
      <c r="AA73" s="49">
        <v>0</v>
      </c>
      <c r="AB73" s="92">
        <v>73</v>
      </c>
      <c r="AC73" s="92"/>
      <c r="AD73" s="93"/>
      <c r="AE73" s="64" t="s">
        <v>1112</v>
      </c>
      <c r="AF73" s="64">
        <v>385</v>
      </c>
      <c r="AG73" s="64">
        <v>721</v>
      </c>
      <c r="AH73" s="64">
        <v>3631</v>
      </c>
      <c r="AI73" s="64">
        <v>8887</v>
      </c>
      <c r="AJ73" s="64"/>
      <c r="AK73" s="64" t="s">
        <v>1190</v>
      </c>
      <c r="AL73" s="64" t="s">
        <v>747</v>
      </c>
      <c r="AM73" s="64"/>
      <c r="AN73" s="64"/>
      <c r="AO73" s="66">
        <v>40848.21298611111</v>
      </c>
      <c r="AP73" s="67" t="s">
        <v>1371</v>
      </c>
      <c r="AQ73" s="64" t="b">
        <v>0</v>
      </c>
      <c r="AR73" s="64" t="b">
        <v>0</v>
      </c>
      <c r="AS73" s="64" t="b">
        <v>1</v>
      </c>
      <c r="AT73" s="64"/>
      <c r="AU73" s="64">
        <v>0</v>
      </c>
      <c r="AV73" s="67" t="s">
        <v>764</v>
      </c>
      <c r="AW73" s="64" t="b">
        <v>0</v>
      </c>
      <c r="AX73" s="64" t="s">
        <v>218</v>
      </c>
      <c r="AY73" s="67" t="s">
        <v>1527</v>
      </c>
      <c r="AZ73" s="104"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1</v>
      </c>
    </row>
    <row r="74" spans="1:72" ht="41.45" customHeight="1">
      <c r="A74" s="62" t="s">
        <v>919</v>
      </c>
      <c r="B74" s="64"/>
      <c r="C74" s="81"/>
      <c r="D74" s="81" t="s">
        <v>64</v>
      </c>
      <c r="E74" s="88">
        <v>166.23413356146074</v>
      </c>
      <c r="F74" s="99">
        <v>99.9996004647504</v>
      </c>
      <c r="G74" s="72" t="s">
        <v>1446</v>
      </c>
      <c r="H74" s="100"/>
      <c r="I74" s="73" t="s">
        <v>919</v>
      </c>
      <c r="J74" s="91"/>
      <c r="K74" s="101"/>
      <c r="L74" s="73" t="s">
        <v>1614</v>
      </c>
      <c r="M74" s="102">
        <v>1.1331517808517446</v>
      </c>
      <c r="N74" s="96">
        <v>3797.357421875</v>
      </c>
      <c r="O74" s="96">
        <v>6673.9384765625</v>
      </c>
      <c r="P74" s="97"/>
      <c r="Q74" s="98"/>
      <c r="R74" s="98"/>
      <c r="S74" s="103"/>
      <c r="T74" s="48">
        <v>1</v>
      </c>
      <c r="U74" s="48">
        <v>0</v>
      </c>
      <c r="V74" s="49">
        <v>0</v>
      </c>
      <c r="W74" s="49">
        <v>0.004525</v>
      </c>
      <c r="X74" s="49">
        <v>0.008331</v>
      </c>
      <c r="Y74" s="49">
        <v>0.426432</v>
      </c>
      <c r="Z74" s="49">
        <v>0</v>
      </c>
      <c r="AA74" s="49">
        <v>0</v>
      </c>
      <c r="AB74" s="92">
        <v>74</v>
      </c>
      <c r="AC74" s="92"/>
      <c r="AD74" s="93"/>
      <c r="AE74" s="64" t="s">
        <v>1113</v>
      </c>
      <c r="AF74" s="64">
        <v>720</v>
      </c>
      <c r="AG74" s="64">
        <v>789</v>
      </c>
      <c r="AH74" s="64">
        <v>1176</v>
      </c>
      <c r="AI74" s="64">
        <v>19256</v>
      </c>
      <c r="AJ74" s="64"/>
      <c r="AK74" s="64" t="s">
        <v>1191</v>
      </c>
      <c r="AL74" s="64">
        <v>402</v>
      </c>
      <c r="AM74" s="67" t="s">
        <v>1298</v>
      </c>
      <c r="AN74" s="64"/>
      <c r="AO74" s="66">
        <v>41740.94144675926</v>
      </c>
      <c r="AP74" s="67" t="s">
        <v>1372</v>
      </c>
      <c r="AQ74" s="64" t="b">
        <v>1</v>
      </c>
      <c r="AR74" s="64" t="b">
        <v>0</v>
      </c>
      <c r="AS74" s="64" t="b">
        <v>1</v>
      </c>
      <c r="AT74" s="64"/>
      <c r="AU74" s="64">
        <v>1</v>
      </c>
      <c r="AV74" s="67" t="s">
        <v>276</v>
      </c>
      <c r="AW74" s="64" t="b">
        <v>0</v>
      </c>
      <c r="AX74" s="64" t="s">
        <v>218</v>
      </c>
      <c r="AY74" s="67" t="s">
        <v>1528</v>
      </c>
      <c r="AZ74" s="104"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1</v>
      </c>
    </row>
    <row r="75" spans="1:72" ht="41.45" customHeight="1">
      <c r="A75" s="62" t="s">
        <v>920</v>
      </c>
      <c r="B75" s="64"/>
      <c r="C75" s="81"/>
      <c r="D75" s="81" t="s">
        <v>64</v>
      </c>
      <c r="E75" s="88">
        <v>162.35844516922418</v>
      </c>
      <c r="F75" s="99">
        <v>99.99996617691009</v>
      </c>
      <c r="G75" s="72" t="s">
        <v>1447</v>
      </c>
      <c r="H75" s="100"/>
      <c r="I75" s="73" t="s">
        <v>920</v>
      </c>
      <c r="J75" s="91"/>
      <c r="K75" s="101"/>
      <c r="L75" s="73" t="s">
        <v>1615</v>
      </c>
      <c r="M75" s="102">
        <v>1.0112721084318936</v>
      </c>
      <c r="N75" s="96">
        <v>4007.70654296875</v>
      </c>
      <c r="O75" s="96">
        <v>4007.94873046875</v>
      </c>
      <c r="P75" s="97"/>
      <c r="Q75" s="98"/>
      <c r="R75" s="98"/>
      <c r="S75" s="103"/>
      <c r="T75" s="48">
        <v>1</v>
      </c>
      <c r="U75" s="48">
        <v>0</v>
      </c>
      <c r="V75" s="49">
        <v>0</v>
      </c>
      <c r="W75" s="49">
        <v>0.004525</v>
      </c>
      <c r="X75" s="49">
        <v>0.008331</v>
      </c>
      <c r="Y75" s="49">
        <v>0.426432</v>
      </c>
      <c r="Z75" s="49">
        <v>0</v>
      </c>
      <c r="AA75" s="49">
        <v>0</v>
      </c>
      <c r="AB75" s="92">
        <v>75</v>
      </c>
      <c r="AC75" s="92"/>
      <c r="AD75" s="93"/>
      <c r="AE75" s="64" t="s">
        <v>1114</v>
      </c>
      <c r="AF75" s="64">
        <v>119</v>
      </c>
      <c r="AG75" s="64">
        <v>97</v>
      </c>
      <c r="AH75" s="64">
        <v>1083</v>
      </c>
      <c r="AI75" s="64">
        <v>2198</v>
      </c>
      <c r="AJ75" s="64"/>
      <c r="AK75" s="64" t="s">
        <v>1192</v>
      </c>
      <c r="AL75" s="64" t="s">
        <v>747</v>
      </c>
      <c r="AM75" s="67" t="s">
        <v>1299</v>
      </c>
      <c r="AN75" s="64"/>
      <c r="AO75" s="66">
        <v>41060.85590277778</v>
      </c>
      <c r="AP75" s="67" t="s">
        <v>1373</v>
      </c>
      <c r="AQ75" s="64" t="b">
        <v>0</v>
      </c>
      <c r="AR75" s="64" t="b">
        <v>0</v>
      </c>
      <c r="AS75" s="64" t="b">
        <v>1</v>
      </c>
      <c r="AT75" s="64"/>
      <c r="AU75" s="64">
        <v>1</v>
      </c>
      <c r="AV75" s="67" t="s">
        <v>276</v>
      </c>
      <c r="AW75" s="64" t="b">
        <v>0</v>
      </c>
      <c r="AX75" s="64" t="s">
        <v>218</v>
      </c>
      <c r="AY75" s="67" t="s">
        <v>1529</v>
      </c>
      <c r="AZ75" s="104" t="s">
        <v>65</v>
      </c>
      <c r="BA75" s="48"/>
      <c r="BB75" s="48"/>
      <c r="BC75" s="48"/>
      <c r="BD75" s="48"/>
      <c r="BE75" s="48"/>
      <c r="BF75" s="48"/>
      <c r="BG75" s="48"/>
      <c r="BH75" s="48"/>
      <c r="BI75" s="48"/>
      <c r="BJ75" s="48"/>
      <c r="BK75" s="48"/>
      <c r="BL75" s="49"/>
      <c r="BM75" s="48"/>
      <c r="BN75" s="49"/>
      <c r="BO75" s="48"/>
      <c r="BP75" s="49"/>
      <c r="BQ75" s="48"/>
      <c r="BR75" s="49"/>
      <c r="BS75" s="48"/>
      <c r="BT75" s="63" t="str">
        <f>REPLACE(INDEX(GroupVertices[Group],MATCH(Vertices[[#This Row],[Vertex]],GroupVertices[Vertex],0)),1,1,"")</f>
        <v>1</v>
      </c>
    </row>
    <row r="76" spans="1:72" ht="41.45" customHeight="1">
      <c r="A76" s="62" t="s">
        <v>921</v>
      </c>
      <c r="B76" s="64"/>
      <c r="C76" s="81"/>
      <c r="D76" s="81" t="s">
        <v>64</v>
      </c>
      <c r="E76" s="88">
        <v>183.9827701438272</v>
      </c>
      <c r="F76" s="99">
        <v>99.99792569331389</v>
      </c>
      <c r="G76" s="72" t="s">
        <v>1448</v>
      </c>
      <c r="H76" s="100"/>
      <c r="I76" s="73" t="s">
        <v>921</v>
      </c>
      <c r="J76" s="91"/>
      <c r="K76" s="101"/>
      <c r="L76" s="73" t="s">
        <v>1616</v>
      </c>
      <c r="M76" s="102">
        <v>1.6912972749247326</v>
      </c>
      <c r="N76" s="96">
        <v>2855.421142578125</v>
      </c>
      <c r="O76" s="96">
        <v>8777.4599609375</v>
      </c>
      <c r="P76" s="97"/>
      <c r="Q76" s="98"/>
      <c r="R76" s="98"/>
      <c r="S76" s="103"/>
      <c r="T76" s="48">
        <v>1</v>
      </c>
      <c r="U76" s="48">
        <v>0</v>
      </c>
      <c r="V76" s="49">
        <v>0</v>
      </c>
      <c r="W76" s="49">
        <v>0.004525</v>
      </c>
      <c r="X76" s="49">
        <v>0.008331</v>
      </c>
      <c r="Y76" s="49">
        <v>0.426432</v>
      </c>
      <c r="Z76" s="49">
        <v>0</v>
      </c>
      <c r="AA76" s="49">
        <v>0</v>
      </c>
      <c r="AB76" s="92">
        <v>76</v>
      </c>
      <c r="AC76" s="92"/>
      <c r="AD76" s="93"/>
      <c r="AE76" s="64" t="s">
        <v>1115</v>
      </c>
      <c r="AF76" s="64">
        <v>2416</v>
      </c>
      <c r="AG76" s="64">
        <v>3958</v>
      </c>
      <c r="AH76" s="64">
        <v>54818</v>
      </c>
      <c r="AI76" s="64">
        <v>34478</v>
      </c>
      <c r="AJ76" s="64"/>
      <c r="AK76" s="64" t="s">
        <v>1193</v>
      </c>
      <c r="AL76" s="64" t="s">
        <v>1243</v>
      </c>
      <c r="AM76" s="67" t="s">
        <v>1300</v>
      </c>
      <c r="AN76" s="64"/>
      <c r="AO76" s="66">
        <v>39881.07407407407</v>
      </c>
      <c r="AP76" s="67" t="s">
        <v>1374</v>
      </c>
      <c r="AQ76" s="64" t="b">
        <v>0</v>
      </c>
      <c r="AR76" s="64" t="b">
        <v>0</v>
      </c>
      <c r="AS76" s="64" t="b">
        <v>1</v>
      </c>
      <c r="AT76" s="64"/>
      <c r="AU76" s="64">
        <v>86</v>
      </c>
      <c r="AV76" s="67" t="s">
        <v>276</v>
      </c>
      <c r="AW76" s="64" t="b">
        <v>0</v>
      </c>
      <c r="AX76" s="64" t="s">
        <v>218</v>
      </c>
      <c r="AY76" s="67" t="s">
        <v>1530</v>
      </c>
      <c r="AZ76" s="104" t="s">
        <v>65</v>
      </c>
      <c r="BA76" s="48"/>
      <c r="BB76" s="48"/>
      <c r="BC76" s="48"/>
      <c r="BD76" s="48"/>
      <c r="BE76" s="48"/>
      <c r="BF76" s="48"/>
      <c r="BG76" s="48"/>
      <c r="BH76" s="48"/>
      <c r="BI76" s="48"/>
      <c r="BJ76" s="48"/>
      <c r="BK76" s="48"/>
      <c r="BL76" s="49"/>
      <c r="BM76" s="48"/>
      <c r="BN76" s="49"/>
      <c r="BO76" s="48"/>
      <c r="BP76" s="49"/>
      <c r="BQ76" s="48"/>
      <c r="BR76" s="49"/>
      <c r="BS76" s="48"/>
      <c r="BT76" s="63" t="str">
        <f>REPLACE(INDEX(GroupVertices[Group],MATCH(Vertices[[#This Row],[Vertex]],GroupVertices[Vertex],0)),1,1,"")</f>
        <v>1</v>
      </c>
    </row>
    <row r="77" spans="1:72" ht="41.45" customHeight="1">
      <c r="A77" s="62" t="s">
        <v>922</v>
      </c>
      <c r="B77" s="64"/>
      <c r="C77" s="81"/>
      <c r="D77" s="81" t="s">
        <v>64</v>
      </c>
      <c r="E77" s="88">
        <v>178.84692295353688</v>
      </c>
      <c r="F77" s="99">
        <v>99.99841031477406</v>
      </c>
      <c r="G77" s="72" t="s">
        <v>1449</v>
      </c>
      <c r="H77" s="100"/>
      <c r="I77" s="73" t="s">
        <v>922</v>
      </c>
      <c r="J77" s="91"/>
      <c r="K77" s="101"/>
      <c r="L77" s="73" t="s">
        <v>1617</v>
      </c>
      <c r="M77" s="102">
        <v>1.5297890962990053</v>
      </c>
      <c r="N77" s="96">
        <v>2632.768798828125</v>
      </c>
      <c r="O77" s="96">
        <v>2311.333984375</v>
      </c>
      <c r="P77" s="97"/>
      <c r="Q77" s="98"/>
      <c r="R77" s="98"/>
      <c r="S77" s="103"/>
      <c r="T77" s="48">
        <v>1</v>
      </c>
      <c r="U77" s="48">
        <v>0</v>
      </c>
      <c r="V77" s="49">
        <v>0</v>
      </c>
      <c r="W77" s="49">
        <v>0.004525</v>
      </c>
      <c r="X77" s="49">
        <v>0.008331</v>
      </c>
      <c r="Y77" s="49">
        <v>0.426432</v>
      </c>
      <c r="Z77" s="49">
        <v>0</v>
      </c>
      <c r="AA77" s="49">
        <v>0</v>
      </c>
      <c r="AB77" s="92">
        <v>77</v>
      </c>
      <c r="AC77" s="92"/>
      <c r="AD77" s="93"/>
      <c r="AE77" s="64" t="s">
        <v>1116</v>
      </c>
      <c r="AF77" s="64">
        <v>1867</v>
      </c>
      <c r="AG77" s="64">
        <v>3041</v>
      </c>
      <c r="AH77" s="64">
        <v>33504</v>
      </c>
      <c r="AI77" s="64">
        <v>5226</v>
      </c>
      <c r="AJ77" s="64"/>
      <c r="AK77" s="64" t="s">
        <v>1194</v>
      </c>
      <c r="AL77" s="64" t="s">
        <v>1244</v>
      </c>
      <c r="AM77" s="67" t="s">
        <v>1301</v>
      </c>
      <c r="AN77" s="64"/>
      <c r="AO77" s="66">
        <v>40438.17712962963</v>
      </c>
      <c r="AP77" s="67" t="s">
        <v>1375</v>
      </c>
      <c r="AQ77" s="64" t="b">
        <v>0</v>
      </c>
      <c r="AR77" s="64" t="b">
        <v>0</v>
      </c>
      <c r="AS77" s="64" t="b">
        <v>1</v>
      </c>
      <c r="AT77" s="64"/>
      <c r="AU77" s="64">
        <v>83</v>
      </c>
      <c r="AV77" s="67" t="s">
        <v>276</v>
      </c>
      <c r="AW77" s="64" t="b">
        <v>0</v>
      </c>
      <c r="AX77" s="64" t="s">
        <v>218</v>
      </c>
      <c r="AY77" s="67" t="s">
        <v>1531</v>
      </c>
      <c r="AZ77" s="104" t="s">
        <v>65</v>
      </c>
      <c r="BA77" s="48"/>
      <c r="BB77" s="48"/>
      <c r="BC77" s="48"/>
      <c r="BD77" s="48"/>
      <c r="BE77" s="48"/>
      <c r="BF77" s="48"/>
      <c r="BG77" s="48"/>
      <c r="BH77" s="48"/>
      <c r="BI77" s="48"/>
      <c r="BJ77" s="48"/>
      <c r="BK77" s="48"/>
      <c r="BL77" s="49"/>
      <c r="BM77" s="48"/>
      <c r="BN77" s="49"/>
      <c r="BO77" s="48"/>
      <c r="BP77" s="49"/>
      <c r="BQ77" s="48"/>
      <c r="BR77" s="49"/>
      <c r="BS77" s="48"/>
      <c r="BT77" s="63" t="str">
        <f>REPLACE(INDEX(GroupVertices[Group],MATCH(Vertices[[#This Row],[Vertex]],GroupVertices[Vertex],0)),1,1,"")</f>
        <v>1</v>
      </c>
    </row>
    <row r="78" spans="1:72" ht="41.45" customHeight="1">
      <c r="A78" s="62" t="s">
        <v>923</v>
      </c>
      <c r="B78" s="64"/>
      <c r="C78" s="81"/>
      <c r="D78" s="81" t="s">
        <v>64</v>
      </c>
      <c r="E78" s="88">
        <v>174.62959150938352</v>
      </c>
      <c r="F78" s="99">
        <v>99.99880826456632</v>
      </c>
      <c r="G78" s="72" t="s">
        <v>1450</v>
      </c>
      <c r="H78" s="100"/>
      <c r="I78" s="73" t="s">
        <v>923</v>
      </c>
      <c r="J78" s="91"/>
      <c r="K78" s="101"/>
      <c r="L78" s="73" t="s">
        <v>1618</v>
      </c>
      <c r="M78" s="102">
        <v>1.3971656955300056</v>
      </c>
      <c r="N78" s="96">
        <v>3173.7666015625</v>
      </c>
      <c r="O78" s="96">
        <v>5625.99169921875</v>
      </c>
      <c r="P78" s="97"/>
      <c r="Q78" s="98"/>
      <c r="R78" s="98"/>
      <c r="S78" s="103"/>
      <c r="T78" s="48">
        <v>1</v>
      </c>
      <c r="U78" s="48">
        <v>0</v>
      </c>
      <c r="V78" s="49">
        <v>0</v>
      </c>
      <c r="W78" s="49">
        <v>0.004525</v>
      </c>
      <c r="X78" s="49">
        <v>0.008331</v>
      </c>
      <c r="Y78" s="49">
        <v>0.426432</v>
      </c>
      <c r="Z78" s="49">
        <v>0</v>
      </c>
      <c r="AA78" s="49">
        <v>0</v>
      </c>
      <c r="AB78" s="92">
        <v>78</v>
      </c>
      <c r="AC78" s="92"/>
      <c r="AD78" s="93"/>
      <c r="AE78" s="64" t="s">
        <v>1117</v>
      </c>
      <c r="AF78" s="64">
        <v>4879</v>
      </c>
      <c r="AG78" s="64">
        <v>2288</v>
      </c>
      <c r="AH78" s="64">
        <v>31747</v>
      </c>
      <c r="AI78" s="64">
        <v>43339</v>
      </c>
      <c r="AJ78" s="64"/>
      <c r="AK78" s="64" t="s">
        <v>1195</v>
      </c>
      <c r="AL78" s="64" t="s">
        <v>1245</v>
      </c>
      <c r="AM78" s="67" t="s">
        <v>1302</v>
      </c>
      <c r="AN78" s="64"/>
      <c r="AO78" s="66">
        <v>40064.97037037037</v>
      </c>
      <c r="AP78" s="67" t="s">
        <v>1376</v>
      </c>
      <c r="AQ78" s="64" t="b">
        <v>0</v>
      </c>
      <c r="AR78" s="64" t="b">
        <v>0</v>
      </c>
      <c r="AS78" s="64" t="b">
        <v>1</v>
      </c>
      <c r="AT78" s="64"/>
      <c r="AU78" s="64">
        <v>118</v>
      </c>
      <c r="AV78" s="67" t="s">
        <v>276</v>
      </c>
      <c r="AW78" s="64" t="b">
        <v>0</v>
      </c>
      <c r="AX78" s="64" t="s">
        <v>218</v>
      </c>
      <c r="AY78" s="67" t="s">
        <v>1532</v>
      </c>
      <c r="AZ78" s="104" t="s">
        <v>65</v>
      </c>
      <c r="BA78" s="48"/>
      <c r="BB78" s="48"/>
      <c r="BC78" s="48"/>
      <c r="BD78" s="48"/>
      <c r="BE78" s="48"/>
      <c r="BF78" s="48"/>
      <c r="BG78" s="48"/>
      <c r="BH78" s="48"/>
      <c r="BI78" s="48"/>
      <c r="BJ78" s="48"/>
      <c r="BK78" s="48"/>
      <c r="BL78" s="49"/>
      <c r="BM78" s="48"/>
      <c r="BN78" s="49"/>
      <c r="BO78" s="48"/>
      <c r="BP78" s="49"/>
      <c r="BQ78" s="48"/>
      <c r="BR78" s="49"/>
      <c r="BS78" s="48"/>
      <c r="BT78" s="63" t="str">
        <f>REPLACE(INDEX(GroupVertices[Group],MATCH(Vertices[[#This Row],[Vertex]],GroupVertices[Vertex],0)),1,1,"")</f>
        <v>1</v>
      </c>
    </row>
    <row r="79" spans="1:72" ht="41.45" customHeight="1">
      <c r="A79" s="62" t="s">
        <v>924</v>
      </c>
      <c r="B79" s="64"/>
      <c r="C79" s="81"/>
      <c r="D79" s="81" t="s">
        <v>64</v>
      </c>
      <c r="E79" s="88">
        <v>163.57379832112494</v>
      </c>
      <c r="F79" s="99">
        <v>99.99985149549585</v>
      </c>
      <c r="G79" s="72" t="s">
        <v>1451</v>
      </c>
      <c r="H79" s="100"/>
      <c r="I79" s="73" t="s">
        <v>924</v>
      </c>
      <c r="J79" s="91"/>
      <c r="K79" s="101"/>
      <c r="L79" s="73" t="s">
        <v>1619</v>
      </c>
      <c r="M79" s="102">
        <v>1.0494916010837834</v>
      </c>
      <c r="N79" s="96">
        <v>1384.97998046875</v>
      </c>
      <c r="O79" s="96">
        <v>8739.7626953125</v>
      </c>
      <c r="P79" s="97"/>
      <c r="Q79" s="98"/>
      <c r="R79" s="98"/>
      <c r="S79" s="103"/>
      <c r="T79" s="48">
        <v>1</v>
      </c>
      <c r="U79" s="48">
        <v>0</v>
      </c>
      <c r="V79" s="49">
        <v>0</v>
      </c>
      <c r="W79" s="49">
        <v>0.004525</v>
      </c>
      <c r="X79" s="49">
        <v>0.008331</v>
      </c>
      <c r="Y79" s="49">
        <v>0.426432</v>
      </c>
      <c r="Z79" s="49">
        <v>0</v>
      </c>
      <c r="AA79" s="49">
        <v>0</v>
      </c>
      <c r="AB79" s="92">
        <v>79</v>
      </c>
      <c r="AC79" s="92"/>
      <c r="AD79" s="93"/>
      <c r="AE79" s="64" t="s">
        <v>1118</v>
      </c>
      <c r="AF79" s="64">
        <v>945</v>
      </c>
      <c r="AG79" s="64">
        <v>314</v>
      </c>
      <c r="AH79" s="64">
        <v>11382</v>
      </c>
      <c r="AI79" s="64">
        <v>15125</v>
      </c>
      <c r="AJ79" s="64"/>
      <c r="AK79" s="64" t="s">
        <v>1196</v>
      </c>
      <c r="AL79" s="64"/>
      <c r="AM79" s="67" t="s">
        <v>1303</v>
      </c>
      <c r="AN79" s="64"/>
      <c r="AO79" s="66">
        <v>42657.72759259259</v>
      </c>
      <c r="AP79" s="67" t="s">
        <v>1377</v>
      </c>
      <c r="AQ79" s="64" t="b">
        <v>1</v>
      </c>
      <c r="AR79" s="64" t="b">
        <v>0</v>
      </c>
      <c r="AS79" s="64" t="b">
        <v>1</v>
      </c>
      <c r="AT79" s="64"/>
      <c r="AU79" s="64">
        <v>1</v>
      </c>
      <c r="AV79" s="64"/>
      <c r="AW79" s="64" t="b">
        <v>0</v>
      </c>
      <c r="AX79" s="64" t="s">
        <v>218</v>
      </c>
      <c r="AY79" s="67" t="s">
        <v>1533</v>
      </c>
      <c r="AZ79" s="104" t="s">
        <v>65</v>
      </c>
      <c r="BA79" s="48"/>
      <c r="BB79" s="48"/>
      <c r="BC79" s="48"/>
      <c r="BD79" s="48"/>
      <c r="BE79" s="48"/>
      <c r="BF79" s="48"/>
      <c r="BG79" s="48"/>
      <c r="BH79" s="48"/>
      <c r="BI79" s="48"/>
      <c r="BJ79" s="48"/>
      <c r="BK79" s="48"/>
      <c r="BL79" s="49"/>
      <c r="BM79" s="48"/>
      <c r="BN79" s="49"/>
      <c r="BO79" s="48"/>
      <c r="BP79" s="49"/>
      <c r="BQ79" s="48"/>
      <c r="BR79" s="49"/>
      <c r="BS79" s="48"/>
      <c r="BT79" s="63" t="str">
        <f>REPLACE(INDEX(GroupVertices[Group],MATCH(Vertices[[#This Row],[Vertex]],GroupVertices[Vertex],0)),1,1,"")</f>
        <v>1</v>
      </c>
    </row>
    <row r="80" spans="1:72" ht="41.45" customHeight="1">
      <c r="A80" s="62" t="s">
        <v>925</v>
      </c>
      <c r="B80" s="64"/>
      <c r="C80" s="81"/>
      <c r="D80" s="81" t="s">
        <v>64</v>
      </c>
      <c r="E80" s="88">
        <v>162.15121905576646</v>
      </c>
      <c r="F80" s="99">
        <v>99.99998573088395</v>
      </c>
      <c r="G80" s="72" t="s">
        <v>1452</v>
      </c>
      <c r="H80" s="100"/>
      <c r="I80" s="73" t="s">
        <v>925</v>
      </c>
      <c r="J80" s="91"/>
      <c r="K80" s="101"/>
      <c r="L80" s="73" t="s">
        <v>1620</v>
      </c>
      <c r="M80" s="102">
        <v>1.0047554207447051</v>
      </c>
      <c r="N80" s="96">
        <v>698.1283569335938</v>
      </c>
      <c r="O80" s="96">
        <v>3975.36328125</v>
      </c>
      <c r="P80" s="97"/>
      <c r="Q80" s="98"/>
      <c r="R80" s="98"/>
      <c r="S80" s="103"/>
      <c r="T80" s="48">
        <v>1</v>
      </c>
      <c r="U80" s="48">
        <v>0</v>
      </c>
      <c r="V80" s="49">
        <v>0</v>
      </c>
      <c r="W80" s="49">
        <v>0.004525</v>
      </c>
      <c r="X80" s="49">
        <v>0.008331</v>
      </c>
      <c r="Y80" s="49">
        <v>0.426432</v>
      </c>
      <c r="Z80" s="49">
        <v>0</v>
      </c>
      <c r="AA80" s="49">
        <v>0</v>
      </c>
      <c r="AB80" s="92">
        <v>80</v>
      </c>
      <c r="AC80" s="92"/>
      <c r="AD80" s="93"/>
      <c r="AE80" s="64" t="s">
        <v>1119</v>
      </c>
      <c r="AF80" s="64">
        <v>145</v>
      </c>
      <c r="AG80" s="64">
        <v>60</v>
      </c>
      <c r="AH80" s="64">
        <v>707</v>
      </c>
      <c r="AI80" s="64">
        <v>470</v>
      </c>
      <c r="AJ80" s="64"/>
      <c r="AK80" s="64" t="s">
        <v>1197</v>
      </c>
      <c r="AL80" s="64" t="s">
        <v>817</v>
      </c>
      <c r="AM80" s="67" t="s">
        <v>1304</v>
      </c>
      <c r="AN80" s="64"/>
      <c r="AO80" s="66">
        <v>43441.27648148148</v>
      </c>
      <c r="AP80" s="64"/>
      <c r="AQ80" s="64" t="b">
        <v>1</v>
      </c>
      <c r="AR80" s="64" t="b">
        <v>0</v>
      </c>
      <c r="AS80" s="64" t="b">
        <v>0</v>
      </c>
      <c r="AT80" s="64"/>
      <c r="AU80" s="64">
        <v>2</v>
      </c>
      <c r="AV80" s="64"/>
      <c r="AW80" s="64" t="b">
        <v>0</v>
      </c>
      <c r="AX80" s="64" t="s">
        <v>218</v>
      </c>
      <c r="AY80" s="67" t="s">
        <v>1534</v>
      </c>
      <c r="AZ80" s="104" t="s">
        <v>65</v>
      </c>
      <c r="BA80" s="48"/>
      <c r="BB80" s="48"/>
      <c r="BC80" s="48"/>
      <c r="BD80" s="48"/>
      <c r="BE80" s="48"/>
      <c r="BF80" s="48"/>
      <c r="BG80" s="48"/>
      <c r="BH80" s="48"/>
      <c r="BI80" s="48"/>
      <c r="BJ80" s="48"/>
      <c r="BK80" s="48"/>
      <c r="BL80" s="49"/>
      <c r="BM80" s="48"/>
      <c r="BN80" s="49"/>
      <c r="BO80" s="48"/>
      <c r="BP80" s="49"/>
      <c r="BQ80" s="48"/>
      <c r="BR80" s="49"/>
      <c r="BS80" s="48"/>
      <c r="BT80" s="63" t="str">
        <f>REPLACE(INDEX(GroupVertices[Group],MATCH(Vertices[[#This Row],[Vertex]],GroupVertices[Vertex],0)),1,1,"")</f>
        <v>1</v>
      </c>
    </row>
    <row r="81" spans="1:72" ht="41.45" customHeight="1">
      <c r="A81" s="62" t="s">
        <v>926</v>
      </c>
      <c r="B81" s="64"/>
      <c r="C81" s="81"/>
      <c r="D81" s="81" t="s">
        <v>64</v>
      </c>
      <c r="E81" s="88">
        <v>162.28563599422552</v>
      </c>
      <c r="F81" s="99">
        <v>99.99997304722523</v>
      </c>
      <c r="G81" s="72" t="s">
        <v>1453</v>
      </c>
      <c r="H81" s="100"/>
      <c r="I81" s="73" t="s">
        <v>926</v>
      </c>
      <c r="J81" s="91"/>
      <c r="K81" s="101"/>
      <c r="L81" s="73" t="s">
        <v>1621</v>
      </c>
      <c r="M81" s="102">
        <v>1.0089824614066654</v>
      </c>
      <c r="N81" s="96">
        <v>3797.413330078125</v>
      </c>
      <c r="O81" s="96">
        <v>2816.8759765625</v>
      </c>
      <c r="P81" s="97"/>
      <c r="Q81" s="98"/>
      <c r="R81" s="98"/>
      <c r="S81" s="103"/>
      <c r="T81" s="48">
        <v>1</v>
      </c>
      <c r="U81" s="48">
        <v>0</v>
      </c>
      <c r="V81" s="49">
        <v>0</v>
      </c>
      <c r="W81" s="49">
        <v>0.004525</v>
      </c>
      <c r="X81" s="49">
        <v>0.008331</v>
      </c>
      <c r="Y81" s="49">
        <v>0.426432</v>
      </c>
      <c r="Z81" s="49">
        <v>0</v>
      </c>
      <c r="AA81" s="49">
        <v>0</v>
      </c>
      <c r="AB81" s="92">
        <v>81</v>
      </c>
      <c r="AC81" s="92"/>
      <c r="AD81" s="93"/>
      <c r="AE81" s="64" t="s">
        <v>1120</v>
      </c>
      <c r="AF81" s="64">
        <v>215</v>
      </c>
      <c r="AG81" s="64">
        <v>84</v>
      </c>
      <c r="AH81" s="64">
        <v>5953</v>
      </c>
      <c r="AI81" s="64">
        <v>11649</v>
      </c>
      <c r="AJ81" s="64"/>
      <c r="AK81" s="64" t="s">
        <v>1198</v>
      </c>
      <c r="AL81" s="64" t="s">
        <v>1246</v>
      </c>
      <c r="AM81" s="64"/>
      <c r="AN81" s="64"/>
      <c r="AO81" s="66">
        <v>42666.68056712963</v>
      </c>
      <c r="AP81" s="67" t="s">
        <v>1378</v>
      </c>
      <c r="AQ81" s="64" t="b">
        <v>0</v>
      </c>
      <c r="AR81" s="64" t="b">
        <v>0</v>
      </c>
      <c r="AS81" s="64" t="b">
        <v>1</v>
      </c>
      <c r="AT81" s="64"/>
      <c r="AU81" s="64">
        <v>3</v>
      </c>
      <c r="AV81" s="67" t="s">
        <v>276</v>
      </c>
      <c r="AW81" s="64" t="b">
        <v>0</v>
      </c>
      <c r="AX81" s="64" t="s">
        <v>218</v>
      </c>
      <c r="AY81" s="67" t="s">
        <v>1535</v>
      </c>
      <c r="AZ81" s="104" t="s">
        <v>65</v>
      </c>
      <c r="BA81" s="48"/>
      <c r="BB81" s="48"/>
      <c r="BC81" s="48"/>
      <c r="BD81" s="48"/>
      <c r="BE81" s="48"/>
      <c r="BF81" s="48"/>
      <c r="BG81" s="48"/>
      <c r="BH81" s="48"/>
      <c r="BI81" s="48"/>
      <c r="BJ81" s="48"/>
      <c r="BK81" s="48"/>
      <c r="BL81" s="49"/>
      <c r="BM81" s="48"/>
      <c r="BN81" s="49"/>
      <c r="BO81" s="48"/>
      <c r="BP81" s="49"/>
      <c r="BQ81" s="48"/>
      <c r="BR81" s="49"/>
      <c r="BS81" s="48"/>
      <c r="BT81" s="63" t="str">
        <f>REPLACE(INDEX(GroupVertices[Group],MATCH(Vertices[[#This Row],[Vertex]],GroupVertices[Vertex],0)),1,1,"")</f>
        <v>1</v>
      </c>
    </row>
    <row r="82" spans="1:72" ht="41.45" customHeight="1">
      <c r="A82" s="62" t="s">
        <v>927</v>
      </c>
      <c r="B82" s="64"/>
      <c r="C82" s="81"/>
      <c r="D82" s="81" t="s">
        <v>64</v>
      </c>
      <c r="E82" s="88">
        <v>332.83272736994064</v>
      </c>
      <c r="F82" s="99">
        <v>99.98388012674145</v>
      </c>
      <c r="G82" s="72" t="s">
        <v>1454</v>
      </c>
      <c r="H82" s="100"/>
      <c r="I82" s="73" t="s">
        <v>927</v>
      </c>
      <c r="J82" s="91"/>
      <c r="K82" s="101"/>
      <c r="L82" s="73" t="s">
        <v>1622</v>
      </c>
      <c r="M82" s="102">
        <v>6.372216427962852</v>
      </c>
      <c r="N82" s="96">
        <v>3431.0244140625</v>
      </c>
      <c r="O82" s="96">
        <v>1969.640380859375</v>
      </c>
      <c r="P82" s="97"/>
      <c r="Q82" s="98"/>
      <c r="R82" s="98"/>
      <c r="S82" s="103"/>
      <c r="T82" s="48">
        <v>1</v>
      </c>
      <c r="U82" s="48">
        <v>0</v>
      </c>
      <c r="V82" s="49">
        <v>0</v>
      </c>
      <c r="W82" s="49">
        <v>0.004525</v>
      </c>
      <c r="X82" s="49">
        <v>0.008331</v>
      </c>
      <c r="Y82" s="49">
        <v>0.426432</v>
      </c>
      <c r="Z82" s="49">
        <v>0</v>
      </c>
      <c r="AA82" s="49">
        <v>0</v>
      </c>
      <c r="AB82" s="92">
        <v>82</v>
      </c>
      <c r="AC82" s="92"/>
      <c r="AD82" s="93"/>
      <c r="AE82" s="64" t="s">
        <v>1121</v>
      </c>
      <c r="AF82" s="64">
        <v>1679</v>
      </c>
      <c r="AG82" s="64">
        <v>30535</v>
      </c>
      <c r="AH82" s="64">
        <v>34217</v>
      </c>
      <c r="AI82" s="64">
        <v>13961</v>
      </c>
      <c r="AJ82" s="64"/>
      <c r="AK82" s="64" t="s">
        <v>1199</v>
      </c>
      <c r="AL82" s="64" t="s">
        <v>1247</v>
      </c>
      <c r="AM82" s="67" t="s">
        <v>1305</v>
      </c>
      <c r="AN82" s="64"/>
      <c r="AO82" s="66">
        <v>40732.91339120371</v>
      </c>
      <c r="AP82" s="67" t="s">
        <v>1379</v>
      </c>
      <c r="AQ82" s="64" t="b">
        <v>0</v>
      </c>
      <c r="AR82" s="64" t="b">
        <v>0</v>
      </c>
      <c r="AS82" s="64" t="b">
        <v>1</v>
      </c>
      <c r="AT82" s="64"/>
      <c r="AU82" s="64">
        <v>320</v>
      </c>
      <c r="AV82" s="67" t="s">
        <v>277</v>
      </c>
      <c r="AW82" s="64" t="b">
        <v>1</v>
      </c>
      <c r="AX82" s="64" t="s">
        <v>218</v>
      </c>
      <c r="AY82" s="67" t="s">
        <v>1536</v>
      </c>
      <c r="AZ82" s="104" t="s">
        <v>65</v>
      </c>
      <c r="BA82" s="48"/>
      <c r="BB82" s="48"/>
      <c r="BC82" s="48"/>
      <c r="BD82" s="48"/>
      <c r="BE82" s="48"/>
      <c r="BF82" s="48"/>
      <c r="BG82" s="48"/>
      <c r="BH82" s="48"/>
      <c r="BI82" s="48"/>
      <c r="BJ82" s="48"/>
      <c r="BK82" s="48"/>
      <c r="BL82" s="49"/>
      <c r="BM82" s="48"/>
      <c r="BN82" s="49"/>
      <c r="BO82" s="48"/>
      <c r="BP82" s="49"/>
      <c r="BQ82" s="48"/>
      <c r="BR82" s="49"/>
      <c r="BS82" s="48"/>
      <c r="BT82" s="63" t="str">
        <f>REPLACE(INDEX(GroupVertices[Group],MATCH(Vertices[[#This Row],[Vertex]],GroupVertices[Vertex],0)),1,1,"")</f>
        <v>1</v>
      </c>
    </row>
    <row r="83" spans="1:72" ht="41.45" customHeight="1">
      <c r="A83" s="62" t="s">
        <v>928</v>
      </c>
      <c r="B83" s="64"/>
      <c r="C83" s="81"/>
      <c r="D83" s="81" t="s">
        <v>64</v>
      </c>
      <c r="E83" s="88">
        <v>234.5851467678982</v>
      </c>
      <c r="F83" s="99">
        <v>99.99315082429248</v>
      </c>
      <c r="G83" s="72" t="s">
        <v>1455</v>
      </c>
      <c r="H83" s="100"/>
      <c r="I83" s="73" t="s">
        <v>928</v>
      </c>
      <c r="J83" s="91"/>
      <c r="K83" s="101"/>
      <c r="L83" s="73" t="s">
        <v>1623</v>
      </c>
      <c r="M83" s="102">
        <v>3.28260195745848</v>
      </c>
      <c r="N83" s="96">
        <v>989.842041015625</v>
      </c>
      <c r="O83" s="96">
        <v>8058.56689453125</v>
      </c>
      <c r="P83" s="97"/>
      <c r="Q83" s="98"/>
      <c r="R83" s="98"/>
      <c r="S83" s="103"/>
      <c r="T83" s="48">
        <v>1</v>
      </c>
      <c r="U83" s="48">
        <v>0</v>
      </c>
      <c r="V83" s="49">
        <v>0</v>
      </c>
      <c r="W83" s="49">
        <v>0.004525</v>
      </c>
      <c r="X83" s="49">
        <v>0.008331</v>
      </c>
      <c r="Y83" s="49">
        <v>0.426432</v>
      </c>
      <c r="Z83" s="49">
        <v>0</v>
      </c>
      <c r="AA83" s="49">
        <v>0</v>
      </c>
      <c r="AB83" s="92">
        <v>83</v>
      </c>
      <c r="AC83" s="92"/>
      <c r="AD83" s="93"/>
      <c r="AE83" s="64" t="s">
        <v>1122</v>
      </c>
      <c r="AF83" s="64">
        <v>198</v>
      </c>
      <c r="AG83" s="64">
        <v>12993</v>
      </c>
      <c r="AH83" s="64">
        <v>11768</v>
      </c>
      <c r="AI83" s="64">
        <v>2066</v>
      </c>
      <c r="AJ83" s="64"/>
      <c r="AK83" s="64" t="s">
        <v>1200</v>
      </c>
      <c r="AL83" s="64" t="s">
        <v>813</v>
      </c>
      <c r="AM83" s="67" t="s">
        <v>1306</v>
      </c>
      <c r="AN83" s="64"/>
      <c r="AO83" s="66">
        <v>40908.79686342592</v>
      </c>
      <c r="AP83" s="67" t="s">
        <v>1380</v>
      </c>
      <c r="AQ83" s="64" t="b">
        <v>0</v>
      </c>
      <c r="AR83" s="64" t="b">
        <v>0</v>
      </c>
      <c r="AS83" s="64" t="b">
        <v>1</v>
      </c>
      <c r="AT83" s="64"/>
      <c r="AU83" s="64">
        <v>158</v>
      </c>
      <c r="AV83" s="67" t="s">
        <v>277</v>
      </c>
      <c r="AW83" s="64" t="b">
        <v>0</v>
      </c>
      <c r="AX83" s="64" t="s">
        <v>218</v>
      </c>
      <c r="AY83" s="67" t="s">
        <v>1537</v>
      </c>
      <c r="AZ83" s="104" t="s">
        <v>65</v>
      </c>
      <c r="BA83" s="48"/>
      <c r="BB83" s="48"/>
      <c r="BC83" s="48"/>
      <c r="BD83" s="48"/>
      <c r="BE83" s="48"/>
      <c r="BF83" s="48"/>
      <c r="BG83" s="48"/>
      <c r="BH83" s="48"/>
      <c r="BI83" s="48"/>
      <c r="BJ83" s="48"/>
      <c r="BK83" s="48"/>
      <c r="BL83" s="49"/>
      <c r="BM83" s="48"/>
      <c r="BN83" s="49"/>
      <c r="BO83" s="48"/>
      <c r="BP83" s="49"/>
      <c r="BQ83" s="48"/>
      <c r="BR83" s="49"/>
      <c r="BS83" s="48"/>
      <c r="BT83" s="63" t="str">
        <f>REPLACE(INDEX(GroupVertices[Group],MATCH(Vertices[[#This Row],[Vertex]],GroupVertices[Vertex],0)),1,1,"")</f>
        <v>1</v>
      </c>
    </row>
    <row r="84" spans="1:72" ht="41.45" customHeight="1">
      <c r="A84" s="62" t="s">
        <v>929</v>
      </c>
      <c r="B84" s="64"/>
      <c r="C84" s="81"/>
      <c r="D84" s="81" t="s">
        <v>64</v>
      </c>
      <c r="E84" s="88">
        <v>163.57379832112494</v>
      </c>
      <c r="F84" s="99">
        <v>99.99985149549585</v>
      </c>
      <c r="G84" s="72" t="s">
        <v>1456</v>
      </c>
      <c r="H84" s="100"/>
      <c r="I84" s="73" t="s">
        <v>929</v>
      </c>
      <c r="J84" s="91"/>
      <c r="K84" s="101"/>
      <c r="L84" s="73" t="s">
        <v>1624</v>
      </c>
      <c r="M84" s="102">
        <v>1.0494916010837834</v>
      </c>
      <c r="N84" s="96">
        <v>1520.82275390625</v>
      </c>
      <c r="O84" s="96">
        <v>5382.88623046875</v>
      </c>
      <c r="P84" s="97"/>
      <c r="Q84" s="98"/>
      <c r="R84" s="98"/>
      <c r="S84" s="103"/>
      <c r="T84" s="48">
        <v>1</v>
      </c>
      <c r="U84" s="48">
        <v>0</v>
      </c>
      <c r="V84" s="49">
        <v>0</v>
      </c>
      <c r="W84" s="49">
        <v>0.004525</v>
      </c>
      <c r="X84" s="49">
        <v>0.008331</v>
      </c>
      <c r="Y84" s="49">
        <v>0.426432</v>
      </c>
      <c r="Z84" s="49">
        <v>0</v>
      </c>
      <c r="AA84" s="49">
        <v>0</v>
      </c>
      <c r="AB84" s="92">
        <v>84</v>
      </c>
      <c r="AC84" s="92"/>
      <c r="AD84" s="93"/>
      <c r="AE84" s="64" t="s">
        <v>1123</v>
      </c>
      <c r="AF84" s="64">
        <v>674</v>
      </c>
      <c r="AG84" s="64">
        <v>314</v>
      </c>
      <c r="AH84" s="64">
        <v>10196</v>
      </c>
      <c r="AI84" s="64">
        <v>31389</v>
      </c>
      <c r="AJ84" s="64"/>
      <c r="AK84" s="64" t="s">
        <v>1201</v>
      </c>
      <c r="AL84" s="64" t="s">
        <v>1243</v>
      </c>
      <c r="AM84" s="64"/>
      <c r="AN84" s="64"/>
      <c r="AO84" s="66">
        <v>39856.06994212963</v>
      </c>
      <c r="AP84" s="64"/>
      <c r="AQ84" s="64" t="b">
        <v>0</v>
      </c>
      <c r="AR84" s="64" t="b">
        <v>0</v>
      </c>
      <c r="AS84" s="64" t="b">
        <v>0</v>
      </c>
      <c r="AT84" s="64"/>
      <c r="AU84" s="64">
        <v>4</v>
      </c>
      <c r="AV84" s="67" t="s">
        <v>687</v>
      </c>
      <c r="AW84" s="64" t="b">
        <v>0</v>
      </c>
      <c r="AX84" s="64" t="s">
        <v>218</v>
      </c>
      <c r="AY84" s="67" t="s">
        <v>1538</v>
      </c>
      <c r="AZ84" s="104" t="s">
        <v>65</v>
      </c>
      <c r="BA84" s="48"/>
      <c r="BB84" s="48"/>
      <c r="BC84" s="48"/>
      <c r="BD84" s="48"/>
      <c r="BE84" s="48"/>
      <c r="BF84" s="48"/>
      <c r="BG84" s="48"/>
      <c r="BH84" s="48"/>
      <c r="BI84" s="48"/>
      <c r="BJ84" s="48"/>
      <c r="BK84" s="48"/>
      <c r="BL84" s="49"/>
      <c r="BM84" s="48"/>
      <c r="BN84" s="49"/>
      <c r="BO84" s="48"/>
      <c r="BP84" s="49"/>
      <c r="BQ84" s="48"/>
      <c r="BR84" s="49"/>
      <c r="BS84" s="48"/>
      <c r="BT84" s="63" t="str">
        <f>REPLACE(INDEX(GroupVertices[Group],MATCH(Vertices[[#This Row],[Vertex]],GroupVertices[Vertex],0)),1,1,"")</f>
        <v>1</v>
      </c>
    </row>
    <row r="85" spans="1:72" ht="41.45" customHeight="1">
      <c r="A85" s="62" t="s">
        <v>930</v>
      </c>
      <c r="B85" s="64"/>
      <c r="C85" s="81"/>
      <c r="D85" s="81" t="s">
        <v>64</v>
      </c>
      <c r="E85" s="88">
        <v>164.47551194995455</v>
      </c>
      <c r="F85" s="99">
        <v>99.99976640928529</v>
      </c>
      <c r="G85" s="72" t="s">
        <v>1457</v>
      </c>
      <c r="H85" s="100"/>
      <c r="I85" s="73" t="s">
        <v>930</v>
      </c>
      <c r="J85" s="91"/>
      <c r="K85" s="101"/>
      <c r="L85" s="73" t="s">
        <v>1625</v>
      </c>
      <c r="M85" s="102">
        <v>1.077847998857766</v>
      </c>
      <c r="N85" s="96">
        <v>3768.86376953125</v>
      </c>
      <c r="O85" s="96">
        <v>4911.7099609375</v>
      </c>
      <c r="P85" s="97"/>
      <c r="Q85" s="98"/>
      <c r="R85" s="98"/>
      <c r="S85" s="103"/>
      <c r="T85" s="48">
        <v>1</v>
      </c>
      <c r="U85" s="48">
        <v>0</v>
      </c>
      <c r="V85" s="49">
        <v>0</v>
      </c>
      <c r="W85" s="49">
        <v>0.004525</v>
      </c>
      <c r="X85" s="49">
        <v>0.008331</v>
      </c>
      <c r="Y85" s="49">
        <v>0.426432</v>
      </c>
      <c r="Z85" s="49">
        <v>0</v>
      </c>
      <c r="AA85" s="49">
        <v>0</v>
      </c>
      <c r="AB85" s="92">
        <v>85</v>
      </c>
      <c r="AC85" s="92"/>
      <c r="AD85" s="93"/>
      <c r="AE85" s="64" t="s">
        <v>1124</v>
      </c>
      <c r="AF85" s="64">
        <v>386</v>
      </c>
      <c r="AG85" s="64">
        <v>475</v>
      </c>
      <c r="AH85" s="64">
        <v>6908</v>
      </c>
      <c r="AI85" s="64">
        <v>1632</v>
      </c>
      <c r="AJ85" s="64"/>
      <c r="AK85" s="64" t="s">
        <v>1202</v>
      </c>
      <c r="AL85" s="64" t="s">
        <v>1248</v>
      </c>
      <c r="AM85" s="67" t="s">
        <v>1307</v>
      </c>
      <c r="AN85" s="64"/>
      <c r="AO85" s="66">
        <v>41168.6925</v>
      </c>
      <c r="AP85" s="67" t="s">
        <v>1381</v>
      </c>
      <c r="AQ85" s="64" t="b">
        <v>0</v>
      </c>
      <c r="AR85" s="64" t="b">
        <v>0</v>
      </c>
      <c r="AS85" s="64" t="b">
        <v>0</v>
      </c>
      <c r="AT85" s="64"/>
      <c r="AU85" s="64">
        <v>24</v>
      </c>
      <c r="AV85" s="67" t="s">
        <v>276</v>
      </c>
      <c r="AW85" s="64" t="b">
        <v>0</v>
      </c>
      <c r="AX85" s="64" t="s">
        <v>218</v>
      </c>
      <c r="AY85" s="67" t="s">
        <v>1539</v>
      </c>
      <c r="AZ85" s="104" t="s">
        <v>65</v>
      </c>
      <c r="BA85" s="48"/>
      <c r="BB85" s="48"/>
      <c r="BC85" s="48"/>
      <c r="BD85" s="48"/>
      <c r="BE85" s="48"/>
      <c r="BF85" s="48"/>
      <c r="BG85" s="48"/>
      <c r="BH85" s="48"/>
      <c r="BI85" s="48"/>
      <c r="BJ85" s="48"/>
      <c r="BK85" s="48"/>
      <c r="BL85" s="49"/>
      <c r="BM85" s="48"/>
      <c r="BN85" s="49"/>
      <c r="BO85" s="48"/>
      <c r="BP85" s="49"/>
      <c r="BQ85" s="48"/>
      <c r="BR85" s="49"/>
      <c r="BS85" s="48"/>
      <c r="BT85" s="63" t="str">
        <f>REPLACE(INDEX(GroupVertices[Group],MATCH(Vertices[[#This Row],[Vertex]],GroupVertices[Vertex],0)),1,1,"")</f>
        <v>1</v>
      </c>
    </row>
    <row r="86" spans="1:72" ht="41.45" customHeight="1">
      <c r="A86" s="62" t="s">
        <v>931</v>
      </c>
      <c r="B86" s="64"/>
      <c r="C86" s="81"/>
      <c r="D86" s="81" t="s">
        <v>64</v>
      </c>
      <c r="E86" s="88">
        <v>236.80302625247288</v>
      </c>
      <c r="F86" s="99">
        <v>99.99294154392365</v>
      </c>
      <c r="G86" s="72" t="s">
        <v>1458</v>
      </c>
      <c r="H86" s="100"/>
      <c r="I86" s="73" t="s">
        <v>931</v>
      </c>
      <c r="J86" s="91"/>
      <c r="K86" s="101"/>
      <c r="L86" s="73" t="s">
        <v>1626</v>
      </c>
      <c r="M86" s="102">
        <v>3.3523481283808225</v>
      </c>
      <c r="N86" s="96">
        <v>1823.4654541015625</v>
      </c>
      <c r="O86" s="96">
        <v>1394.3023681640625</v>
      </c>
      <c r="P86" s="97"/>
      <c r="Q86" s="98"/>
      <c r="R86" s="98"/>
      <c r="S86" s="103"/>
      <c r="T86" s="48">
        <v>1</v>
      </c>
      <c r="U86" s="48">
        <v>0</v>
      </c>
      <c r="V86" s="49">
        <v>0</v>
      </c>
      <c r="W86" s="49">
        <v>0.004525</v>
      </c>
      <c r="X86" s="49">
        <v>0.008331</v>
      </c>
      <c r="Y86" s="49">
        <v>0.426432</v>
      </c>
      <c r="Z86" s="49">
        <v>0</v>
      </c>
      <c r="AA86" s="49">
        <v>0</v>
      </c>
      <c r="AB86" s="92">
        <v>86</v>
      </c>
      <c r="AC86" s="92"/>
      <c r="AD86" s="93"/>
      <c r="AE86" s="64" t="s">
        <v>1125</v>
      </c>
      <c r="AF86" s="64">
        <v>1899</v>
      </c>
      <c r="AG86" s="64">
        <v>13389</v>
      </c>
      <c r="AH86" s="64">
        <v>6071</v>
      </c>
      <c r="AI86" s="64">
        <v>20205</v>
      </c>
      <c r="AJ86" s="64"/>
      <c r="AK86" s="64" t="s">
        <v>1203</v>
      </c>
      <c r="AL86" s="64" t="s">
        <v>747</v>
      </c>
      <c r="AM86" s="67" t="s">
        <v>1308</v>
      </c>
      <c r="AN86" s="64"/>
      <c r="AO86" s="66">
        <v>42891.96506944444</v>
      </c>
      <c r="AP86" s="67" t="s">
        <v>1382</v>
      </c>
      <c r="AQ86" s="64" t="b">
        <v>1</v>
      </c>
      <c r="AR86" s="64" t="b">
        <v>0</v>
      </c>
      <c r="AS86" s="64" t="b">
        <v>1</v>
      </c>
      <c r="AT86" s="64"/>
      <c r="AU86" s="64">
        <v>108</v>
      </c>
      <c r="AV86" s="64"/>
      <c r="AW86" s="64" t="b">
        <v>1</v>
      </c>
      <c r="AX86" s="64" t="s">
        <v>218</v>
      </c>
      <c r="AY86" s="67" t="s">
        <v>1540</v>
      </c>
      <c r="AZ86" s="104" t="s">
        <v>65</v>
      </c>
      <c r="BA86" s="48"/>
      <c r="BB86" s="48"/>
      <c r="BC86" s="48"/>
      <c r="BD86" s="48"/>
      <c r="BE86" s="48"/>
      <c r="BF86" s="48"/>
      <c r="BG86" s="48"/>
      <c r="BH86" s="48"/>
      <c r="BI86" s="48"/>
      <c r="BJ86" s="48"/>
      <c r="BK86" s="48"/>
      <c r="BL86" s="49"/>
      <c r="BM86" s="48"/>
      <c r="BN86" s="49"/>
      <c r="BO86" s="48"/>
      <c r="BP86" s="49"/>
      <c r="BQ86" s="48"/>
      <c r="BR86" s="49"/>
      <c r="BS86" s="48"/>
      <c r="BT86" s="63" t="str">
        <f>REPLACE(INDEX(GroupVertices[Group],MATCH(Vertices[[#This Row],[Vertex]],GroupVertices[Vertex],0)),1,1,"")</f>
        <v>1</v>
      </c>
    </row>
    <row r="87" spans="1:72" ht="41.45" customHeight="1">
      <c r="A87" s="62" t="s">
        <v>932</v>
      </c>
      <c r="B87" s="64"/>
      <c r="C87" s="81"/>
      <c r="D87" s="81" t="s">
        <v>64</v>
      </c>
      <c r="E87" s="88">
        <v>163.85383360958136</v>
      </c>
      <c r="F87" s="99">
        <v>99.99982507120686</v>
      </c>
      <c r="G87" s="72" t="s">
        <v>1459</v>
      </c>
      <c r="H87" s="100"/>
      <c r="I87" s="73" t="s">
        <v>932</v>
      </c>
      <c r="J87" s="91"/>
      <c r="K87" s="101"/>
      <c r="L87" s="73" t="s">
        <v>1627</v>
      </c>
      <c r="M87" s="102">
        <v>1.0582979357962004</v>
      </c>
      <c r="N87" s="96">
        <v>928.6292114257812</v>
      </c>
      <c r="O87" s="96">
        <v>2006.2239990234375</v>
      </c>
      <c r="P87" s="97"/>
      <c r="Q87" s="98"/>
      <c r="R87" s="98"/>
      <c r="S87" s="103"/>
      <c r="T87" s="48">
        <v>1</v>
      </c>
      <c r="U87" s="48">
        <v>0</v>
      </c>
      <c r="V87" s="49">
        <v>0</v>
      </c>
      <c r="W87" s="49">
        <v>0.004525</v>
      </c>
      <c r="X87" s="49">
        <v>0.008331</v>
      </c>
      <c r="Y87" s="49">
        <v>0.426432</v>
      </c>
      <c r="Z87" s="49">
        <v>0</v>
      </c>
      <c r="AA87" s="49">
        <v>0</v>
      </c>
      <c r="AB87" s="92">
        <v>87</v>
      </c>
      <c r="AC87" s="92"/>
      <c r="AD87" s="93"/>
      <c r="AE87" s="64" t="s">
        <v>1126</v>
      </c>
      <c r="AF87" s="64">
        <v>1139</v>
      </c>
      <c r="AG87" s="64">
        <v>364</v>
      </c>
      <c r="AH87" s="64">
        <v>1003</v>
      </c>
      <c r="AI87" s="64">
        <v>4900</v>
      </c>
      <c r="AJ87" s="64"/>
      <c r="AK87" s="64" t="s">
        <v>1204</v>
      </c>
      <c r="AL87" s="64" t="s">
        <v>1249</v>
      </c>
      <c r="AM87" s="64"/>
      <c r="AN87" s="64"/>
      <c r="AO87" s="66">
        <v>39853.14219907407</v>
      </c>
      <c r="AP87" s="67" t="s">
        <v>1383</v>
      </c>
      <c r="AQ87" s="64" t="b">
        <v>0</v>
      </c>
      <c r="AR87" s="64" t="b">
        <v>0</v>
      </c>
      <c r="AS87" s="64" t="b">
        <v>1</v>
      </c>
      <c r="AT87" s="64"/>
      <c r="AU87" s="64">
        <v>3</v>
      </c>
      <c r="AV87" s="67" t="s">
        <v>276</v>
      </c>
      <c r="AW87" s="64" t="b">
        <v>0</v>
      </c>
      <c r="AX87" s="64" t="s">
        <v>218</v>
      </c>
      <c r="AY87" s="67" t="s">
        <v>1541</v>
      </c>
      <c r="AZ87" s="104" t="s">
        <v>65</v>
      </c>
      <c r="BA87" s="48"/>
      <c r="BB87" s="48"/>
      <c r="BC87" s="48"/>
      <c r="BD87" s="48"/>
      <c r="BE87" s="48"/>
      <c r="BF87" s="48"/>
      <c r="BG87" s="48"/>
      <c r="BH87" s="48"/>
      <c r="BI87" s="48"/>
      <c r="BJ87" s="48"/>
      <c r="BK87" s="48"/>
      <c r="BL87" s="49"/>
      <c r="BM87" s="48"/>
      <c r="BN87" s="49"/>
      <c r="BO87" s="48"/>
      <c r="BP87" s="49"/>
      <c r="BQ87" s="48"/>
      <c r="BR87" s="49"/>
      <c r="BS87" s="48"/>
      <c r="BT87" s="63" t="str">
        <f>REPLACE(INDEX(GroupVertices[Group],MATCH(Vertices[[#This Row],[Vertex]],GroupVertices[Vertex],0)),1,1,"")</f>
        <v>1</v>
      </c>
    </row>
    <row r="88" spans="1:72" ht="41.45" customHeight="1">
      <c r="A88" s="62" t="s">
        <v>933</v>
      </c>
      <c r="B88" s="64"/>
      <c r="C88" s="81"/>
      <c r="D88" s="81" t="s">
        <v>64</v>
      </c>
      <c r="E88" s="88">
        <v>176.11937924397157</v>
      </c>
      <c r="F88" s="99">
        <v>99.99866768734887</v>
      </c>
      <c r="G88" s="72" t="s">
        <v>1460</v>
      </c>
      <c r="H88" s="100"/>
      <c r="I88" s="73" t="s">
        <v>933</v>
      </c>
      <c r="J88" s="91"/>
      <c r="K88" s="101"/>
      <c r="L88" s="73" t="s">
        <v>1628</v>
      </c>
      <c r="M88" s="102">
        <v>1.444015396200064</v>
      </c>
      <c r="N88" s="96">
        <v>720.6486206054688</v>
      </c>
      <c r="O88" s="96">
        <v>6023.79638671875</v>
      </c>
      <c r="P88" s="97"/>
      <c r="Q88" s="98"/>
      <c r="R88" s="98"/>
      <c r="S88" s="103"/>
      <c r="T88" s="48">
        <v>1</v>
      </c>
      <c r="U88" s="48">
        <v>0</v>
      </c>
      <c r="V88" s="49">
        <v>0</v>
      </c>
      <c r="W88" s="49">
        <v>0.004525</v>
      </c>
      <c r="X88" s="49">
        <v>0.008331</v>
      </c>
      <c r="Y88" s="49">
        <v>0.426432</v>
      </c>
      <c r="Z88" s="49">
        <v>0</v>
      </c>
      <c r="AA88" s="49">
        <v>0</v>
      </c>
      <c r="AB88" s="92">
        <v>88</v>
      </c>
      <c r="AC88" s="92"/>
      <c r="AD88" s="93"/>
      <c r="AE88" s="64" t="s">
        <v>1127</v>
      </c>
      <c r="AF88" s="64">
        <v>691</v>
      </c>
      <c r="AG88" s="64">
        <v>2554</v>
      </c>
      <c r="AH88" s="64">
        <v>25882</v>
      </c>
      <c r="AI88" s="64">
        <v>258</v>
      </c>
      <c r="AJ88" s="64"/>
      <c r="AK88" s="64" t="s">
        <v>1205</v>
      </c>
      <c r="AL88" s="64" t="s">
        <v>747</v>
      </c>
      <c r="AM88" s="64"/>
      <c r="AN88" s="64"/>
      <c r="AO88" s="66">
        <v>40445.705416666664</v>
      </c>
      <c r="AP88" s="67" t="s">
        <v>1384</v>
      </c>
      <c r="AQ88" s="64" t="b">
        <v>0</v>
      </c>
      <c r="AR88" s="64" t="b">
        <v>0</v>
      </c>
      <c r="AS88" s="64" t="b">
        <v>1</v>
      </c>
      <c r="AT88" s="64"/>
      <c r="AU88" s="64">
        <v>59</v>
      </c>
      <c r="AV88" s="67" t="s">
        <v>276</v>
      </c>
      <c r="AW88" s="64" t="b">
        <v>0</v>
      </c>
      <c r="AX88" s="64" t="s">
        <v>218</v>
      </c>
      <c r="AY88" s="67" t="s">
        <v>1542</v>
      </c>
      <c r="AZ88" s="104" t="s">
        <v>65</v>
      </c>
      <c r="BA88" s="48"/>
      <c r="BB88" s="48"/>
      <c r="BC88" s="48"/>
      <c r="BD88" s="48"/>
      <c r="BE88" s="48"/>
      <c r="BF88" s="48"/>
      <c r="BG88" s="48"/>
      <c r="BH88" s="48"/>
      <c r="BI88" s="48"/>
      <c r="BJ88" s="48"/>
      <c r="BK88" s="48"/>
      <c r="BL88" s="49"/>
      <c r="BM88" s="48"/>
      <c r="BN88" s="49"/>
      <c r="BO88" s="48"/>
      <c r="BP88" s="49"/>
      <c r="BQ88" s="48"/>
      <c r="BR88" s="49"/>
      <c r="BS88" s="48"/>
      <c r="BT88" s="63" t="str">
        <f>REPLACE(INDEX(GroupVertices[Group],MATCH(Vertices[[#This Row],[Vertex]],GroupVertices[Vertex],0)),1,1,"")</f>
        <v>1</v>
      </c>
    </row>
    <row r="89" spans="1:72" ht="41.45" customHeight="1">
      <c r="A89" s="62" t="s">
        <v>934</v>
      </c>
      <c r="B89" s="64"/>
      <c r="C89" s="81"/>
      <c r="D89" s="81" t="s">
        <v>64</v>
      </c>
      <c r="E89" s="88">
        <v>172.96618189595253</v>
      </c>
      <c r="F89" s="99">
        <v>99.99896522484295</v>
      </c>
      <c r="G89" s="72" t="s">
        <v>1461</v>
      </c>
      <c r="H89" s="100"/>
      <c r="I89" s="73" t="s">
        <v>934</v>
      </c>
      <c r="J89" s="91"/>
      <c r="K89" s="101"/>
      <c r="L89" s="73" t="s">
        <v>1629</v>
      </c>
      <c r="M89" s="102">
        <v>1.3448560673382488</v>
      </c>
      <c r="N89" s="96">
        <v>3637.042724609375</v>
      </c>
      <c r="O89" s="96">
        <v>7628.0673828125</v>
      </c>
      <c r="P89" s="97"/>
      <c r="Q89" s="98"/>
      <c r="R89" s="98"/>
      <c r="S89" s="103"/>
      <c r="T89" s="48">
        <v>1</v>
      </c>
      <c r="U89" s="48">
        <v>0</v>
      </c>
      <c r="V89" s="49">
        <v>0</v>
      </c>
      <c r="W89" s="49">
        <v>0.004525</v>
      </c>
      <c r="X89" s="49">
        <v>0.008331</v>
      </c>
      <c r="Y89" s="49">
        <v>0.426432</v>
      </c>
      <c r="Z89" s="49">
        <v>0</v>
      </c>
      <c r="AA89" s="49">
        <v>0</v>
      </c>
      <c r="AB89" s="92">
        <v>89</v>
      </c>
      <c r="AC89" s="92"/>
      <c r="AD89" s="93"/>
      <c r="AE89" s="64" t="s">
        <v>1128</v>
      </c>
      <c r="AF89" s="64">
        <v>4857</v>
      </c>
      <c r="AG89" s="64">
        <v>1991</v>
      </c>
      <c r="AH89" s="64">
        <v>19469</v>
      </c>
      <c r="AI89" s="64">
        <v>17088</v>
      </c>
      <c r="AJ89" s="64"/>
      <c r="AK89" s="64" t="s">
        <v>1206</v>
      </c>
      <c r="AL89" s="64" t="s">
        <v>747</v>
      </c>
      <c r="AM89" s="67" t="s">
        <v>1309</v>
      </c>
      <c r="AN89" s="64"/>
      <c r="AO89" s="66">
        <v>39826.39556712963</v>
      </c>
      <c r="AP89" s="67" t="s">
        <v>1385</v>
      </c>
      <c r="AQ89" s="64" t="b">
        <v>0</v>
      </c>
      <c r="AR89" s="64" t="b">
        <v>0</v>
      </c>
      <c r="AS89" s="64" t="b">
        <v>1</v>
      </c>
      <c r="AT89" s="64"/>
      <c r="AU89" s="64">
        <v>52</v>
      </c>
      <c r="AV89" s="67" t="s">
        <v>695</v>
      </c>
      <c r="AW89" s="64" t="b">
        <v>0</v>
      </c>
      <c r="AX89" s="64" t="s">
        <v>218</v>
      </c>
      <c r="AY89" s="67" t="s">
        <v>1543</v>
      </c>
      <c r="AZ89" s="104" t="s">
        <v>65</v>
      </c>
      <c r="BA89" s="48"/>
      <c r="BB89" s="48"/>
      <c r="BC89" s="48"/>
      <c r="BD89" s="48"/>
      <c r="BE89" s="48"/>
      <c r="BF89" s="48"/>
      <c r="BG89" s="48"/>
      <c r="BH89" s="48"/>
      <c r="BI89" s="48"/>
      <c r="BJ89" s="48"/>
      <c r="BK89" s="48"/>
      <c r="BL89" s="49"/>
      <c r="BM89" s="48"/>
      <c r="BN89" s="49"/>
      <c r="BO89" s="48"/>
      <c r="BP89" s="49"/>
      <c r="BQ89" s="48"/>
      <c r="BR89" s="49"/>
      <c r="BS89" s="48"/>
      <c r="BT89" s="63" t="str">
        <f>REPLACE(INDEX(GroupVertices[Group],MATCH(Vertices[[#This Row],[Vertex]],GroupVertices[Vertex],0)),1,1,"")</f>
        <v>1</v>
      </c>
    </row>
    <row r="90" spans="1:72" ht="41.45" customHeight="1">
      <c r="A90" s="62" t="s">
        <v>935</v>
      </c>
      <c r="B90" s="64"/>
      <c r="C90" s="81"/>
      <c r="D90" s="81" t="s">
        <v>64</v>
      </c>
      <c r="E90" s="88">
        <v>982.0497380099449</v>
      </c>
      <c r="F90" s="99">
        <v>99.92261964059267</v>
      </c>
      <c r="G90" s="72" t="s">
        <v>1462</v>
      </c>
      <c r="H90" s="100"/>
      <c r="I90" s="73" t="s">
        <v>935</v>
      </c>
      <c r="J90" s="91"/>
      <c r="K90" s="101"/>
      <c r="L90" s="73" t="s">
        <v>1630</v>
      </c>
      <c r="M90" s="102">
        <v>26.788294445147624</v>
      </c>
      <c r="N90" s="96">
        <v>3012.28271484375</v>
      </c>
      <c r="O90" s="96">
        <v>7190.21728515625</v>
      </c>
      <c r="P90" s="97"/>
      <c r="Q90" s="98"/>
      <c r="R90" s="98"/>
      <c r="S90" s="103"/>
      <c r="T90" s="48">
        <v>1</v>
      </c>
      <c r="U90" s="48">
        <v>0</v>
      </c>
      <c r="V90" s="49">
        <v>0</v>
      </c>
      <c r="W90" s="49">
        <v>0.004525</v>
      </c>
      <c r="X90" s="49">
        <v>0.008331</v>
      </c>
      <c r="Y90" s="49">
        <v>0.426432</v>
      </c>
      <c r="Z90" s="49">
        <v>0</v>
      </c>
      <c r="AA90" s="49">
        <v>0</v>
      </c>
      <c r="AB90" s="92">
        <v>90</v>
      </c>
      <c r="AC90" s="92"/>
      <c r="AD90" s="93"/>
      <c r="AE90" s="64" t="s">
        <v>1129</v>
      </c>
      <c r="AF90" s="64">
        <v>10321</v>
      </c>
      <c r="AG90" s="64">
        <v>146452</v>
      </c>
      <c r="AH90" s="64">
        <v>155518</v>
      </c>
      <c r="AI90" s="64">
        <v>1522</v>
      </c>
      <c r="AJ90" s="64"/>
      <c r="AK90" s="64" t="s">
        <v>1207</v>
      </c>
      <c r="AL90" s="64" t="s">
        <v>813</v>
      </c>
      <c r="AM90" s="67" t="s">
        <v>1310</v>
      </c>
      <c r="AN90" s="64"/>
      <c r="AO90" s="66">
        <v>39617.962592592594</v>
      </c>
      <c r="AP90" s="67" t="s">
        <v>1386</v>
      </c>
      <c r="AQ90" s="64" t="b">
        <v>0</v>
      </c>
      <c r="AR90" s="64" t="b">
        <v>0</v>
      </c>
      <c r="AS90" s="64" t="b">
        <v>1</v>
      </c>
      <c r="AT90" s="64"/>
      <c r="AU90" s="64">
        <v>1390</v>
      </c>
      <c r="AV90" s="67" t="s">
        <v>276</v>
      </c>
      <c r="AW90" s="64" t="b">
        <v>1</v>
      </c>
      <c r="AX90" s="64" t="s">
        <v>218</v>
      </c>
      <c r="AY90" s="67" t="s">
        <v>1544</v>
      </c>
      <c r="AZ90" s="104" t="s">
        <v>65</v>
      </c>
      <c r="BA90" s="48"/>
      <c r="BB90" s="48"/>
      <c r="BC90" s="48"/>
      <c r="BD90" s="48"/>
      <c r="BE90" s="48"/>
      <c r="BF90" s="48"/>
      <c r="BG90" s="48"/>
      <c r="BH90" s="48"/>
      <c r="BI90" s="48"/>
      <c r="BJ90" s="48"/>
      <c r="BK90" s="48"/>
      <c r="BL90" s="49"/>
      <c r="BM90" s="48"/>
      <c r="BN90" s="49"/>
      <c r="BO90" s="48"/>
      <c r="BP90" s="49"/>
      <c r="BQ90" s="48"/>
      <c r="BR90" s="49"/>
      <c r="BS90" s="48"/>
      <c r="BT90" s="63" t="str">
        <f>REPLACE(INDEX(GroupVertices[Group],MATCH(Vertices[[#This Row],[Vertex]],GroupVertices[Vertex],0)),1,1,"")</f>
        <v>1</v>
      </c>
    </row>
    <row r="91" spans="1:72" ht="41.45" customHeight="1">
      <c r="A91" s="62" t="s">
        <v>936</v>
      </c>
      <c r="B91" s="64"/>
      <c r="C91" s="81"/>
      <c r="D91" s="81" t="s">
        <v>64</v>
      </c>
      <c r="E91" s="88">
        <v>171.21316099021547</v>
      </c>
      <c r="F91" s="99">
        <v>99.99913064089206</v>
      </c>
      <c r="G91" s="72" t="s">
        <v>1463</v>
      </c>
      <c r="H91" s="100"/>
      <c r="I91" s="73" t="s">
        <v>936</v>
      </c>
      <c r="J91" s="91"/>
      <c r="K91" s="101"/>
      <c r="L91" s="73" t="s">
        <v>1631</v>
      </c>
      <c r="M91" s="102">
        <v>1.2897284120385186</v>
      </c>
      <c r="N91" s="96">
        <v>2801.277099609375</v>
      </c>
      <c r="O91" s="96">
        <v>3998.947021484375</v>
      </c>
      <c r="P91" s="97"/>
      <c r="Q91" s="98"/>
      <c r="R91" s="98"/>
      <c r="S91" s="103"/>
      <c r="T91" s="48">
        <v>1</v>
      </c>
      <c r="U91" s="48">
        <v>0</v>
      </c>
      <c r="V91" s="49">
        <v>0</v>
      </c>
      <c r="W91" s="49">
        <v>0.004525</v>
      </c>
      <c r="X91" s="49">
        <v>0.008331</v>
      </c>
      <c r="Y91" s="49">
        <v>0.426432</v>
      </c>
      <c r="Z91" s="49">
        <v>0</v>
      </c>
      <c r="AA91" s="49">
        <v>0</v>
      </c>
      <c r="AB91" s="92">
        <v>91</v>
      </c>
      <c r="AC91" s="92"/>
      <c r="AD91" s="93"/>
      <c r="AE91" s="64" t="s">
        <v>1130</v>
      </c>
      <c r="AF91" s="64">
        <v>245</v>
      </c>
      <c r="AG91" s="64">
        <v>1678</v>
      </c>
      <c r="AH91" s="64">
        <v>30536</v>
      </c>
      <c r="AI91" s="64">
        <v>5407</v>
      </c>
      <c r="AJ91" s="64"/>
      <c r="AK91" s="64" t="s">
        <v>1208</v>
      </c>
      <c r="AL91" s="64" t="s">
        <v>769</v>
      </c>
      <c r="AM91" s="64"/>
      <c r="AN91" s="64"/>
      <c r="AO91" s="66">
        <v>39631.05327546296</v>
      </c>
      <c r="AP91" s="67" t="s">
        <v>1387</v>
      </c>
      <c r="AQ91" s="64" t="b">
        <v>0</v>
      </c>
      <c r="AR91" s="64" t="b">
        <v>0</v>
      </c>
      <c r="AS91" s="64" t="b">
        <v>0</v>
      </c>
      <c r="AT91" s="64"/>
      <c r="AU91" s="64">
        <v>203</v>
      </c>
      <c r="AV91" s="67" t="s">
        <v>276</v>
      </c>
      <c r="AW91" s="64" t="b">
        <v>0</v>
      </c>
      <c r="AX91" s="64" t="s">
        <v>218</v>
      </c>
      <c r="AY91" s="67" t="s">
        <v>1545</v>
      </c>
      <c r="AZ91" s="104" t="s">
        <v>65</v>
      </c>
      <c r="BA91" s="48"/>
      <c r="BB91" s="48"/>
      <c r="BC91" s="48"/>
      <c r="BD91" s="48"/>
      <c r="BE91" s="48"/>
      <c r="BF91" s="48"/>
      <c r="BG91" s="48"/>
      <c r="BH91" s="48"/>
      <c r="BI91" s="48"/>
      <c r="BJ91" s="48"/>
      <c r="BK91" s="48"/>
      <c r="BL91" s="49"/>
      <c r="BM91" s="48"/>
      <c r="BN91" s="49"/>
      <c r="BO91" s="48"/>
      <c r="BP91" s="49"/>
      <c r="BQ91" s="48"/>
      <c r="BR91" s="49"/>
      <c r="BS91" s="48"/>
      <c r="BT91" s="63" t="str">
        <f>REPLACE(INDEX(GroupVertices[Group],MATCH(Vertices[[#This Row],[Vertex]],GroupVertices[Vertex],0)),1,1,"")</f>
        <v>1</v>
      </c>
    </row>
    <row r="92" spans="1:72" ht="41.45" customHeight="1">
      <c r="A92" s="80" t="s">
        <v>937</v>
      </c>
      <c r="B92" s="110"/>
      <c r="C92" s="111"/>
      <c r="D92" s="111" t="s">
        <v>64</v>
      </c>
      <c r="E92" s="112">
        <v>171.9580548575095</v>
      </c>
      <c r="F92" s="113">
        <v>99.99906035228334</v>
      </c>
      <c r="G92" s="125" t="s">
        <v>1464</v>
      </c>
      <c r="H92" s="111"/>
      <c r="I92" s="114" t="s">
        <v>937</v>
      </c>
      <c r="J92" s="115"/>
      <c r="K92" s="115"/>
      <c r="L92" s="114" t="s">
        <v>1632</v>
      </c>
      <c r="M92" s="116">
        <v>1.3131532623735476</v>
      </c>
      <c r="N92" s="117">
        <v>1842.173583984375</v>
      </c>
      <c r="O92" s="117">
        <v>8802.646484375</v>
      </c>
      <c r="P92" s="118"/>
      <c r="Q92" s="119"/>
      <c r="R92" s="119"/>
      <c r="S92" s="120"/>
      <c r="T92" s="48">
        <v>1</v>
      </c>
      <c r="U92" s="48">
        <v>0</v>
      </c>
      <c r="V92" s="49">
        <v>0</v>
      </c>
      <c r="W92" s="49">
        <v>0.004525</v>
      </c>
      <c r="X92" s="49">
        <v>0.008331</v>
      </c>
      <c r="Y92" s="49">
        <v>0.426432</v>
      </c>
      <c r="Z92" s="49">
        <v>0</v>
      </c>
      <c r="AA92" s="49">
        <v>0</v>
      </c>
      <c r="AB92" s="121">
        <v>92</v>
      </c>
      <c r="AC92" s="121"/>
      <c r="AD92" s="122"/>
      <c r="AE92" s="110" t="s">
        <v>1131</v>
      </c>
      <c r="AF92" s="110">
        <v>674</v>
      </c>
      <c r="AG92" s="110">
        <v>1811</v>
      </c>
      <c r="AH92" s="110">
        <v>5078</v>
      </c>
      <c r="AI92" s="110">
        <v>5100</v>
      </c>
      <c r="AJ92" s="110"/>
      <c r="AK92" s="110" t="s">
        <v>1209</v>
      </c>
      <c r="AL92" s="110" t="s">
        <v>1243</v>
      </c>
      <c r="AM92" s="124" t="s">
        <v>1311</v>
      </c>
      <c r="AN92" s="110"/>
      <c r="AO92" s="123">
        <v>43171.7781712963</v>
      </c>
      <c r="AP92" s="124" t="s">
        <v>1388</v>
      </c>
      <c r="AQ92" s="110" t="b">
        <v>1</v>
      </c>
      <c r="AR92" s="110" t="b">
        <v>0</v>
      </c>
      <c r="AS92" s="110" t="b">
        <v>0</v>
      </c>
      <c r="AT92" s="110"/>
      <c r="AU92" s="110">
        <v>19</v>
      </c>
      <c r="AV92" s="110"/>
      <c r="AW92" s="110" t="b">
        <v>0</v>
      </c>
      <c r="AX92" s="110" t="s">
        <v>218</v>
      </c>
      <c r="AY92" s="124" t="s">
        <v>1546</v>
      </c>
      <c r="AZ92" s="104" t="s">
        <v>65</v>
      </c>
      <c r="BA92" s="48"/>
      <c r="BB92" s="48"/>
      <c r="BC92" s="48"/>
      <c r="BD92" s="48"/>
      <c r="BE92" s="48"/>
      <c r="BF92" s="48"/>
      <c r="BG92" s="48"/>
      <c r="BH92" s="48"/>
      <c r="BI92" s="48"/>
      <c r="BJ92" s="48"/>
      <c r="BK92" s="48"/>
      <c r="BL92" s="49"/>
      <c r="BM92" s="48"/>
      <c r="BN92" s="49"/>
      <c r="BO92" s="48"/>
      <c r="BP92" s="49"/>
      <c r="BQ92" s="48"/>
      <c r="BR92" s="49"/>
      <c r="BS92" s="48"/>
      <c r="BT92" s="63" t="str">
        <f>REPLACE(INDEX(GroupVertices[Group],MATCH(Vertices[[#This Row],[Vertex]],GroupVertices[Vertex],0)),1,1,"")</f>
        <v>1</v>
      </c>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hyperlinks>
    <hyperlink ref="AM3" r:id="rId1" display="https://t.co/Guf3bpXFrd"/>
    <hyperlink ref="AM4" r:id="rId2" display="https://t.co/j11sj6g5Ye"/>
    <hyperlink ref="AM6" r:id="rId3" display="https://t.co/SMSEZHYEuf"/>
    <hyperlink ref="AM7" r:id="rId4" display="https://t.co/RlGxilE3Q6"/>
    <hyperlink ref="AM9" r:id="rId5" display="https://t.co/C0t8R0Wawg"/>
    <hyperlink ref="AM11" r:id="rId6" display="https://t.co/CfxAVeXDad"/>
    <hyperlink ref="AM12" r:id="rId7" display="https://t.co/ol1K3QeP3F"/>
    <hyperlink ref="AM13" r:id="rId8" display="https://t.co/a6liZwpaJm"/>
    <hyperlink ref="AM14" r:id="rId9" display="https://t.co/8cDn7eH6D3"/>
    <hyperlink ref="AM15" r:id="rId10" display="https://t.co/zbyPQ7n6Dg"/>
    <hyperlink ref="AM16" r:id="rId11" display="https://t.co/lRfqnWhHbj"/>
    <hyperlink ref="AM17" r:id="rId12" display="https://t.co/dFmbCh0xsG"/>
    <hyperlink ref="AM18" r:id="rId13" display="https://t.co/hxKXBK3dsR"/>
    <hyperlink ref="AM21" r:id="rId14" display="https://t.co/f6y0AAY0rq"/>
    <hyperlink ref="AM22" r:id="rId15" display="https://t.co/cbmFCg7yN8"/>
    <hyperlink ref="AM23" r:id="rId16" display="https://t.co/rhPEysC4Ds"/>
    <hyperlink ref="AM24" r:id="rId17" display="https://t.co/dkj6Jv1f2r"/>
    <hyperlink ref="AM26" r:id="rId18" display="http://t.co/mh8XIfNRvS"/>
    <hyperlink ref="AM27" r:id="rId19" display="https://t.co/iv1QuqgkMU"/>
    <hyperlink ref="AM28" r:id="rId20" display="https://t.co/k87tYgdm2x"/>
    <hyperlink ref="AM29" r:id="rId21" display="https://t.co/628l1EFR3Q"/>
    <hyperlink ref="AM30" r:id="rId22" display="https://t.co/iSVTvX1MWa"/>
    <hyperlink ref="AM33" r:id="rId23" display="https://t.co/tRhzCo7Lsq"/>
    <hyperlink ref="AM35" r:id="rId24" display="https://t.co/QBvDNgwgLm"/>
    <hyperlink ref="AM36" r:id="rId25" display="http://t.co/qlK02hRXGj"/>
    <hyperlink ref="AM37" r:id="rId26" display="https://t.co/MFtfekqCcv"/>
    <hyperlink ref="AM38" r:id="rId27" display="https://t.co/uyX6swXNj5"/>
    <hyperlink ref="AM39" r:id="rId28" display="https://t.co/Gdxu2SBzcw"/>
    <hyperlink ref="AM40" r:id="rId29" display="https://t.co/siIHFDGZIF"/>
    <hyperlink ref="AM42" r:id="rId30" display="http://t.co/VB3o0fsHC3"/>
    <hyperlink ref="AM43" r:id="rId31" display="https://t.co/4VYqj7vRP6"/>
    <hyperlink ref="AM44" r:id="rId32" display="https://t.co/TAXQpsHa5X"/>
    <hyperlink ref="AM45" r:id="rId33" display="https://t.co/qUlRpvIXaG"/>
    <hyperlink ref="AM46" r:id="rId34" display="https://t.co/lkUskaMOk1"/>
    <hyperlink ref="AM47" r:id="rId35" display="https://t.co/eeFYCN1weQ"/>
    <hyperlink ref="AM48" r:id="rId36" display="https://t.co/18lQn9AxFu"/>
    <hyperlink ref="AM49" r:id="rId37" display="https://t.co/KPzGWatydu"/>
    <hyperlink ref="AM50" r:id="rId38" display="https://t.co/FxL23uPE3S"/>
    <hyperlink ref="AM51" r:id="rId39" display="http://t.co/GTQFQ2D8DG"/>
    <hyperlink ref="AM52" r:id="rId40" display="http://t.co/IYPEyTXlPu"/>
    <hyperlink ref="AM53" r:id="rId41" display="https://t.co/3xbXSLREo5"/>
    <hyperlink ref="AM54" r:id="rId42" display="https://t.co/AYFmVkPVRH"/>
    <hyperlink ref="AM55" r:id="rId43" display="https://t.co/eUJLtrtePs"/>
    <hyperlink ref="AM56" r:id="rId44" display="http://t.co/660fx3pBvn"/>
    <hyperlink ref="AM58" r:id="rId45" display="http://t.co/1gZARqM6Ho"/>
    <hyperlink ref="AM59" r:id="rId46" display="https://t.co/zdURNneppD"/>
    <hyperlink ref="AM61" r:id="rId47" display="https://t.co/uNBgKIiSfv"/>
    <hyperlink ref="AM63" r:id="rId48" display="https://t.co/cPyNi3PxSg"/>
    <hyperlink ref="AM64" r:id="rId49" display="https://t.co/kcVv7JWJ4q"/>
    <hyperlink ref="AM65" r:id="rId50" display="https://t.co/DgZWAlsyeC"/>
    <hyperlink ref="AM68" r:id="rId51" display="https://t.co/LZAfL2B4Ix"/>
    <hyperlink ref="AM69" r:id="rId52" display="https://t.co/AKNfqcf2Qh"/>
    <hyperlink ref="AM70" r:id="rId53" display="https://t.co/GDeV8FgTNZ"/>
    <hyperlink ref="AM71" r:id="rId54" display="https://t.co/GsQcSwKq4U"/>
    <hyperlink ref="AM74" r:id="rId55" display="https://t.co/RNNIF9ZrDA"/>
    <hyperlink ref="AM75" r:id="rId56" display="https://t.co/OG0nR3nGF8"/>
    <hyperlink ref="AM76" r:id="rId57" display="https://t.co/xiXoVAVlx5"/>
    <hyperlink ref="AM77" r:id="rId58" display="https://t.co/XZGhw2yC0X"/>
    <hyperlink ref="AM78" r:id="rId59" display="https://t.co/MiSjN5qkik"/>
    <hyperlink ref="AM79" r:id="rId60" display="https://t.co/xGc4MaAPlu"/>
    <hyperlink ref="AM80" r:id="rId61" display="https://t.co/PtW50wm9gs"/>
    <hyperlink ref="AM82" r:id="rId62" display="http://t.co/27rSfWbFbb"/>
    <hyperlink ref="AM83" r:id="rId63" display="https://t.co/GjMxbJV4ah"/>
    <hyperlink ref="AM85" r:id="rId64" display="https://t.co/MNwb2Ul7X9"/>
    <hyperlink ref="AM86" r:id="rId65" display="https://t.co/chMQ1T1Ybn"/>
    <hyperlink ref="AM89" r:id="rId66" display="https://t.co/9EKBJzjooF"/>
    <hyperlink ref="AM90" r:id="rId67" display="http://t.co/OycB5C1GFS"/>
    <hyperlink ref="AM92" r:id="rId68" display="https://t.co/JY7MnB3W2o"/>
    <hyperlink ref="AP3" r:id="rId69" display="https://pbs.twimg.com/profile_banners/47893228/1536497307"/>
    <hyperlink ref="AP4" r:id="rId70" display="https://pbs.twimg.com/profile_banners/387885930/1570331309"/>
    <hyperlink ref="AP5" r:id="rId71" display="https://pbs.twimg.com/profile_banners/30418793/1567135567"/>
    <hyperlink ref="AP6" r:id="rId72" display="https://pbs.twimg.com/profile_banners/1137010912924250112/1559921382"/>
    <hyperlink ref="AP7" r:id="rId73" display="https://pbs.twimg.com/profile_banners/2366475956/1531814075"/>
    <hyperlink ref="AP8" r:id="rId74" display="https://pbs.twimg.com/profile_banners/611064890/1541974030"/>
    <hyperlink ref="AP9" r:id="rId75" display="https://pbs.twimg.com/profile_banners/16809032/1566422096"/>
    <hyperlink ref="AP10" r:id="rId76" display="https://pbs.twimg.com/profile_banners/1299673800/1474472530"/>
    <hyperlink ref="AP11" r:id="rId77" display="https://pbs.twimg.com/profile_banners/2377200630/1525824099"/>
    <hyperlink ref="AP12" r:id="rId78" display="https://pbs.twimg.com/profile_banners/12006842/1559145689"/>
    <hyperlink ref="AP13" r:id="rId79" display="https://pbs.twimg.com/profile_banners/17035423/1562346381"/>
    <hyperlink ref="AP14" r:id="rId80" display="https://pbs.twimg.com/profile_banners/20233223/1514459883"/>
    <hyperlink ref="AP15" r:id="rId81" display="https://pbs.twimg.com/profile_banners/1470609625/1542981540"/>
    <hyperlink ref="AP16" r:id="rId82" display="https://pbs.twimg.com/profile_banners/34530995/1567425507"/>
    <hyperlink ref="AP17" r:id="rId83" display="https://pbs.twimg.com/profile_banners/1845027288/1438588176"/>
    <hyperlink ref="AP18" r:id="rId84" display="https://pbs.twimg.com/profile_banners/923893094810079232/1509116187"/>
    <hyperlink ref="AP19" r:id="rId85" display="https://pbs.twimg.com/profile_banners/3826628303/1574124681"/>
    <hyperlink ref="AP20" r:id="rId86" display="https://pbs.twimg.com/profile_banners/483275984/1525359172"/>
    <hyperlink ref="AP21" r:id="rId87" display="https://pbs.twimg.com/profile_banners/246582558/1489437349"/>
    <hyperlink ref="AP22" r:id="rId88" display="https://pbs.twimg.com/profile_banners/705405312547823616/1568737540"/>
    <hyperlink ref="AP23" r:id="rId89" display="https://pbs.twimg.com/profile_banners/4082613496/1506327606"/>
    <hyperlink ref="AP24" r:id="rId90" display="https://pbs.twimg.com/profile_banners/785591103051354112/1549440824"/>
    <hyperlink ref="AP25" r:id="rId91" display="https://pbs.twimg.com/profile_banners/69136365/1401391661"/>
    <hyperlink ref="AP26" r:id="rId92" display="https://pbs.twimg.com/profile_banners/2939987797/1574788696"/>
    <hyperlink ref="AP27" r:id="rId93" display="https://pbs.twimg.com/profile_banners/20058870/1568208619"/>
    <hyperlink ref="AP28" r:id="rId94" display="https://pbs.twimg.com/profile_banners/107470796/1511241499"/>
    <hyperlink ref="AP29" r:id="rId95" display="https://pbs.twimg.com/profile_banners/461489848/1516759435"/>
    <hyperlink ref="AP30" r:id="rId96" display="https://pbs.twimg.com/profile_banners/904269434/1470514338"/>
    <hyperlink ref="AP32" r:id="rId97" display="https://pbs.twimg.com/profile_banners/23548699/1468613116"/>
    <hyperlink ref="AP33" r:id="rId98" display="https://pbs.twimg.com/profile_banners/52426212/1437665522"/>
    <hyperlink ref="AP34" r:id="rId99" display="https://pbs.twimg.com/profile_banners/4835333714/1503518550"/>
    <hyperlink ref="AP35" r:id="rId100" display="https://pbs.twimg.com/profile_banners/114878546/1444176305"/>
    <hyperlink ref="AP36" r:id="rId101" display="https://pbs.twimg.com/profile_banners/3306240360/1561042432"/>
    <hyperlink ref="AP38" r:id="rId102" display="https://pbs.twimg.com/profile_banners/1049757555491307521/1539117256"/>
    <hyperlink ref="AP39" r:id="rId103" display="https://pbs.twimg.com/profile_banners/302270273/1473889262"/>
    <hyperlink ref="AP40" r:id="rId104" display="https://pbs.twimg.com/profile_banners/19346141/1536004655"/>
    <hyperlink ref="AP41" r:id="rId105" display="https://pbs.twimg.com/profile_banners/1036792414084714507/1563487129"/>
    <hyperlink ref="AP42" r:id="rId106" display="https://pbs.twimg.com/profile_banners/272527005/1439230058"/>
    <hyperlink ref="AP43" r:id="rId107" display="https://pbs.twimg.com/profile_banners/987321611329130496/1537447961"/>
    <hyperlink ref="AP44" r:id="rId108" display="https://pbs.twimg.com/profile_banners/783214/1556918042"/>
    <hyperlink ref="AP45" r:id="rId109" display="https://pbs.twimg.com/profile_banners/119097749/1570033827"/>
    <hyperlink ref="AP46" r:id="rId110" display="https://pbs.twimg.com/profile_banners/18181895/1572639192"/>
    <hyperlink ref="AP47" r:id="rId111" display="https://pbs.twimg.com/profile_banners/790210961722384385/1528820383"/>
    <hyperlink ref="AP48" r:id="rId112" display="https://pbs.twimg.com/profile_banners/534350839/1559186329"/>
    <hyperlink ref="AP49" r:id="rId113" display="https://pbs.twimg.com/profile_banners/4435296613/1449156069"/>
    <hyperlink ref="AP50" r:id="rId114" display="https://pbs.twimg.com/profile_banners/3221520104/1546631031"/>
    <hyperlink ref="AP51" r:id="rId115" display="https://pbs.twimg.com/profile_banners/305252233/1541087554"/>
    <hyperlink ref="AP52" r:id="rId116" display="https://pbs.twimg.com/profile_banners/1967548398/1548446221"/>
    <hyperlink ref="AP53" r:id="rId117" display="https://pbs.twimg.com/profile_banners/730572189020344320/1564173362"/>
    <hyperlink ref="AP54" r:id="rId118" display="https://pbs.twimg.com/profile_banners/965366246/1512572152"/>
    <hyperlink ref="AP55" r:id="rId119" display="https://pbs.twimg.com/profile_banners/87606674/1405285356"/>
    <hyperlink ref="AP56" r:id="rId120" display="https://pbs.twimg.com/profile_banners/2195872195/1384736544"/>
    <hyperlink ref="AP57" r:id="rId121" display="https://pbs.twimg.com/profile_banners/2721663590/1530985124"/>
    <hyperlink ref="AP58" r:id="rId122" display="https://pbs.twimg.com/profile_banners/162436508/1546571904"/>
    <hyperlink ref="AP59" r:id="rId123" display="https://pbs.twimg.com/profile_banners/704156812354801664/1547189224"/>
    <hyperlink ref="AP60" r:id="rId124" display="https://pbs.twimg.com/profile_banners/3453429735/1559845097"/>
    <hyperlink ref="AP61" r:id="rId125" display="https://pbs.twimg.com/profile_banners/187589020/1560974871"/>
    <hyperlink ref="AP62" r:id="rId126" display="https://pbs.twimg.com/profile_banners/955263002881744896/1563226605"/>
    <hyperlink ref="AP63" r:id="rId127" display="https://pbs.twimg.com/profile_banners/3872469853/1570202824"/>
    <hyperlink ref="AP64" r:id="rId128" display="https://pbs.twimg.com/profile_banners/72662823/1507084959"/>
    <hyperlink ref="AP65" r:id="rId129" display="https://pbs.twimg.com/profile_banners/476254128/1572229633"/>
    <hyperlink ref="AP66" r:id="rId130" display="https://pbs.twimg.com/profile_banners/1042526357127741440/1568235258"/>
    <hyperlink ref="AP67" r:id="rId131" display="https://pbs.twimg.com/profile_banners/289678729/1512237459"/>
    <hyperlink ref="AP69" r:id="rId132" display="https://pbs.twimg.com/profile_banners/25617709/1573143009"/>
    <hyperlink ref="AP70" r:id="rId133" display="https://pbs.twimg.com/profile_banners/732101407/1573451620"/>
    <hyperlink ref="AP71" r:id="rId134" display="https://pbs.twimg.com/profile_banners/759701946/1572213416"/>
    <hyperlink ref="AP72" r:id="rId135" display="https://pbs.twimg.com/profile_banners/3742431562/1528405723"/>
    <hyperlink ref="AP73" r:id="rId136" display="https://pbs.twimg.com/profile_banners/402500087/1572035292"/>
    <hyperlink ref="AP74" r:id="rId137" display="https://pbs.twimg.com/profile_banners/2439161612/1559402693"/>
    <hyperlink ref="AP75" r:id="rId138" display="https://pbs.twimg.com/profile_banners/595806808/1529238899"/>
    <hyperlink ref="AP76" r:id="rId139" display="https://pbs.twimg.com/profile_banners/23385603/1573245149"/>
    <hyperlink ref="AP77" r:id="rId140" display="https://pbs.twimg.com/profile_banners/191713529/1563981440"/>
    <hyperlink ref="AP78" r:id="rId141" display="https://pbs.twimg.com/profile_banners/72699258/1570381366"/>
    <hyperlink ref="AP79" r:id="rId142" display="https://pbs.twimg.com/profile_banners/786981829433659392/1515799351"/>
    <hyperlink ref="AP81" r:id="rId143" display="https://pbs.twimg.com/profile_banners/790226277873713153/1477239926"/>
    <hyperlink ref="AP82" r:id="rId144" display="https://pbs.twimg.com/profile_banners/331892372/1553533586"/>
    <hyperlink ref="AP83" r:id="rId145" display="https://pbs.twimg.com/profile_banners/451608000/1534035185"/>
    <hyperlink ref="AP85" r:id="rId146" display="https://pbs.twimg.com/profile_banners/827383046/1534041529"/>
    <hyperlink ref="AP86" r:id="rId147" display="https://pbs.twimg.com/profile_banners/871866650244632578/1543475385"/>
    <hyperlink ref="AP87" r:id="rId148" display="https://pbs.twimg.com/profile_banners/20412492/1553879300"/>
    <hyperlink ref="AP88" r:id="rId149" display="https://pbs.twimg.com/profile_banners/194643555/1462065309"/>
    <hyperlink ref="AP89" r:id="rId150" display="https://pbs.twimg.com/profile_banners/18933863/1574614546"/>
    <hyperlink ref="AP90" r:id="rId151" display="https://pbs.twimg.com/profile_banners/15163577/1514681803"/>
    <hyperlink ref="AP91" r:id="rId152" display="https://pbs.twimg.com/profile_banners/15293774/1531146196"/>
    <hyperlink ref="AP92" r:id="rId153" display="https://pbs.twimg.com/profile_banners/973267522798735360/1536852604"/>
    <hyperlink ref="AV3" r:id="rId154" display="http://abs.twimg.com/images/themes/theme4/bg.gif"/>
    <hyperlink ref="AV4" r:id="rId155" display="http://abs.twimg.com/images/themes/theme18/bg.gif"/>
    <hyperlink ref="AV5" r:id="rId156" display="http://abs.twimg.com/images/themes/theme11/bg.gif"/>
    <hyperlink ref="AV7" r:id="rId157" display="http://abs.twimg.com/images/themes/theme1/bg.png"/>
    <hyperlink ref="AV8" r:id="rId158" display="http://abs.twimg.com/images/themes/theme1/bg.png"/>
    <hyperlink ref="AV9" r:id="rId159" display="http://abs.twimg.com/images/themes/theme14/bg.gif"/>
    <hyperlink ref="AV10" r:id="rId160" display="http://abs.twimg.com/images/themes/theme1/bg.png"/>
    <hyperlink ref="AV11" r:id="rId161" display="http://abs.twimg.com/images/themes/theme1/bg.png"/>
    <hyperlink ref="AV12" r:id="rId162" display="http://abs.twimg.com/images/themes/theme14/bg.gif"/>
    <hyperlink ref="AV13" r:id="rId163" display="http://abs.twimg.com/images/themes/theme10/bg.gif"/>
    <hyperlink ref="AV14" r:id="rId164" display="http://abs.twimg.com/images/themes/theme1/bg.png"/>
    <hyperlink ref="AV15" r:id="rId165" display="http://abs.twimg.com/images/themes/theme4/bg.gif"/>
    <hyperlink ref="AV16" r:id="rId166" display="http://abs.twimg.com/images/themes/theme9/bg.gif"/>
    <hyperlink ref="AV17" r:id="rId167" display="http://abs.twimg.com/images/themes/theme6/bg.gif"/>
    <hyperlink ref="AV18" r:id="rId168" display="http://abs.twimg.com/images/themes/theme1/bg.png"/>
    <hyperlink ref="AV19" r:id="rId169" display="http://abs.twimg.com/images/themes/theme1/bg.png"/>
    <hyperlink ref="AV20" r:id="rId170" display="http://abs.twimg.com/images/themes/theme14/bg.gif"/>
    <hyperlink ref="AV21" r:id="rId171" display="http://abs.twimg.com/images/themes/theme1/bg.png"/>
    <hyperlink ref="AV23" r:id="rId172" display="http://abs.twimg.com/images/themes/theme1/bg.png"/>
    <hyperlink ref="AV24" r:id="rId173" display="http://abs.twimg.com/images/themes/theme1/bg.png"/>
    <hyperlink ref="AV25" r:id="rId174" display="http://abs.twimg.com/images/themes/theme9/bg.gif"/>
    <hyperlink ref="AV26" r:id="rId175" display="http://abs.twimg.com/images/themes/theme1/bg.png"/>
    <hyperlink ref="AV27" r:id="rId176" display="http://abs.twimg.com/images/themes/theme13/bg.gif"/>
    <hyperlink ref="AV28" r:id="rId177" display="http://abs.twimg.com/images/themes/theme1/bg.png"/>
    <hyperlink ref="AV29" r:id="rId178" display="http://abs.twimg.com/images/themes/theme14/bg.gif"/>
    <hyperlink ref="AV30" r:id="rId179" display="http://abs.twimg.com/images/themes/theme1/bg.png"/>
    <hyperlink ref="AV31" r:id="rId180" display="http://abs.twimg.com/images/themes/theme1/bg.png"/>
    <hyperlink ref="AV32" r:id="rId181" display="http://abs.twimg.com/images/themes/theme5/bg.gif"/>
    <hyperlink ref="AV33" r:id="rId182" display="http://abs.twimg.com/images/themes/theme1/bg.png"/>
    <hyperlink ref="AV35" r:id="rId183" display="http://abs.twimg.com/images/themes/theme1/bg.png"/>
    <hyperlink ref="AV36" r:id="rId184" display="http://abs.twimg.com/images/themes/theme1/bg.png"/>
    <hyperlink ref="AV37" r:id="rId185" display="http://abs.twimg.com/images/themes/theme1/bg.png"/>
    <hyperlink ref="AV38" r:id="rId186" display="http://abs.twimg.com/images/themes/theme1/bg.png"/>
    <hyperlink ref="AV39" r:id="rId187" display="http://abs.twimg.com/images/themes/theme1/bg.png"/>
    <hyperlink ref="AV40" r:id="rId188" display="http://abs.twimg.com/images/themes/theme13/bg.gif"/>
    <hyperlink ref="AV41" r:id="rId189" display="http://abs.twimg.com/images/themes/theme1/bg.png"/>
    <hyperlink ref="AV42" r:id="rId190" display="http://abs.twimg.com/images/themes/theme1/bg.png"/>
    <hyperlink ref="AV44" r:id="rId191" display="http://abs.twimg.com/images/themes/theme18/bg.gif"/>
    <hyperlink ref="AV45" r:id="rId192" display="http://abs.twimg.com/images/themes/theme1/bg.png"/>
    <hyperlink ref="AV46" r:id="rId193" display="http://abs.twimg.com/images/themes/theme1/bg.png"/>
    <hyperlink ref="AV47" r:id="rId194" display="http://abs.twimg.com/images/themes/theme1/bg.png"/>
    <hyperlink ref="AV48" r:id="rId195" display="http://abs.twimg.com/images/themes/theme1/bg.png"/>
    <hyperlink ref="AV49" r:id="rId196" display="http://abs.twimg.com/images/themes/theme1/bg.png"/>
    <hyperlink ref="AV50" r:id="rId197" display="http://abs.twimg.com/images/themes/theme1/bg.png"/>
    <hyperlink ref="AV51" r:id="rId198" display="http://abs.twimg.com/images/themes/theme1/bg.png"/>
    <hyperlink ref="AV52" r:id="rId199" display="http://abs.twimg.com/images/themes/theme1/bg.png"/>
    <hyperlink ref="AV54" r:id="rId200" display="http://abs.twimg.com/images/themes/theme1/bg.png"/>
    <hyperlink ref="AV55" r:id="rId201" display="http://abs.twimg.com/images/themes/theme19/bg.gif"/>
    <hyperlink ref="AV56" r:id="rId202" display="http://abs.twimg.com/images/themes/theme17/bg.gif"/>
    <hyperlink ref="AV57" r:id="rId203" display="http://abs.twimg.com/images/themes/theme1/bg.png"/>
    <hyperlink ref="AV58" r:id="rId204" display="http://abs.twimg.com/images/themes/theme9/bg.gif"/>
    <hyperlink ref="AV59" r:id="rId205" display="http://abs.twimg.com/images/themes/theme1/bg.png"/>
    <hyperlink ref="AV60" r:id="rId206" display="http://abs.twimg.com/images/themes/theme1/bg.png"/>
    <hyperlink ref="AV61" r:id="rId207" display="http://abs.twimg.com/images/themes/theme1/bg.png"/>
    <hyperlink ref="AV63" r:id="rId208" display="http://abs.twimg.com/images/themes/theme1/bg.png"/>
    <hyperlink ref="AV64" r:id="rId209" display="http://abs.twimg.com/images/themes/theme12/bg.gif"/>
    <hyperlink ref="AV65" r:id="rId210" display="http://abs.twimg.com/images/themes/theme1/bg.png"/>
    <hyperlink ref="AV66" r:id="rId211" display="http://abs.twimg.com/images/themes/theme1/bg.png"/>
    <hyperlink ref="AV67" r:id="rId212" display="http://abs.twimg.com/images/themes/theme1/bg.png"/>
    <hyperlink ref="AV68" r:id="rId213" display="http://abs.twimg.com/images/themes/theme3/bg.gif"/>
    <hyperlink ref="AV69" r:id="rId214" display="http://abs.twimg.com/images/themes/theme1/bg.png"/>
    <hyperlink ref="AV70" r:id="rId215" display="http://abs.twimg.com/images/themes/theme10/bg.gif"/>
    <hyperlink ref="AV71" r:id="rId216" display="http://abs.twimg.com/images/themes/theme9/bg.gif"/>
    <hyperlink ref="AV72" r:id="rId217" display="http://abs.twimg.com/images/themes/theme1/bg.png"/>
    <hyperlink ref="AV73" r:id="rId218" display="http://abs.twimg.com/images/themes/theme13/bg.gif"/>
    <hyperlink ref="AV74" r:id="rId219" display="http://abs.twimg.com/images/themes/theme1/bg.png"/>
    <hyperlink ref="AV75" r:id="rId220" display="http://abs.twimg.com/images/themes/theme1/bg.png"/>
    <hyperlink ref="AV76" r:id="rId221" display="http://abs.twimg.com/images/themes/theme1/bg.png"/>
    <hyperlink ref="AV77" r:id="rId222" display="http://abs.twimg.com/images/themes/theme1/bg.png"/>
    <hyperlink ref="AV78" r:id="rId223" display="http://abs.twimg.com/images/themes/theme1/bg.png"/>
    <hyperlink ref="AV81" r:id="rId224" display="http://abs.twimg.com/images/themes/theme1/bg.png"/>
    <hyperlink ref="AV82" r:id="rId225" display="http://abs.twimg.com/images/themes/theme14/bg.gif"/>
    <hyperlink ref="AV83" r:id="rId226" display="http://abs.twimg.com/images/themes/theme14/bg.gif"/>
    <hyperlink ref="AV84" r:id="rId227" display="http://abs.twimg.com/images/themes/theme9/bg.gif"/>
    <hyperlink ref="AV85" r:id="rId228" display="http://abs.twimg.com/images/themes/theme1/bg.png"/>
    <hyperlink ref="AV87" r:id="rId229" display="http://abs.twimg.com/images/themes/theme1/bg.png"/>
    <hyperlink ref="AV88" r:id="rId230" display="http://abs.twimg.com/images/themes/theme1/bg.png"/>
    <hyperlink ref="AV89" r:id="rId231" display="http://abs.twimg.com/images/themes/theme4/bg.gif"/>
    <hyperlink ref="AV90" r:id="rId232" display="http://abs.twimg.com/images/themes/theme1/bg.png"/>
    <hyperlink ref="AV91" r:id="rId233" display="http://abs.twimg.com/images/themes/theme1/bg.png"/>
    <hyperlink ref="G3" r:id="rId234" display="http://pbs.twimg.com/profile_images/993645134372798469/pAZy1Q6j_normal.jpg"/>
    <hyperlink ref="G4" r:id="rId235" display="http://pbs.twimg.com/profile_images/1124176275722125312/lyn4nKwU_normal.jpg"/>
    <hyperlink ref="G5" r:id="rId236" display="http://pbs.twimg.com/profile_images/2761713408/6329c1d5a241ca23457c0db374bee56b_normal.jpeg"/>
    <hyperlink ref="G6" r:id="rId237" display="http://pbs.twimg.com/profile_images/1137012768303931392/_YNnZ4rm_normal.jpg"/>
    <hyperlink ref="G7" r:id="rId238" display="http://pbs.twimg.com/profile_images/1173256262777282561/7ZSOgUL3_normal.jpg"/>
    <hyperlink ref="G8" r:id="rId239" display="http://pbs.twimg.com/profile_images/1193229162833731584/RgzC9I5I_normal.jpg"/>
    <hyperlink ref="G9" r:id="rId240" display="http://pbs.twimg.com/profile_images/1087719846605979648/HRHFp3Nq_normal.jpg"/>
    <hyperlink ref="G10" r:id="rId241" display="http://pbs.twimg.com/profile_images/875946540715659264/FDOf-UKL_normal.jpg"/>
    <hyperlink ref="G11" r:id="rId242" display="http://pbs.twimg.com/profile_images/1061744570344517633/fKDfFqhQ_normal.jpg"/>
    <hyperlink ref="G12" r:id="rId243" display="http://pbs.twimg.com/profile_images/912667889395798022/pMoB2qc8_normal.jpg"/>
    <hyperlink ref="G13" r:id="rId244" display="http://pbs.twimg.com/profile_images/1085776914285903873/D2BnQ3vv_normal.jpg"/>
    <hyperlink ref="G14" r:id="rId245" display="http://pbs.twimg.com/profile_images/877142330188410880/8Iq8Ku2m_normal.jpg"/>
    <hyperlink ref="G15" r:id="rId246" display="http://pbs.twimg.com/profile_images/1055752495086034944/QMsvAgFY_normal.jpg"/>
    <hyperlink ref="G16" r:id="rId247" display="http://pbs.twimg.com/profile_images/1168494672911593478/pgUGrDgj_normal.jpg"/>
    <hyperlink ref="G17" r:id="rId248" display="http://pbs.twimg.com/profile_images/660622206863409153/rke7m06A_normal.jpg"/>
    <hyperlink ref="G18" r:id="rId249" display="http://pbs.twimg.com/profile_images/1162512272583004160/N58_RDBP_normal.jpg"/>
    <hyperlink ref="G19" r:id="rId250" display="http://pbs.twimg.com/profile_images/1188552492163964930/6ruHFUHs_normal.jpg"/>
    <hyperlink ref="G20" r:id="rId251" display="http://pbs.twimg.com/profile_images/992053872322629634/3QBCD-OO_normal.jpg"/>
    <hyperlink ref="G21" r:id="rId252" display="http://pbs.twimg.com/profile_images/830626941514420224/-GTzH-7n_normal.jpg"/>
    <hyperlink ref="G22" r:id="rId253" display="http://pbs.twimg.com/profile_images/1173996448679170049/pILNzBIw_normal.jpg"/>
    <hyperlink ref="G23" r:id="rId254" display="http://pbs.twimg.com/profile_images/912230584637902850/InyIuVFD_normal.jpg"/>
    <hyperlink ref="G24" r:id="rId255" display="http://pbs.twimg.com/profile_images/790240615128768513/Cirx6Izu_normal.jpg"/>
    <hyperlink ref="G25" r:id="rId256" display="http://pbs.twimg.com/profile_images/943167209479819264/NzUPkf7w_normal.jpg"/>
    <hyperlink ref="G26" r:id="rId257" display="http://pbs.twimg.com/profile_images/781149278324404224/BrdNL5gm_normal.jpg"/>
    <hyperlink ref="G27" r:id="rId258" display="http://pbs.twimg.com/profile_images/1171778286474727425/dSraBW0g_normal.jpg"/>
    <hyperlink ref="G28" r:id="rId259" display="http://pbs.twimg.com/profile_images/923243414425976832/GWZwBnhE_normal.jpg"/>
    <hyperlink ref="G29" r:id="rId260" display="http://pbs.twimg.com/profile_images/839177806479122432/WU_shbyj_normal.jpg"/>
    <hyperlink ref="G30" r:id="rId261" display="http://pbs.twimg.com/profile_images/1177058258852470785/7b7ZPFkd_normal.jpg"/>
    <hyperlink ref="G31" r:id="rId262" display="http://pbs.twimg.com/profile_images/1029159326332739589/DzGiazR0_normal.jpg"/>
    <hyperlink ref="G32" r:id="rId263" display="http://pbs.twimg.com/profile_images/719021299914383360/_jkQhu12_normal.jpg"/>
    <hyperlink ref="G33" r:id="rId264" display="http://pbs.twimg.com/profile_images/875454464244797440/cGgJck35_normal.jpg"/>
    <hyperlink ref="G34" r:id="rId265" display="http://pbs.twimg.com/profile_images/846395641542553605/wbw9n5pG_normal.jpg"/>
    <hyperlink ref="G35" r:id="rId266" display="http://pbs.twimg.com/profile_images/783714894839373824/DUKk4Dyg_normal.jpg"/>
    <hyperlink ref="G36" r:id="rId267" display="http://pbs.twimg.com/profile_images/1141723740822265856/uFCFgynd_normal.png"/>
    <hyperlink ref="G37" r:id="rId268" display="http://pbs.twimg.com/profile_images/1161359877085650944/yVkaWWlD_normal.jpg"/>
    <hyperlink ref="G38" r:id="rId269" display="http://pbs.twimg.com/profile_images/1093970997865197568/jc4v1val_normal.jpg"/>
    <hyperlink ref="G39" r:id="rId270" display="http://pbs.twimg.com/profile_images/776173479817121792/dN2GMFlD_normal.jpg"/>
    <hyperlink ref="G40" r:id="rId271" display="http://pbs.twimg.com/profile_images/1124009630655557633/2_DbWoxn_normal.png"/>
    <hyperlink ref="G41" r:id="rId272" display="http://pbs.twimg.com/profile_images/1037034619764449286/r0RGBxGw_normal.jpg"/>
    <hyperlink ref="G42" r:id="rId273" display="http://pbs.twimg.com/profile_images/552872093927215105/AliobtB1_normal.jpeg"/>
    <hyperlink ref="G43" r:id="rId274" display="http://pbs.twimg.com/profile_images/988221968381042690/a2U6O_gc_normal.jpg"/>
    <hyperlink ref="G44" r:id="rId275" display="http://pbs.twimg.com/profile_images/1111729635610382336/_65QFl7B_normal.png"/>
    <hyperlink ref="G45" r:id="rId276" display="http://pbs.twimg.com/profile_images/1019605762140725249/zFbd6Zrr_normal.jpg"/>
    <hyperlink ref="G46" r:id="rId277" display="http://pbs.twimg.com/profile_images/1082664833831464960/89FqyL0P_normal.jpg"/>
    <hyperlink ref="G47" r:id="rId278" display="http://pbs.twimg.com/profile_images/870744824281944064/J9_w-tgm_normal.jpg"/>
    <hyperlink ref="G48" r:id="rId279" display="http://pbs.twimg.com/profile_images/1163987488911822848/facc7RZx_normal.jpg"/>
    <hyperlink ref="G49" r:id="rId280" display="http://pbs.twimg.com/profile_images/672169213688070144/luVrWZPn_normal.jpg"/>
    <hyperlink ref="G50" r:id="rId281" display="http://pbs.twimg.com/profile_images/766673465462054912/_gJ_Tsgj_normal.jpg"/>
    <hyperlink ref="G51" r:id="rId282" display="http://pbs.twimg.com/profile_images/756529052492509185/uAQg5WAk_normal.jpg"/>
    <hyperlink ref="G52" r:id="rId283" display="http://pbs.twimg.com/profile_images/1075454161855033344/RxBfD-4K_normal.jpg"/>
    <hyperlink ref="G53" r:id="rId284" display="http://pbs.twimg.com/profile_images/1008772565542883331/JrcemwDP_normal.jpg"/>
    <hyperlink ref="G54" r:id="rId285" display="http://pbs.twimg.com/profile_images/463688514094526464/s0MkmhPQ_normal.jpeg"/>
    <hyperlink ref="G55" r:id="rId286" display="http://pbs.twimg.com/profile_images/849132774661308416/pa2Uplq1_normal.jpg"/>
    <hyperlink ref="G56" r:id="rId287" display="http://pbs.twimg.com/profile_images/378800000754954602/01aa41b9c84ef01d5b84503fa22af522_normal.png"/>
    <hyperlink ref="G57" r:id="rId288" display="http://pbs.twimg.com/profile_images/1141931424133419008/uLtHzg-w_normal.png"/>
    <hyperlink ref="G58" r:id="rId289" display="http://pbs.twimg.com/profile_images/968363768571940864/2uXKHozY_normal.jpg"/>
    <hyperlink ref="G59" r:id="rId290" display="http://pbs.twimg.com/profile_images/919769237379366913/9y6s2vYg_normal.jpg"/>
    <hyperlink ref="G60" r:id="rId291" display="http://pbs.twimg.com/profile_images/1019421713644179457/6KziwV68_normal.jpg"/>
    <hyperlink ref="G61" r:id="rId292" display="http://pbs.twimg.com/profile_images/1175226319518482432/hQvS-vMP_normal.jpg"/>
    <hyperlink ref="G62" r:id="rId293" display="http://pbs.twimg.com/profile_images/1150881721879080960/xwJX-aUc_normal.jpg"/>
    <hyperlink ref="G63" r:id="rId294" display="http://pbs.twimg.com/profile_images/1199482407188979712/HRk5JZAP_normal.jpg"/>
    <hyperlink ref="G64" r:id="rId295" display="http://pbs.twimg.com/profile_images/1173716096882499584/-7NbjpCw_normal.jpg"/>
    <hyperlink ref="G65" r:id="rId296" display="http://pbs.twimg.com/profile_images/1188584659971645444/ii70XDNH_normal.jpg"/>
    <hyperlink ref="G66" r:id="rId297" display="http://pbs.twimg.com/profile_images/1199500317446025216/OVpYKtpz_normal.jpg"/>
    <hyperlink ref="G67" r:id="rId298" display="http://pbs.twimg.com/profile_images/937016361032781826/cZPh_EwX_normal.jpg"/>
    <hyperlink ref="G68" r:id="rId299" display="http://pbs.twimg.com/profile_images/634461621692174336/FHAkq_Qk_normal.jpg"/>
    <hyperlink ref="G69" r:id="rId300" display="http://pbs.twimg.com/profile_images/1192474129838030848/29yiJCTe_normal.png"/>
    <hyperlink ref="G70" r:id="rId301" display="http://pbs.twimg.com/profile_images/1189771372731482115/egMYYoXR_normal.jpg"/>
    <hyperlink ref="G71" r:id="rId302" display="http://pbs.twimg.com/profile_images/1060768037417218048/sFWWfLR3_normal.jpg"/>
    <hyperlink ref="G72" r:id="rId303" display="http://pbs.twimg.com/profile_images/1123374378455117824/75bno-CM_normal.jpg"/>
    <hyperlink ref="G73" r:id="rId304" display="http://pbs.twimg.com/profile_images/1188825351843172353/R8qPwRhS_normal.jpg"/>
    <hyperlink ref="G74" r:id="rId305" display="http://pbs.twimg.com/profile_images/1199169784824254465/UF-dLE5X_normal.jpg"/>
    <hyperlink ref="G75" r:id="rId306" display="http://pbs.twimg.com/profile_images/1189350476841701376/OcojXGVv_normal.jpg"/>
    <hyperlink ref="G76" r:id="rId307" display="http://pbs.twimg.com/profile_images/1182338436230995969/1jQMWImu_normal.jpg"/>
    <hyperlink ref="G77" r:id="rId308" display="http://pbs.twimg.com/profile_images/1154048003545550851/WLLoatDQ_normal.png"/>
    <hyperlink ref="G78" r:id="rId309" display="http://pbs.twimg.com/profile_images/668801233440772096/vyyG2C9E_normal.jpg"/>
    <hyperlink ref="G79" r:id="rId310" display="http://pbs.twimg.com/profile_images/1010384943657074688/1EFC97oc_normal.jpg"/>
    <hyperlink ref="G80" r:id="rId311" display="http://pbs.twimg.com/profile_images/1070930738168524801/wwgF32oL_normal.jpg"/>
    <hyperlink ref="G81" r:id="rId312" display="http://pbs.twimg.com/profile_images/1123422243516821504/AydhHMbB_normal.png"/>
    <hyperlink ref="G82" r:id="rId313" display="http://pbs.twimg.com/profile_images/1110226197575663619/JxPjIQ0h_normal.png"/>
    <hyperlink ref="G83" r:id="rId314" display="http://pbs.twimg.com/profile_images/1028444219122372608/WpQ3rG1f_normal.jpg"/>
    <hyperlink ref="G84" r:id="rId315" display="http://pbs.twimg.com/profile_images/1667209526/zach_normal.jpg"/>
    <hyperlink ref="G85" r:id="rId316" display="http://pbs.twimg.com/profile_images/1083037204253880320/Mbw_Yhlr_normal.jpg"/>
    <hyperlink ref="G86" r:id="rId317" display="http://pbs.twimg.com/profile_images/1068037943233822721/lUp4wSxD_normal.jpg"/>
    <hyperlink ref="G87" r:id="rId318" display="http://pbs.twimg.com/profile_images/1081781922521665537/LL5denMz_normal.jpg"/>
    <hyperlink ref="G88" r:id="rId319" display="http://pbs.twimg.com/profile_images/1435641079/photo_1__normal.JPG"/>
    <hyperlink ref="G89" r:id="rId320" display="http://pbs.twimg.com/profile_images/1155629645737410560/TOxKh1hh_normal.jpg"/>
    <hyperlink ref="G90" r:id="rId321" display="http://pbs.twimg.com/profile_images/875387893711159296/HWctzy0p_normal.jpg"/>
    <hyperlink ref="G91" r:id="rId322" display="http://pbs.twimg.com/profile_images/1180860019513987072/UAPVTVpg_normal.jpg"/>
    <hyperlink ref="G92" r:id="rId323" display="http://pbs.twimg.com/profile_images/1040261394472394757/SiKQ3awK_normal.jpg"/>
    <hyperlink ref="AY3" r:id="rId324" display="https://twitter.com/docassar"/>
    <hyperlink ref="AY4" r:id="rId325" display="https://twitter.com/thekamrinbaker"/>
    <hyperlink ref="AY5" r:id="rId326" display="https://twitter.com/larissagrace"/>
    <hyperlink ref="AY6" r:id="rId327" display="https://twitter.com/likely75463987"/>
    <hyperlink ref="AY7" r:id="rId328" display="https://twitter.com/kylie_squiers"/>
    <hyperlink ref="AY8" r:id="rId329" display="https://twitter.com/ethan_wolbach"/>
    <hyperlink ref="AY9" r:id="rId330" display="https://twitter.com/unomaha"/>
    <hyperlink ref="AY10" r:id="rId331" display="https://twitter.com/thartman2u"/>
    <hyperlink ref="AY11" r:id="rId332" display="https://twitter.com/unosml"/>
    <hyperlink ref="AY12" r:id="rId333" display="https://twitter.com/jeremyhl"/>
    <hyperlink ref="AY13" r:id="rId334" display="https://twitter.com/ccooke6685"/>
    <hyperlink ref="AY14" r:id="rId335" display="https://twitter.com/richardnicholls"/>
    <hyperlink ref="AY15" r:id="rId336" display="https://twitter.com/freelanceowl"/>
    <hyperlink ref="AY16" r:id="rId337" display="https://twitter.com/mariambocari"/>
    <hyperlink ref="AY17" r:id="rId338" display="https://twitter.com/writersedit"/>
    <hyperlink ref="AY18" r:id="rId339" display="https://twitter.com/millennialprof_"/>
    <hyperlink ref="AY19" r:id="rId340" display="https://twitter.com/coffeeftwords"/>
    <hyperlink ref="AY20" r:id="rId341" display="https://twitter.com/stephen_lay"/>
    <hyperlink ref="AY21" r:id="rId342" display="https://twitter.com/oncodvm"/>
    <hyperlink ref="AY22" r:id="rId343" display="https://twitter.com/fransriemersma"/>
    <hyperlink ref="AY23" r:id="rId344" display="https://twitter.com/minimalloves"/>
    <hyperlink ref="AY24" r:id="rId345" display="https://twitter.com/vinylradar"/>
    <hyperlink ref="AY25" r:id="rId346" display="https://twitter.com/nebraskasower"/>
    <hyperlink ref="AY26" r:id="rId347" display="https://twitter.com/dospaceomaha"/>
    <hyperlink ref="AY27" r:id="rId348" display="https://twitter.com/askdrconnie"/>
    <hyperlink ref="AY28" r:id="rId349" display="https://twitter.com/communo"/>
    <hyperlink ref="AY29" r:id="rId350" display="https://twitter.com/ruralfutures"/>
    <hyperlink ref="AY30" r:id="rId351" display="https://twitter.com/jcruzalvarez26"/>
    <hyperlink ref="AY31" r:id="rId352" display="https://twitter.com/cnarjes1"/>
    <hyperlink ref="AY32" r:id="rId353" display="https://twitter.com/randazalman"/>
    <hyperlink ref="AY33" r:id="rId354" display="https://twitter.com/aamctoday"/>
    <hyperlink ref="AY34" r:id="rId355" display="https://twitter.com/unmcfacdev"/>
    <hyperlink ref="AY35" r:id="rId356" display="https://twitter.com/audvin"/>
    <hyperlink ref="AY36" r:id="rId357" display="https://twitter.com/unogradstudies"/>
    <hyperlink ref="AY37" r:id="rId358" display="https://twitter.com/unmc_gsa"/>
    <hyperlink ref="AY38" r:id="rId359" display="https://twitter.com/unmc_mdphd"/>
    <hyperlink ref="AY39" r:id="rId360" display="https://twitter.com/symplur"/>
    <hyperlink ref="AY40" r:id="rId361" display="https://twitter.com/tcymet"/>
    <hyperlink ref="AY41" r:id="rId362" display="https://twitter.com/davidbroderdo"/>
    <hyperlink ref="AY42" r:id="rId363" display="https://twitter.com/harvardmacy"/>
    <hyperlink ref="AY43" r:id="rId364" display="https://twitter.com/somedocs"/>
    <hyperlink ref="AY44" r:id="rId365" display="https://twitter.com/twitter"/>
    <hyperlink ref="AY45" r:id="rId366" display="https://twitter.com/journalofethics"/>
    <hyperlink ref="AY46" r:id="rId367" display="https://twitter.com/pallimed"/>
    <hyperlink ref="AY47" r:id="rId368" display="https://twitter.com/endwellsf"/>
    <hyperlink ref="AY48" r:id="rId369" display="https://twitter.com/muminalshawaf"/>
    <hyperlink ref="AY49" r:id="rId370" display="https://twitter.com/buffetteci"/>
    <hyperlink ref="AY50" r:id="rId371" display="https://twitter.com/nebraskabbr"/>
    <hyperlink ref="AY51" r:id="rId372" display="https://twitter.com/ne_children"/>
    <hyperlink ref="AY52" r:id="rId373" display="https://twitter.com/nebraskachamber"/>
    <hyperlink ref="AY53" r:id="rId374" display="https://twitter.com/caseyj_edu"/>
    <hyperlink ref="AY54" r:id="rId375" display="https://twitter.com/drhowardliu"/>
    <hyperlink ref="AY55" r:id="rId376" display="https://twitter.com/nodexl"/>
    <hyperlink ref="AY56" r:id="rId377" display="https://twitter.com/tweetrootapp"/>
    <hyperlink ref="AY57" r:id="rId378" display="https://twitter.com/daddylongegg"/>
    <hyperlink ref="AY58" r:id="rId379" display="https://twitter.com/prisonculture"/>
    <hyperlink ref="AY59" r:id="rId380" display="https://twitter.com/snadeykins"/>
    <hyperlink ref="AY60" r:id="rId381" display="https://twitter.com/williamakabill"/>
    <hyperlink ref="AY61" r:id="rId382" display="https://twitter.com/lizgrelizgre"/>
    <hyperlink ref="AY62" r:id="rId383" display="https://twitter.com/pussysavant"/>
    <hyperlink ref="AY63" r:id="rId384" display="https://twitter.com/__theclique"/>
    <hyperlink ref="AY64" r:id="rId385" display="https://twitter.com/strawburriez"/>
    <hyperlink ref="AY65" r:id="rId386" display="https://twitter.com/juliankjarboe"/>
    <hyperlink ref="AY66" r:id="rId387" display="https://twitter.com/666ofswords"/>
    <hyperlink ref="AY67" r:id="rId388" display="https://twitter.com/baker_d"/>
    <hyperlink ref="AY68" r:id="rId389" display="https://twitter.com/kswaneywriter"/>
    <hyperlink ref="AY69" r:id="rId390" display="https://twitter.com/matt_morton"/>
    <hyperlink ref="AY70" r:id="rId391" display="https://twitter.com/rylee_brandt"/>
    <hyperlink ref="AY71" r:id="rId392" display="https://twitter.com/teamshuster"/>
    <hyperlink ref="AY72" r:id="rId393" display="https://twitter.com/benji_gordon"/>
    <hyperlink ref="AY73" r:id="rId394" display="https://twitter.com/bflax10"/>
    <hyperlink ref="AY74" r:id="rId395" display="https://twitter.com/anuhbelll"/>
    <hyperlink ref="AY75" r:id="rId396" display="https://twitter.com/wood2935"/>
    <hyperlink ref="AY76" r:id="rId397" display="https://twitter.com/mavpuck"/>
    <hyperlink ref="AY77" r:id="rId398" display="https://twitter.com/mickhatten"/>
    <hyperlink ref="AY78" r:id="rId399" display="https://twitter.com/buzzilinear"/>
    <hyperlink ref="AY79" r:id="rId400" display="https://twitter.com/ithockeyswtwo"/>
    <hyperlink ref="AY80" r:id="rId401" display="https://twitter.com/collegehockeysw"/>
    <hyperlink ref="AY81" r:id="rId402" display="https://twitter.com/curbaczzz"/>
    <hyperlink ref="AY82" r:id="rId403" display="https://twitter.com/thenchc"/>
    <hyperlink ref="AY83" r:id="rId404" display="https://twitter.com/omahahky"/>
    <hyperlink ref="AY84" r:id="rId405" display="https://twitter.com/ad1220"/>
    <hyperlink ref="AY85" r:id="rId406" display="https://twitter.com/kurthbrashear"/>
    <hyperlink ref="AY86" r:id="rId407" display="https://twitter.com/nebraskamegan"/>
    <hyperlink ref="AY87" r:id="rId408" display="https://twitter.com/terryoswald"/>
    <hyperlink ref="AY88" r:id="rId409" display="https://twitter.com/jim_phillips1"/>
    <hyperlink ref="AY89" r:id="rId410" display="https://twitter.com/asanderford"/>
    <hyperlink ref="AY90" r:id="rId411" display="https://twitter.com/owhnews"/>
    <hyperlink ref="AY91" r:id="rId412" display="https://twitter.com/listenbrian"/>
    <hyperlink ref="AY92" r:id="rId413" display="https://twitter.com/eringraceowh"/>
  </hyperlinks>
  <printOptions/>
  <pageMargins left="0.7" right="0.7" top="0.75" bottom="0.75" header="0.3" footer="0.3"/>
  <pageSetup horizontalDpi="600" verticalDpi="600" orientation="portrait" r:id="rId418"/>
  <drawing r:id="rId417"/>
  <legacyDrawing r:id="rId415"/>
  <tableParts>
    <tablePart r:id="rId4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1739</v>
      </c>
      <c r="G3" s="77"/>
      <c r="H3" s="77"/>
      <c r="I3" s="78">
        <v>3</v>
      </c>
      <c r="J3" s="79"/>
      <c r="K3" s="48">
        <v>38</v>
      </c>
      <c r="L3" s="48">
        <v>35</v>
      </c>
      <c r="M3" s="48">
        <v>4</v>
      </c>
      <c r="N3" s="48">
        <v>39</v>
      </c>
      <c r="O3" s="48">
        <v>0</v>
      </c>
      <c r="P3" s="49">
        <v>0</v>
      </c>
      <c r="Q3" s="49">
        <v>0</v>
      </c>
      <c r="R3" s="48">
        <v>1</v>
      </c>
      <c r="S3" s="48">
        <v>0</v>
      </c>
      <c r="T3" s="48">
        <v>38</v>
      </c>
      <c r="U3" s="48">
        <v>39</v>
      </c>
      <c r="V3" s="48">
        <v>2</v>
      </c>
      <c r="W3" s="49">
        <v>1.896122</v>
      </c>
      <c r="X3" s="49">
        <v>0.02631578947368421</v>
      </c>
      <c r="Y3" s="63" t="s">
        <v>1633</v>
      </c>
      <c r="Z3" s="63" t="s">
        <v>795</v>
      </c>
      <c r="AA3" s="63" t="s">
        <v>1651</v>
      </c>
      <c r="AB3" s="69" t="s">
        <v>1658</v>
      </c>
      <c r="AC3" s="69" t="s">
        <v>1684</v>
      </c>
      <c r="AD3" s="69"/>
      <c r="AE3" s="69" t="s">
        <v>1688</v>
      </c>
      <c r="AF3" s="69" t="s">
        <v>1692</v>
      </c>
      <c r="AG3" s="86">
        <v>0</v>
      </c>
      <c r="AH3" s="106">
        <v>0</v>
      </c>
      <c r="AI3" s="86">
        <v>0</v>
      </c>
      <c r="AJ3" s="106">
        <v>0</v>
      </c>
      <c r="AK3" s="86">
        <v>0</v>
      </c>
      <c r="AL3" s="106">
        <v>0</v>
      </c>
      <c r="AM3" s="86">
        <v>135</v>
      </c>
      <c r="AN3" s="106">
        <v>100</v>
      </c>
      <c r="AO3" s="86">
        <v>135</v>
      </c>
    </row>
    <row r="4" spans="1:41" ht="15">
      <c r="A4" s="132" t="s">
        <v>698</v>
      </c>
      <c r="B4" s="81" t="s">
        <v>701</v>
      </c>
      <c r="C4" s="81" t="s">
        <v>56</v>
      </c>
      <c r="D4" s="133"/>
      <c r="E4" s="134"/>
      <c r="F4" s="135" t="s">
        <v>1740</v>
      </c>
      <c r="G4" s="136"/>
      <c r="H4" s="136"/>
      <c r="I4" s="137">
        <v>4</v>
      </c>
      <c r="J4" s="138"/>
      <c r="K4" s="48">
        <v>17</v>
      </c>
      <c r="L4" s="48">
        <v>15</v>
      </c>
      <c r="M4" s="48">
        <v>2</v>
      </c>
      <c r="N4" s="48">
        <v>17</v>
      </c>
      <c r="O4" s="48">
        <v>0</v>
      </c>
      <c r="P4" s="49">
        <v>0</v>
      </c>
      <c r="Q4" s="49">
        <v>0</v>
      </c>
      <c r="R4" s="48">
        <v>1</v>
      </c>
      <c r="S4" s="48">
        <v>0</v>
      </c>
      <c r="T4" s="48">
        <v>17</v>
      </c>
      <c r="U4" s="48">
        <v>17</v>
      </c>
      <c r="V4" s="48">
        <v>2</v>
      </c>
      <c r="W4" s="49">
        <v>1.771626</v>
      </c>
      <c r="X4" s="49">
        <v>0.058823529411764705</v>
      </c>
      <c r="Y4" s="63" t="s">
        <v>1634</v>
      </c>
      <c r="Z4" s="63" t="s">
        <v>852</v>
      </c>
      <c r="AA4" s="63" t="s">
        <v>1652</v>
      </c>
      <c r="AB4" s="69" t="s">
        <v>1659</v>
      </c>
      <c r="AC4" s="69" t="s">
        <v>1685</v>
      </c>
      <c r="AD4" s="63"/>
      <c r="AE4" s="63" t="s">
        <v>1689</v>
      </c>
      <c r="AF4" s="63" t="s">
        <v>1693</v>
      </c>
      <c r="AG4" s="48">
        <v>0</v>
      </c>
      <c r="AH4" s="49">
        <v>0</v>
      </c>
      <c r="AI4" s="48">
        <v>0</v>
      </c>
      <c r="AJ4" s="49">
        <v>0</v>
      </c>
      <c r="AK4" s="48">
        <v>0</v>
      </c>
      <c r="AL4" s="49">
        <v>0</v>
      </c>
      <c r="AM4" s="48">
        <v>58</v>
      </c>
      <c r="AN4" s="49">
        <v>100</v>
      </c>
      <c r="AO4" s="48">
        <v>58</v>
      </c>
    </row>
    <row r="5" spans="1:41" ht="15">
      <c r="A5" s="132" t="s">
        <v>699</v>
      </c>
      <c r="B5" s="81" t="s">
        <v>702</v>
      </c>
      <c r="C5" s="81" t="s">
        <v>56</v>
      </c>
      <c r="D5" s="133"/>
      <c r="E5" s="134"/>
      <c r="F5" s="135" t="s">
        <v>1741</v>
      </c>
      <c r="G5" s="136"/>
      <c r="H5" s="136"/>
      <c r="I5" s="137">
        <v>5</v>
      </c>
      <c r="J5" s="138"/>
      <c r="K5" s="48">
        <v>16</v>
      </c>
      <c r="L5" s="48">
        <v>30</v>
      </c>
      <c r="M5" s="48">
        <v>4</v>
      </c>
      <c r="N5" s="48">
        <v>34</v>
      </c>
      <c r="O5" s="48">
        <v>0</v>
      </c>
      <c r="P5" s="49">
        <v>0.06666666666666667</v>
      </c>
      <c r="Q5" s="49">
        <v>0.125</v>
      </c>
      <c r="R5" s="48">
        <v>1</v>
      </c>
      <c r="S5" s="48">
        <v>0</v>
      </c>
      <c r="T5" s="48">
        <v>16</v>
      </c>
      <c r="U5" s="48">
        <v>34</v>
      </c>
      <c r="V5" s="48">
        <v>3</v>
      </c>
      <c r="W5" s="49">
        <v>1.703125</v>
      </c>
      <c r="X5" s="49">
        <v>0.13333333333333333</v>
      </c>
      <c r="Y5" s="63" t="s">
        <v>1635</v>
      </c>
      <c r="Z5" s="63" t="s">
        <v>853</v>
      </c>
      <c r="AA5" s="63" t="s">
        <v>964</v>
      </c>
      <c r="AB5" s="69" t="s">
        <v>1660</v>
      </c>
      <c r="AC5" s="69" t="s">
        <v>1686</v>
      </c>
      <c r="AD5" s="63" t="s">
        <v>368</v>
      </c>
      <c r="AE5" s="63" t="s">
        <v>1690</v>
      </c>
      <c r="AF5" s="63" t="s">
        <v>1694</v>
      </c>
      <c r="AG5" s="48">
        <v>0</v>
      </c>
      <c r="AH5" s="49">
        <v>0</v>
      </c>
      <c r="AI5" s="48">
        <v>0</v>
      </c>
      <c r="AJ5" s="49">
        <v>0</v>
      </c>
      <c r="AK5" s="48">
        <v>0</v>
      </c>
      <c r="AL5" s="49">
        <v>0</v>
      </c>
      <c r="AM5" s="48">
        <v>97</v>
      </c>
      <c r="AN5" s="49">
        <v>100</v>
      </c>
      <c r="AO5" s="48">
        <v>97</v>
      </c>
    </row>
    <row r="6" spans="1:41" ht="15">
      <c r="A6" s="132" t="s">
        <v>700</v>
      </c>
      <c r="B6" s="81" t="s">
        <v>703</v>
      </c>
      <c r="C6" s="81" t="s">
        <v>56</v>
      </c>
      <c r="D6" s="133"/>
      <c r="E6" s="134"/>
      <c r="F6" s="135" t="s">
        <v>1742</v>
      </c>
      <c r="G6" s="136"/>
      <c r="H6" s="136"/>
      <c r="I6" s="137">
        <v>6</v>
      </c>
      <c r="J6" s="138"/>
      <c r="K6" s="48">
        <v>12</v>
      </c>
      <c r="L6" s="48">
        <v>33</v>
      </c>
      <c r="M6" s="48">
        <v>0</v>
      </c>
      <c r="N6" s="48">
        <v>33</v>
      </c>
      <c r="O6" s="48">
        <v>0</v>
      </c>
      <c r="P6" s="49">
        <v>0.1</v>
      </c>
      <c r="Q6" s="49">
        <v>0.18181818181818182</v>
      </c>
      <c r="R6" s="48">
        <v>1</v>
      </c>
      <c r="S6" s="48">
        <v>0</v>
      </c>
      <c r="T6" s="48">
        <v>12</v>
      </c>
      <c r="U6" s="48">
        <v>33</v>
      </c>
      <c r="V6" s="48">
        <v>2</v>
      </c>
      <c r="W6" s="49">
        <v>1.416667</v>
      </c>
      <c r="X6" s="49">
        <v>0.25</v>
      </c>
      <c r="Y6" s="63"/>
      <c r="Z6" s="63"/>
      <c r="AA6" s="63" t="s">
        <v>963</v>
      </c>
      <c r="AB6" s="69" t="s">
        <v>1661</v>
      </c>
      <c r="AC6" s="69" t="s">
        <v>1687</v>
      </c>
      <c r="AD6" s="63" t="s">
        <v>857</v>
      </c>
      <c r="AE6" s="63" t="s">
        <v>1661</v>
      </c>
      <c r="AF6" s="63" t="s">
        <v>1695</v>
      </c>
      <c r="AG6" s="48">
        <v>0</v>
      </c>
      <c r="AH6" s="49">
        <v>0</v>
      </c>
      <c r="AI6" s="48">
        <v>0</v>
      </c>
      <c r="AJ6" s="49">
        <v>0</v>
      </c>
      <c r="AK6" s="48">
        <v>0</v>
      </c>
      <c r="AL6" s="49">
        <v>0</v>
      </c>
      <c r="AM6" s="48">
        <v>41</v>
      </c>
      <c r="AN6" s="49">
        <v>100</v>
      </c>
      <c r="AO6" s="48">
        <v>41</v>
      </c>
    </row>
    <row r="7" spans="1:41" ht="15">
      <c r="A7" s="132" t="s">
        <v>774</v>
      </c>
      <c r="B7" s="81" t="s">
        <v>775</v>
      </c>
      <c r="C7" s="81" t="s">
        <v>56</v>
      </c>
      <c r="D7" s="133"/>
      <c r="E7" s="134"/>
      <c r="F7" s="135" t="s">
        <v>774</v>
      </c>
      <c r="G7" s="136"/>
      <c r="H7" s="136"/>
      <c r="I7" s="137">
        <v>7</v>
      </c>
      <c r="J7" s="138"/>
      <c r="K7" s="48">
        <v>7</v>
      </c>
      <c r="L7" s="48">
        <v>6</v>
      </c>
      <c r="M7" s="48">
        <v>0</v>
      </c>
      <c r="N7" s="48">
        <v>6</v>
      </c>
      <c r="O7" s="48">
        <v>0</v>
      </c>
      <c r="P7" s="49">
        <v>0</v>
      </c>
      <c r="Q7" s="49">
        <v>0</v>
      </c>
      <c r="R7" s="48">
        <v>1</v>
      </c>
      <c r="S7" s="48">
        <v>0</v>
      </c>
      <c r="T7" s="48">
        <v>7</v>
      </c>
      <c r="U7" s="48">
        <v>6</v>
      </c>
      <c r="V7" s="48">
        <v>2</v>
      </c>
      <c r="W7" s="49">
        <v>1.469388</v>
      </c>
      <c r="X7" s="49">
        <v>0.14285714285714285</v>
      </c>
      <c r="Y7" s="63" t="s">
        <v>953</v>
      </c>
      <c r="Z7" s="63" t="s">
        <v>795</v>
      </c>
      <c r="AA7" s="63" t="s">
        <v>962</v>
      </c>
      <c r="AB7" s="69" t="s">
        <v>275</v>
      </c>
      <c r="AC7" s="69" t="s">
        <v>275</v>
      </c>
      <c r="AD7" s="63"/>
      <c r="AE7" s="63" t="s">
        <v>1691</v>
      </c>
      <c r="AF7" s="63" t="s">
        <v>1696</v>
      </c>
      <c r="AG7" s="48">
        <v>0</v>
      </c>
      <c r="AH7" s="49">
        <v>0</v>
      </c>
      <c r="AI7" s="48">
        <v>0</v>
      </c>
      <c r="AJ7" s="49">
        <v>0</v>
      </c>
      <c r="AK7" s="48">
        <v>0</v>
      </c>
      <c r="AL7" s="49">
        <v>0</v>
      </c>
      <c r="AM7" s="48">
        <v>22</v>
      </c>
      <c r="AN7" s="49">
        <v>100</v>
      </c>
      <c r="AO7" s="48">
        <v>22</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7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7 C166:C175">
      <formula1>ValidGroupShapes</formula1>
    </dataValidation>
    <dataValidation allowBlank="1" showInputMessage="1" showErrorMessage="1" promptTitle="Group Name" prompt="Enter the name of the group." sqref="A1426:A1551 A1109:A1185 A918:A1099 A596:A787 A266:A300 A261:A264 A3:A7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368</v>
      </c>
      <c r="C2" s="63">
        <f>VLOOKUP(GroupVertices[[#This Row],[Vertex]],Vertices[],MATCH("ID",Vertices[[#Headers],[Vertex]:[Vertex Group]],0),FALSE)</f>
        <v>12</v>
      </c>
    </row>
    <row r="3" spans="1:3" ht="15">
      <c r="A3" s="63" t="s">
        <v>220</v>
      </c>
      <c r="B3" s="69" t="s">
        <v>937</v>
      </c>
      <c r="C3" s="63">
        <f>VLOOKUP(GroupVertices[[#This Row],[Vertex]],Vertices[],MATCH("ID",Vertices[[#Headers],[Vertex]:[Vertex Group]],0),FALSE)</f>
        <v>92</v>
      </c>
    </row>
    <row r="4" spans="1:3" ht="15">
      <c r="A4" s="63" t="s">
        <v>220</v>
      </c>
      <c r="B4" s="69" t="s">
        <v>936</v>
      </c>
      <c r="C4" s="63">
        <f>VLOOKUP(GroupVertices[[#This Row],[Vertex]],Vertices[],MATCH("ID",Vertices[[#Headers],[Vertex]:[Vertex Group]],0),FALSE)</f>
        <v>91</v>
      </c>
    </row>
    <row r="5" spans="1:3" ht="15">
      <c r="A5" s="63" t="s">
        <v>220</v>
      </c>
      <c r="B5" s="69" t="s">
        <v>935</v>
      </c>
      <c r="C5" s="63">
        <f>VLOOKUP(GroupVertices[[#This Row],[Vertex]],Vertices[],MATCH("ID",Vertices[[#Headers],[Vertex]:[Vertex Group]],0),FALSE)</f>
        <v>90</v>
      </c>
    </row>
    <row r="6" spans="1:3" ht="15">
      <c r="A6" s="63" t="s">
        <v>220</v>
      </c>
      <c r="B6" s="69" t="s">
        <v>934</v>
      </c>
      <c r="C6" s="63">
        <f>VLOOKUP(GroupVertices[[#This Row],[Vertex]],Vertices[],MATCH("ID",Vertices[[#Headers],[Vertex]:[Vertex Group]],0),FALSE)</f>
        <v>89</v>
      </c>
    </row>
    <row r="7" spans="1:3" ht="15">
      <c r="A7" s="63" t="s">
        <v>220</v>
      </c>
      <c r="B7" s="69" t="s">
        <v>933</v>
      </c>
      <c r="C7" s="63">
        <f>VLOOKUP(GroupVertices[[#This Row],[Vertex]],Vertices[],MATCH("ID",Vertices[[#Headers],[Vertex]:[Vertex Group]],0),FALSE)</f>
        <v>88</v>
      </c>
    </row>
    <row r="8" spans="1:3" ht="15">
      <c r="A8" s="63" t="s">
        <v>220</v>
      </c>
      <c r="B8" s="69" t="s">
        <v>932</v>
      </c>
      <c r="C8" s="63">
        <f>VLOOKUP(GroupVertices[[#This Row],[Vertex]],Vertices[],MATCH("ID",Vertices[[#Headers],[Vertex]:[Vertex Group]],0),FALSE)</f>
        <v>87</v>
      </c>
    </row>
    <row r="9" spans="1:3" ht="15">
      <c r="A9" s="63" t="s">
        <v>220</v>
      </c>
      <c r="B9" s="69" t="s">
        <v>931</v>
      </c>
      <c r="C9" s="63">
        <f>VLOOKUP(GroupVertices[[#This Row],[Vertex]],Vertices[],MATCH("ID",Vertices[[#Headers],[Vertex]:[Vertex Group]],0),FALSE)</f>
        <v>86</v>
      </c>
    </row>
    <row r="10" spans="1:3" ht="15">
      <c r="A10" s="63" t="s">
        <v>220</v>
      </c>
      <c r="B10" s="69" t="s">
        <v>930</v>
      </c>
      <c r="C10" s="63">
        <f>VLOOKUP(GroupVertices[[#This Row],[Vertex]],Vertices[],MATCH("ID",Vertices[[#Headers],[Vertex]:[Vertex Group]],0),FALSE)</f>
        <v>85</v>
      </c>
    </row>
    <row r="11" spans="1:3" ht="15">
      <c r="A11" s="63" t="s">
        <v>220</v>
      </c>
      <c r="B11" s="69" t="s">
        <v>929</v>
      </c>
      <c r="C11" s="63">
        <f>VLOOKUP(GroupVertices[[#This Row],[Vertex]],Vertices[],MATCH("ID",Vertices[[#Headers],[Vertex]:[Vertex Group]],0),FALSE)</f>
        <v>84</v>
      </c>
    </row>
    <row r="12" spans="1:3" ht="15">
      <c r="A12" s="63" t="s">
        <v>220</v>
      </c>
      <c r="B12" s="69" t="s">
        <v>928</v>
      </c>
      <c r="C12" s="63">
        <f>VLOOKUP(GroupVertices[[#This Row],[Vertex]],Vertices[],MATCH("ID",Vertices[[#Headers],[Vertex]:[Vertex Group]],0),FALSE)</f>
        <v>83</v>
      </c>
    </row>
    <row r="13" spans="1:3" ht="15">
      <c r="A13" s="63" t="s">
        <v>220</v>
      </c>
      <c r="B13" s="69" t="s">
        <v>927</v>
      </c>
      <c r="C13" s="63">
        <f>VLOOKUP(GroupVertices[[#This Row],[Vertex]],Vertices[],MATCH("ID",Vertices[[#Headers],[Vertex]:[Vertex Group]],0),FALSE)</f>
        <v>82</v>
      </c>
    </row>
    <row r="14" spans="1:3" ht="15">
      <c r="A14" s="63" t="s">
        <v>220</v>
      </c>
      <c r="B14" s="69" t="s">
        <v>926</v>
      </c>
      <c r="C14" s="63">
        <f>VLOOKUP(GroupVertices[[#This Row],[Vertex]],Vertices[],MATCH("ID",Vertices[[#Headers],[Vertex]:[Vertex Group]],0),FALSE)</f>
        <v>81</v>
      </c>
    </row>
    <row r="15" spans="1:3" ht="15">
      <c r="A15" s="63" t="s">
        <v>220</v>
      </c>
      <c r="B15" s="69" t="s">
        <v>925</v>
      </c>
      <c r="C15" s="63">
        <f>VLOOKUP(GroupVertices[[#This Row],[Vertex]],Vertices[],MATCH("ID",Vertices[[#Headers],[Vertex]:[Vertex Group]],0),FALSE)</f>
        <v>80</v>
      </c>
    </row>
    <row r="16" spans="1:3" ht="15">
      <c r="A16" s="63" t="s">
        <v>220</v>
      </c>
      <c r="B16" s="69" t="s">
        <v>924</v>
      </c>
      <c r="C16" s="63">
        <f>VLOOKUP(GroupVertices[[#This Row],[Vertex]],Vertices[],MATCH("ID",Vertices[[#Headers],[Vertex]:[Vertex Group]],0),FALSE)</f>
        <v>79</v>
      </c>
    </row>
    <row r="17" spans="1:3" ht="15">
      <c r="A17" s="63" t="s">
        <v>220</v>
      </c>
      <c r="B17" s="69" t="s">
        <v>923</v>
      </c>
      <c r="C17" s="63">
        <f>VLOOKUP(GroupVertices[[#This Row],[Vertex]],Vertices[],MATCH("ID",Vertices[[#Headers],[Vertex]:[Vertex Group]],0),FALSE)</f>
        <v>78</v>
      </c>
    </row>
    <row r="18" spans="1:3" ht="15">
      <c r="A18" s="63" t="s">
        <v>220</v>
      </c>
      <c r="B18" s="69" t="s">
        <v>922</v>
      </c>
      <c r="C18" s="63">
        <f>VLOOKUP(GroupVertices[[#This Row],[Vertex]],Vertices[],MATCH("ID",Vertices[[#Headers],[Vertex]:[Vertex Group]],0),FALSE)</f>
        <v>77</v>
      </c>
    </row>
    <row r="19" spans="1:3" ht="15">
      <c r="A19" s="63" t="s">
        <v>220</v>
      </c>
      <c r="B19" s="69" t="s">
        <v>921</v>
      </c>
      <c r="C19" s="63">
        <f>VLOOKUP(GroupVertices[[#This Row],[Vertex]],Vertices[],MATCH("ID",Vertices[[#Headers],[Vertex]:[Vertex Group]],0),FALSE)</f>
        <v>76</v>
      </c>
    </row>
    <row r="20" spans="1:3" ht="15">
      <c r="A20" s="63" t="s">
        <v>220</v>
      </c>
      <c r="B20" s="69" t="s">
        <v>920</v>
      </c>
      <c r="C20" s="63">
        <f>VLOOKUP(GroupVertices[[#This Row],[Vertex]],Vertices[],MATCH("ID",Vertices[[#Headers],[Vertex]:[Vertex Group]],0),FALSE)</f>
        <v>75</v>
      </c>
    </row>
    <row r="21" spans="1:3" ht="15">
      <c r="A21" s="63" t="s">
        <v>220</v>
      </c>
      <c r="B21" s="69" t="s">
        <v>919</v>
      </c>
      <c r="C21" s="63">
        <f>VLOOKUP(GroupVertices[[#This Row],[Vertex]],Vertices[],MATCH("ID",Vertices[[#Headers],[Vertex]:[Vertex Group]],0),FALSE)</f>
        <v>74</v>
      </c>
    </row>
    <row r="22" spans="1:3" ht="15">
      <c r="A22" s="63" t="s">
        <v>220</v>
      </c>
      <c r="B22" s="69" t="s">
        <v>918</v>
      </c>
      <c r="C22" s="63">
        <f>VLOOKUP(GroupVertices[[#This Row],[Vertex]],Vertices[],MATCH("ID",Vertices[[#Headers],[Vertex]:[Vertex Group]],0),FALSE)</f>
        <v>73</v>
      </c>
    </row>
    <row r="23" spans="1:3" ht="15">
      <c r="A23" s="63" t="s">
        <v>220</v>
      </c>
      <c r="B23" s="69" t="s">
        <v>917</v>
      </c>
      <c r="C23" s="63">
        <f>VLOOKUP(GroupVertices[[#This Row],[Vertex]],Vertices[],MATCH("ID",Vertices[[#Headers],[Vertex]:[Vertex Group]],0),FALSE)</f>
        <v>72</v>
      </c>
    </row>
    <row r="24" spans="1:3" ht="15">
      <c r="A24" s="63" t="s">
        <v>220</v>
      </c>
      <c r="B24" s="69" t="s">
        <v>916</v>
      </c>
      <c r="C24" s="63">
        <f>VLOOKUP(GroupVertices[[#This Row],[Vertex]],Vertices[],MATCH("ID",Vertices[[#Headers],[Vertex]:[Vertex Group]],0),FALSE)</f>
        <v>71</v>
      </c>
    </row>
    <row r="25" spans="1:3" ht="15">
      <c r="A25" s="63" t="s">
        <v>220</v>
      </c>
      <c r="B25" s="69" t="s">
        <v>915</v>
      </c>
      <c r="C25" s="63">
        <f>VLOOKUP(GroupVertices[[#This Row],[Vertex]],Vertices[],MATCH("ID",Vertices[[#Headers],[Vertex]:[Vertex Group]],0),FALSE)</f>
        <v>70</v>
      </c>
    </row>
    <row r="26" spans="1:3" ht="15">
      <c r="A26" s="63" t="s">
        <v>220</v>
      </c>
      <c r="B26" s="69" t="s">
        <v>914</v>
      </c>
      <c r="C26" s="63">
        <f>VLOOKUP(GroupVertices[[#This Row],[Vertex]],Vertices[],MATCH("ID",Vertices[[#Headers],[Vertex]:[Vertex Group]],0),FALSE)</f>
        <v>69</v>
      </c>
    </row>
    <row r="27" spans="1:3" ht="15">
      <c r="A27" s="63" t="s">
        <v>220</v>
      </c>
      <c r="B27" s="69" t="s">
        <v>913</v>
      </c>
      <c r="C27" s="63">
        <f>VLOOKUP(GroupVertices[[#This Row],[Vertex]],Vertices[],MATCH("ID",Vertices[[#Headers],[Vertex]:[Vertex Group]],0),FALSE)</f>
        <v>68</v>
      </c>
    </row>
    <row r="28" spans="1:3" ht="15">
      <c r="A28" s="63" t="s">
        <v>220</v>
      </c>
      <c r="B28" s="69" t="s">
        <v>912</v>
      </c>
      <c r="C28" s="63">
        <f>VLOOKUP(GroupVertices[[#This Row],[Vertex]],Vertices[],MATCH("ID",Vertices[[#Headers],[Vertex]:[Vertex Group]],0),FALSE)</f>
        <v>67</v>
      </c>
    </row>
    <row r="29" spans="1:3" ht="15">
      <c r="A29" s="63" t="s">
        <v>220</v>
      </c>
      <c r="B29" s="69" t="s">
        <v>911</v>
      </c>
      <c r="C29" s="63">
        <f>VLOOKUP(GroupVertices[[#This Row],[Vertex]],Vertices[],MATCH("ID",Vertices[[#Headers],[Vertex]:[Vertex Group]],0),FALSE)</f>
        <v>66</v>
      </c>
    </row>
    <row r="30" spans="1:3" ht="15">
      <c r="A30" s="63" t="s">
        <v>220</v>
      </c>
      <c r="B30" s="69" t="s">
        <v>910</v>
      </c>
      <c r="C30" s="63">
        <f>VLOOKUP(GroupVertices[[#This Row],[Vertex]],Vertices[],MATCH("ID",Vertices[[#Headers],[Vertex]:[Vertex Group]],0),FALSE)</f>
        <v>65</v>
      </c>
    </row>
    <row r="31" spans="1:3" ht="15">
      <c r="A31" s="63" t="s">
        <v>220</v>
      </c>
      <c r="B31" s="69" t="s">
        <v>909</v>
      </c>
      <c r="C31" s="63">
        <f>VLOOKUP(GroupVertices[[#This Row],[Vertex]],Vertices[],MATCH("ID",Vertices[[#Headers],[Vertex]:[Vertex Group]],0),FALSE)</f>
        <v>64</v>
      </c>
    </row>
    <row r="32" spans="1:3" ht="15">
      <c r="A32" s="63" t="s">
        <v>220</v>
      </c>
      <c r="B32" s="69" t="s">
        <v>908</v>
      </c>
      <c r="C32" s="63">
        <f>VLOOKUP(GroupVertices[[#This Row],[Vertex]],Vertices[],MATCH("ID",Vertices[[#Headers],[Vertex]:[Vertex Group]],0),FALSE)</f>
        <v>63</v>
      </c>
    </row>
    <row r="33" spans="1:3" ht="15">
      <c r="A33" s="63" t="s">
        <v>220</v>
      </c>
      <c r="B33" s="69" t="s">
        <v>907</v>
      </c>
      <c r="C33" s="63">
        <f>VLOOKUP(GroupVertices[[#This Row],[Vertex]],Vertices[],MATCH("ID",Vertices[[#Headers],[Vertex]:[Vertex Group]],0),FALSE)</f>
        <v>62</v>
      </c>
    </row>
    <row r="34" spans="1:3" ht="15">
      <c r="A34" s="63" t="s">
        <v>220</v>
      </c>
      <c r="B34" s="69" t="s">
        <v>906</v>
      </c>
      <c r="C34" s="63">
        <f>VLOOKUP(GroupVertices[[#This Row],[Vertex]],Vertices[],MATCH("ID",Vertices[[#Headers],[Vertex]:[Vertex Group]],0),FALSE)</f>
        <v>61</v>
      </c>
    </row>
    <row r="35" spans="1:3" ht="15">
      <c r="A35" s="63" t="s">
        <v>220</v>
      </c>
      <c r="B35" s="69" t="s">
        <v>905</v>
      </c>
      <c r="C35" s="63">
        <f>VLOOKUP(GroupVertices[[#This Row],[Vertex]],Vertices[],MATCH("ID",Vertices[[#Headers],[Vertex]:[Vertex Group]],0),FALSE)</f>
        <v>60</v>
      </c>
    </row>
    <row r="36" spans="1:3" ht="15">
      <c r="A36" s="63" t="s">
        <v>220</v>
      </c>
      <c r="B36" s="69" t="s">
        <v>904</v>
      </c>
      <c r="C36" s="63">
        <f>VLOOKUP(GroupVertices[[#This Row],[Vertex]],Vertices[],MATCH("ID",Vertices[[#Headers],[Vertex]:[Vertex Group]],0),FALSE)</f>
        <v>59</v>
      </c>
    </row>
    <row r="37" spans="1:3" ht="15">
      <c r="A37" s="63" t="s">
        <v>220</v>
      </c>
      <c r="B37" s="69" t="s">
        <v>903</v>
      </c>
      <c r="C37" s="63">
        <f>VLOOKUP(GroupVertices[[#This Row],[Vertex]],Vertices[],MATCH("ID",Vertices[[#Headers],[Vertex]:[Vertex Group]],0),FALSE)</f>
        <v>58</v>
      </c>
    </row>
    <row r="38" spans="1:3" ht="15">
      <c r="A38" s="63" t="s">
        <v>220</v>
      </c>
      <c r="B38" s="69" t="s">
        <v>902</v>
      </c>
      <c r="C38" s="63">
        <f>VLOOKUP(GroupVertices[[#This Row],[Vertex]],Vertices[],MATCH("ID",Vertices[[#Headers],[Vertex]:[Vertex Group]],0),FALSE)</f>
        <v>57</v>
      </c>
    </row>
    <row r="39" spans="1:3" ht="15">
      <c r="A39" s="63" t="s">
        <v>220</v>
      </c>
      <c r="B39" s="69" t="s">
        <v>793</v>
      </c>
      <c r="C39" s="63">
        <f>VLOOKUP(GroupVertices[[#This Row],[Vertex]],Vertices[],MATCH("ID",Vertices[[#Headers],[Vertex]:[Vertex Group]],0),FALSE)</f>
        <v>56</v>
      </c>
    </row>
    <row r="40" spans="1:3" ht="15">
      <c r="A40" s="63" t="s">
        <v>698</v>
      </c>
      <c r="B40" s="69" t="s">
        <v>790</v>
      </c>
      <c r="C40" s="63">
        <f>VLOOKUP(GroupVertices[[#This Row],[Vertex]],Vertices[],MATCH("ID",Vertices[[#Headers],[Vertex]:[Vertex Group]],0),FALSE)</f>
        <v>10</v>
      </c>
    </row>
    <row r="41" spans="1:3" ht="15">
      <c r="A41" s="63" t="s">
        <v>698</v>
      </c>
      <c r="B41" s="69" t="s">
        <v>895</v>
      </c>
      <c r="C41" s="63">
        <f>VLOOKUP(GroupVertices[[#This Row],[Vertex]],Vertices[],MATCH("ID",Vertices[[#Headers],[Vertex]:[Vertex Group]],0),FALSE)</f>
        <v>48</v>
      </c>
    </row>
    <row r="42" spans="1:3" ht="15">
      <c r="A42" s="63" t="s">
        <v>698</v>
      </c>
      <c r="B42" s="69" t="s">
        <v>894</v>
      </c>
      <c r="C42" s="63">
        <f>VLOOKUP(GroupVertices[[#This Row],[Vertex]],Vertices[],MATCH("ID",Vertices[[#Headers],[Vertex]:[Vertex Group]],0),FALSE)</f>
        <v>47</v>
      </c>
    </row>
    <row r="43" spans="1:3" ht="15">
      <c r="A43" s="63" t="s">
        <v>698</v>
      </c>
      <c r="B43" s="69" t="s">
        <v>893</v>
      </c>
      <c r="C43" s="63">
        <f>VLOOKUP(GroupVertices[[#This Row],[Vertex]],Vertices[],MATCH("ID",Vertices[[#Headers],[Vertex]:[Vertex Group]],0),FALSE)</f>
        <v>46</v>
      </c>
    </row>
    <row r="44" spans="1:3" ht="15">
      <c r="A44" s="63" t="s">
        <v>698</v>
      </c>
      <c r="B44" s="69" t="s">
        <v>892</v>
      </c>
      <c r="C44" s="63">
        <f>VLOOKUP(GroupVertices[[#This Row],[Vertex]],Vertices[],MATCH("ID",Vertices[[#Headers],[Vertex]:[Vertex Group]],0),FALSE)</f>
        <v>45</v>
      </c>
    </row>
    <row r="45" spans="1:3" ht="15">
      <c r="A45" s="63" t="s">
        <v>698</v>
      </c>
      <c r="B45" s="69" t="s">
        <v>787</v>
      </c>
      <c r="C45" s="63">
        <f>VLOOKUP(GroupVertices[[#This Row],[Vertex]],Vertices[],MATCH("ID",Vertices[[#Headers],[Vertex]:[Vertex Group]],0),FALSE)</f>
        <v>44</v>
      </c>
    </row>
    <row r="46" spans="1:3" ht="15">
      <c r="A46" s="63" t="s">
        <v>698</v>
      </c>
      <c r="B46" s="69" t="s">
        <v>891</v>
      </c>
      <c r="C46" s="63">
        <f>VLOOKUP(GroupVertices[[#This Row],[Vertex]],Vertices[],MATCH("ID",Vertices[[#Headers],[Vertex]:[Vertex Group]],0),FALSE)</f>
        <v>43</v>
      </c>
    </row>
    <row r="47" spans="1:3" ht="15">
      <c r="A47" s="63" t="s">
        <v>698</v>
      </c>
      <c r="B47" s="69" t="s">
        <v>890</v>
      </c>
      <c r="C47" s="63">
        <f>VLOOKUP(GroupVertices[[#This Row],[Vertex]],Vertices[],MATCH("ID",Vertices[[#Headers],[Vertex]:[Vertex Group]],0),FALSE)</f>
        <v>42</v>
      </c>
    </row>
    <row r="48" spans="1:3" ht="15">
      <c r="A48" s="63" t="s">
        <v>698</v>
      </c>
      <c r="B48" s="69" t="s">
        <v>889</v>
      </c>
      <c r="C48" s="63">
        <f>VLOOKUP(GroupVertices[[#This Row],[Vertex]],Vertices[],MATCH("ID",Vertices[[#Headers],[Vertex]:[Vertex Group]],0),FALSE)</f>
        <v>41</v>
      </c>
    </row>
    <row r="49" spans="1:3" ht="15">
      <c r="A49" s="63" t="s">
        <v>698</v>
      </c>
      <c r="B49" s="69" t="s">
        <v>888</v>
      </c>
      <c r="C49" s="63">
        <f>VLOOKUP(GroupVertices[[#This Row],[Vertex]],Vertices[],MATCH("ID",Vertices[[#Headers],[Vertex]:[Vertex Group]],0),FALSE)</f>
        <v>40</v>
      </c>
    </row>
    <row r="50" spans="1:3" ht="15">
      <c r="A50" s="63" t="s">
        <v>698</v>
      </c>
      <c r="B50" s="69" t="s">
        <v>887</v>
      </c>
      <c r="C50" s="63">
        <f>VLOOKUP(GroupVertices[[#This Row],[Vertex]],Vertices[],MATCH("ID",Vertices[[#Headers],[Vertex]:[Vertex Group]],0),FALSE)</f>
        <v>39</v>
      </c>
    </row>
    <row r="51" spans="1:3" ht="15">
      <c r="A51" s="63" t="s">
        <v>698</v>
      </c>
      <c r="B51" s="69" t="s">
        <v>886</v>
      </c>
      <c r="C51" s="63">
        <f>VLOOKUP(GroupVertices[[#This Row],[Vertex]],Vertices[],MATCH("ID",Vertices[[#Headers],[Vertex]:[Vertex Group]],0),FALSE)</f>
        <v>38</v>
      </c>
    </row>
    <row r="52" spans="1:3" ht="15">
      <c r="A52" s="63" t="s">
        <v>698</v>
      </c>
      <c r="B52" s="69" t="s">
        <v>885</v>
      </c>
      <c r="C52" s="63">
        <f>VLOOKUP(GroupVertices[[#This Row],[Vertex]],Vertices[],MATCH("ID",Vertices[[#Headers],[Vertex]:[Vertex Group]],0),FALSE)</f>
        <v>37</v>
      </c>
    </row>
    <row r="53" spans="1:3" ht="15">
      <c r="A53" s="63" t="s">
        <v>698</v>
      </c>
      <c r="B53" s="69" t="s">
        <v>884</v>
      </c>
      <c r="C53" s="63">
        <f>VLOOKUP(GroupVertices[[#This Row],[Vertex]],Vertices[],MATCH("ID",Vertices[[#Headers],[Vertex]:[Vertex Group]],0),FALSE)</f>
        <v>36</v>
      </c>
    </row>
    <row r="54" spans="1:3" ht="15">
      <c r="A54" s="63" t="s">
        <v>698</v>
      </c>
      <c r="B54" s="69" t="s">
        <v>883</v>
      </c>
      <c r="C54" s="63">
        <f>VLOOKUP(GroupVertices[[#This Row],[Vertex]],Vertices[],MATCH("ID",Vertices[[#Headers],[Vertex]:[Vertex Group]],0),FALSE)</f>
        <v>35</v>
      </c>
    </row>
    <row r="55" spans="1:3" ht="15">
      <c r="A55" s="63" t="s">
        <v>698</v>
      </c>
      <c r="B55" s="69" t="s">
        <v>882</v>
      </c>
      <c r="C55" s="63">
        <f>VLOOKUP(GroupVertices[[#This Row],[Vertex]],Vertices[],MATCH("ID",Vertices[[#Headers],[Vertex]:[Vertex Group]],0),FALSE)</f>
        <v>34</v>
      </c>
    </row>
    <row r="56" spans="1:3" ht="15">
      <c r="A56" s="63" t="s">
        <v>698</v>
      </c>
      <c r="B56" s="69" t="s">
        <v>881</v>
      </c>
      <c r="C56" s="63">
        <f>VLOOKUP(GroupVertices[[#This Row],[Vertex]],Vertices[],MATCH("ID",Vertices[[#Headers],[Vertex]:[Vertex Group]],0),FALSE)</f>
        <v>33</v>
      </c>
    </row>
    <row r="57" spans="1:3" ht="15">
      <c r="A57" s="63" t="s">
        <v>699</v>
      </c>
      <c r="B57" s="69" t="s">
        <v>791</v>
      </c>
      <c r="C57" s="63">
        <f>VLOOKUP(GroupVertices[[#This Row],[Vertex]],Vertices[],MATCH("ID",Vertices[[#Headers],[Vertex]:[Vertex Group]],0),FALSE)</f>
        <v>55</v>
      </c>
    </row>
    <row r="58" spans="1:3" ht="15">
      <c r="A58" s="63" t="s">
        <v>699</v>
      </c>
      <c r="B58" s="69" t="s">
        <v>739</v>
      </c>
      <c r="C58" s="63">
        <f>VLOOKUP(GroupVertices[[#This Row],[Vertex]],Vertices[],MATCH("ID",Vertices[[#Headers],[Vertex]:[Vertex Group]],0),FALSE)</f>
        <v>11</v>
      </c>
    </row>
    <row r="59" spans="1:3" ht="15">
      <c r="A59" s="63" t="s">
        <v>699</v>
      </c>
      <c r="B59" s="69" t="s">
        <v>860</v>
      </c>
      <c r="C59" s="63">
        <f>VLOOKUP(GroupVertices[[#This Row],[Vertex]],Vertices[],MATCH("ID",Vertices[[#Headers],[Vertex]:[Vertex Group]],0),FALSE)</f>
        <v>25</v>
      </c>
    </row>
    <row r="60" spans="1:3" ht="15">
      <c r="A60" s="63" t="s">
        <v>699</v>
      </c>
      <c r="B60" s="69" t="s">
        <v>901</v>
      </c>
      <c r="C60" s="63">
        <f>VLOOKUP(GroupVertices[[#This Row],[Vertex]],Vertices[],MATCH("ID",Vertices[[#Headers],[Vertex]:[Vertex Group]],0),FALSE)</f>
        <v>54</v>
      </c>
    </row>
    <row r="61" spans="1:3" ht="15">
      <c r="A61" s="63" t="s">
        <v>699</v>
      </c>
      <c r="B61" s="69" t="s">
        <v>900</v>
      </c>
      <c r="C61" s="63">
        <f>VLOOKUP(GroupVertices[[#This Row],[Vertex]],Vertices[],MATCH("ID",Vertices[[#Headers],[Vertex]:[Vertex Group]],0),FALSE)</f>
        <v>53</v>
      </c>
    </row>
    <row r="62" spans="1:3" ht="15">
      <c r="A62" s="63" t="s">
        <v>699</v>
      </c>
      <c r="B62" s="69" t="s">
        <v>899</v>
      </c>
      <c r="C62" s="63">
        <f>VLOOKUP(GroupVertices[[#This Row],[Vertex]],Vertices[],MATCH("ID",Vertices[[#Headers],[Vertex]:[Vertex Group]],0),FALSE)</f>
        <v>52</v>
      </c>
    </row>
    <row r="63" spans="1:3" ht="15">
      <c r="A63" s="63" t="s">
        <v>699</v>
      </c>
      <c r="B63" s="69" t="s">
        <v>898</v>
      </c>
      <c r="C63" s="63">
        <f>VLOOKUP(GroupVertices[[#This Row],[Vertex]],Vertices[],MATCH("ID",Vertices[[#Headers],[Vertex]:[Vertex Group]],0),FALSE)</f>
        <v>51</v>
      </c>
    </row>
    <row r="64" spans="1:3" ht="15">
      <c r="A64" s="63" t="s">
        <v>699</v>
      </c>
      <c r="B64" s="69" t="s">
        <v>897</v>
      </c>
      <c r="C64" s="63">
        <f>VLOOKUP(GroupVertices[[#This Row],[Vertex]],Vertices[],MATCH("ID",Vertices[[#Headers],[Vertex]:[Vertex Group]],0),FALSE)</f>
        <v>50</v>
      </c>
    </row>
    <row r="65" spans="1:3" ht="15">
      <c r="A65" s="63" t="s">
        <v>699</v>
      </c>
      <c r="B65" s="69" t="s">
        <v>896</v>
      </c>
      <c r="C65" s="63">
        <f>VLOOKUP(GroupVertices[[#This Row],[Vertex]],Vertices[],MATCH("ID",Vertices[[#Headers],[Vertex]:[Vertex Group]],0),FALSE)</f>
        <v>49</v>
      </c>
    </row>
    <row r="66" spans="1:3" ht="15">
      <c r="A66" s="63" t="s">
        <v>699</v>
      </c>
      <c r="B66" s="69" t="s">
        <v>862</v>
      </c>
      <c r="C66" s="63">
        <f>VLOOKUP(GroupVertices[[#This Row],[Vertex]],Vertices[],MATCH("ID",Vertices[[#Headers],[Vertex]:[Vertex Group]],0),FALSE)</f>
        <v>32</v>
      </c>
    </row>
    <row r="67" spans="1:3" ht="15">
      <c r="A67" s="63" t="s">
        <v>699</v>
      </c>
      <c r="B67" s="69" t="s">
        <v>878</v>
      </c>
      <c r="C67" s="63">
        <f>VLOOKUP(GroupVertices[[#This Row],[Vertex]],Vertices[],MATCH("ID",Vertices[[#Headers],[Vertex]:[Vertex Group]],0),FALSE)</f>
        <v>29</v>
      </c>
    </row>
    <row r="68" spans="1:3" ht="15">
      <c r="A68" s="63" t="s">
        <v>699</v>
      </c>
      <c r="B68" s="69" t="s">
        <v>880</v>
      </c>
      <c r="C68" s="63">
        <f>VLOOKUP(GroupVertices[[#This Row],[Vertex]],Vertices[],MATCH("ID",Vertices[[#Headers],[Vertex]:[Vertex Group]],0),FALSE)</f>
        <v>31</v>
      </c>
    </row>
    <row r="69" spans="1:3" ht="15">
      <c r="A69" s="63" t="s">
        <v>699</v>
      </c>
      <c r="B69" s="69" t="s">
        <v>879</v>
      </c>
      <c r="C69" s="63">
        <f>VLOOKUP(GroupVertices[[#This Row],[Vertex]],Vertices[],MATCH("ID",Vertices[[#Headers],[Vertex]:[Vertex Group]],0),FALSE)</f>
        <v>30</v>
      </c>
    </row>
    <row r="70" spans="1:3" ht="15">
      <c r="A70" s="63" t="s">
        <v>699</v>
      </c>
      <c r="B70" s="69" t="s">
        <v>861</v>
      </c>
      <c r="C70" s="63">
        <f>VLOOKUP(GroupVertices[[#This Row],[Vertex]],Vertices[],MATCH("ID",Vertices[[#Headers],[Vertex]:[Vertex Group]],0),FALSE)</f>
        <v>28</v>
      </c>
    </row>
    <row r="71" spans="1:3" ht="15">
      <c r="A71" s="63" t="s">
        <v>699</v>
      </c>
      <c r="B71" s="69" t="s">
        <v>877</v>
      </c>
      <c r="C71" s="63">
        <f>VLOOKUP(GroupVertices[[#This Row],[Vertex]],Vertices[],MATCH("ID",Vertices[[#Headers],[Vertex]:[Vertex Group]],0),FALSE)</f>
        <v>27</v>
      </c>
    </row>
    <row r="72" spans="1:3" ht="15">
      <c r="A72" s="63" t="s">
        <v>699</v>
      </c>
      <c r="B72" s="69" t="s">
        <v>876</v>
      </c>
      <c r="C72" s="63">
        <f>VLOOKUP(GroupVertices[[#This Row],[Vertex]],Vertices[],MATCH("ID",Vertices[[#Headers],[Vertex]:[Vertex Group]],0),FALSE)</f>
        <v>26</v>
      </c>
    </row>
    <row r="73" spans="1:3" ht="15">
      <c r="A73" s="63" t="s">
        <v>700</v>
      </c>
      <c r="B73" s="69" t="s">
        <v>859</v>
      </c>
      <c r="C73" s="63">
        <f>VLOOKUP(GroupVertices[[#This Row],[Vertex]],Vertices[],MATCH("ID",Vertices[[#Headers],[Vertex]:[Vertex Group]],0),FALSE)</f>
        <v>16</v>
      </c>
    </row>
    <row r="74" spans="1:3" ht="15">
      <c r="A74" s="63" t="s">
        <v>700</v>
      </c>
      <c r="B74" s="69" t="s">
        <v>875</v>
      </c>
      <c r="C74" s="63">
        <f>VLOOKUP(GroupVertices[[#This Row],[Vertex]],Vertices[],MATCH("ID",Vertices[[#Headers],[Vertex]:[Vertex Group]],0),FALSE)</f>
        <v>24</v>
      </c>
    </row>
    <row r="75" spans="1:3" ht="15">
      <c r="A75" s="63" t="s">
        <v>700</v>
      </c>
      <c r="B75" s="69" t="s">
        <v>857</v>
      </c>
      <c r="C75" s="63">
        <f>VLOOKUP(GroupVertices[[#This Row],[Vertex]],Vertices[],MATCH("ID",Vertices[[#Headers],[Vertex]:[Vertex Group]],0),FALSE)</f>
        <v>13</v>
      </c>
    </row>
    <row r="76" spans="1:3" ht="15">
      <c r="A76" s="63" t="s">
        <v>700</v>
      </c>
      <c r="B76" s="69" t="s">
        <v>858</v>
      </c>
      <c r="C76" s="63">
        <f>VLOOKUP(GroupVertices[[#This Row],[Vertex]],Vertices[],MATCH("ID",Vertices[[#Headers],[Vertex]:[Vertex Group]],0),FALSE)</f>
        <v>15</v>
      </c>
    </row>
    <row r="77" spans="1:3" ht="15">
      <c r="A77" s="63" t="s">
        <v>700</v>
      </c>
      <c r="B77" s="69" t="s">
        <v>874</v>
      </c>
      <c r="C77" s="63">
        <f>VLOOKUP(GroupVertices[[#This Row],[Vertex]],Vertices[],MATCH("ID",Vertices[[#Headers],[Vertex]:[Vertex Group]],0),FALSE)</f>
        <v>23</v>
      </c>
    </row>
    <row r="78" spans="1:3" ht="15">
      <c r="A78" s="63" t="s">
        <v>700</v>
      </c>
      <c r="B78" s="69" t="s">
        <v>873</v>
      </c>
      <c r="C78" s="63">
        <f>VLOOKUP(GroupVertices[[#This Row],[Vertex]],Vertices[],MATCH("ID",Vertices[[#Headers],[Vertex]:[Vertex Group]],0),FALSE)</f>
        <v>22</v>
      </c>
    </row>
    <row r="79" spans="1:3" ht="15">
      <c r="A79" s="63" t="s">
        <v>700</v>
      </c>
      <c r="B79" s="69" t="s">
        <v>872</v>
      </c>
      <c r="C79" s="63">
        <f>VLOOKUP(GroupVertices[[#This Row],[Vertex]],Vertices[],MATCH("ID",Vertices[[#Headers],[Vertex]:[Vertex Group]],0),FALSE)</f>
        <v>21</v>
      </c>
    </row>
    <row r="80" spans="1:3" ht="15">
      <c r="A80" s="63" t="s">
        <v>700</v>
      </c>
      <c r="B80" s="69" t="s">
        <v>871</v>
      </c>
      <c r="C80" s="63">
        <f>VLOOKUP(GroupVertices[[#This Row],[Vertex]],Vertices[],MATCH("ID",Vertices[[#Headers],[Vertex]:[Vertex Group]],0),FALSE)</f>
        <v>20</v>
      </c>
    </row>
    <row r="81" spans="1:3" ht="15">
      <c r="A81" s="63" t="s">
        <v>700</v>
      </c>
      <c r="B81" s="69" t="s">
        <v>870</v>
      </c>
      <c r="C81" s="63">
        <f>VLOOKUP(GroupVertices[[#This Row],[Vertex]],Vertices[],MATCH("ID",Vertices[[#Headers],[Vertex]:[Vertex Group]],0),FALSE)</f>
        <v>19</v>
      </c>
    </row>
    <row r="82" spans="1:3" ht="15">
      <c r="A82" s="63" t="s">
        <v>700</v>
      </c>
      <c r="B82" s="69" t="s">
        <v>869</v>
      </c>
      <c r="C82" s="63">
        <f>VLOOKUP(GroupVertices[[#This Row],[Vertex]],Vertices[],MATCH("ID",Vertices[[#Headers],[Vertex]:[Vertex Group]],0),FALSE)</f>
        <v>18</v>
      </c>
    </row>
    <row r="83" spans="1:3" ht="15">
      <c r="A83" s="63" t="s">
        <v>700</v>
      </c>
      <c r="B83" s="69" t="s">
        <v>868</v>
      </c>
      <c r="C83" s="63">
        <f>VLOOKUP(GroupVertices[[#This Row],[Vertex]],Vertices[],MATCH("ID",Vertices[[#Headers],[Vertex]:[Vertex Group]],0),FALSE)</f>
        <v>17</v>
      </c>
    </row>
    <row r="84" spans="1:3" ht="15">
      <c r="A84" s="63" t="s">
        <v>700</v>
      </c>
      <c r="B84" s="69" t="s">
        <v>867</v>
      </c>
      <c r="C84" s="63">
        <f>VLOOKUP(GroupVertices[[#This Row],[Vertex]],Vertices[],MATCH("ID",Vertices[[#Headers],[Vertex]:[Vertex Group]],0),FALSE)</f>
        <v>14</v>
      </c>
    </row>
    <row r="85" spans="1:3" ht="15">
      <c r="A85" s="63" t="s">
        <v>774</v>
      </c>
      <c r="B85" s="69" t="s">
        <v>794</v>
      </c>
      <c r="C85" s="63">
        <f>VLOOKUP(GroupVertices[[#This Row],[Vertex]],Vertices[],MATCH("ID",Vertices[[#Headers],[Vertex]:[Vertex Group]],0),FALSE)</f>
        <v>9</v>
      </c>
    </row>
    <row r="86" spans="1:3" ht="15">
      <c r="A86" s="63" t="s">
        <v>774</v>
      </c>
      <c r="B86" s="69" t="s">
        <v>789</v>
      </c>
      <c r="C86" s="63">
        <f>VLOOKUP(GroupVertices[[#This Row],[Vertex]],Vertices[],MATCH("ID",Vertices[[#Headers],[Vertex]:[Vertex Group]],0),FALSE)</f>
        <v>3</v>
      </c>
    </row>
    <row r="87" spans="1:3" ht="15">
      <c r="A87" s="63" t="s">
        <v>774</v>
      </c>
      <c r="B87" s="69" t="s">
        <v>866</v>
      </c>
      <c r="C87" s="63">
        <f>VLOOKUP(GroupVertices[[#This Row],[Vertex]],Vertices[],MATCH("ID",Vertices[[#Headers],[Vertex]:[Vertex Group]],0),FALSE)</f>
        <v>8</v>
      </c>
    </row>
    <row r="88" spans="1:3" ht="15">
      <c r="A88" s="63" t="s">
        <v>774</v>
      </c>
      <c r="B88" s="69" t="s">
        <v>865</v>
      </c>
      <c r="C88" s="63">
        <f>VLOOKUP(GroupVertices[[#This Row],[Vertex]],Vertices[],MATCH("ID",Vertices[[#Headers],[Vertex]:[Vertex Group]],0),FALSE)</f>
        <v>7</v>
      </c>
    </row>
    <row r="89" spans="1:3" ht="15">
      <c r="A89" s="63" t="s">
        <v>774</v>
      </c>
      <c r="B89" s="69" t="s">
        <v>864</v>
      </c>
      <c r="C89" s="63">
        <f>VLOOKUP(GroupVertices[[#This Row],[Vertex]],Vertices[],MATCH("ID",Vertices[[#Headers],[Vertex]:[Vertex Group]],0),FALSE)</f>
        <v>6</v>
      </c>
    </row>
    <row r="90" spans="1:3" ht="15">
      <c r="A90" s="63" t="s">
        <v>774</v>
      </c>
      <c r="B90" s="69" t="s">
        <v>792</v>
      </c>
      <c r="C90" s="63">
        <f>VLOOKUP(GroupVertices[[#This Row],[Vertex]],Vertices[],MATCH("ID",Vertices[[#Headers],[Vertex]:[Vertex Group]],0),FALSE)</f>
        <v>5</v>
      </c>
    </row>
    <row r="91" spans="1:3" ht="15">
      <c r="A91" s="63" t="s">
        <v>774</v>
      </c>
      <c r="B91" s="69" t="s">
        <v>863</v>
      </c>
      <c r="C91" s="63">
        <f>VLOOKUP(GroupVertices[[#This Row],[Vertex]],Vertices[],MATCH("ID",Vertices[[#Headers],[Vertex]:[Vertex Group]],0),FALSE)</f>
        <v>4</v>
      </c>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82</v>
      </c>
      <c r="L2" s="37">
        <f>MIN(Vertices[Closeness Centrality])</f>
        <v>0.003195</v>
      </c>
      <c r="M2" s="38">
        <f>COUNTIF(Vertices[Closeness Centrality],"&gt;= "&amp;L2)-COUNTIF(Vertices[Closeness Centrality],"&gt;="&amp;L3)</f>
        <v>9</v>
      </c>
      <c r="N2" s="37">
        <f>MIN(Vertices[Eigenvector Centrality])</f>
        <v>0.002231</v>
      </c>
      <c r="O2" s="38">
        <f>COUNTIF(Vertices[Eigenvector Centrality],"&gt;= "&amp;N2)-COUNTIF(Vertices[Eigenvector Centrality],"&gt;="&amp;N3)</f>
        <v>14</v>
      </c>
      <c r="P2" s="37">
        <f>MIN(Vertices[PageRank])</f>
        <v>0.370629</v>
      </c>
      <c r="Q2" s="38">
        <f>COUNTIF(Vertices[PageRank],"&gt;= "&amp;P2)-COUNTIF(Vertices[PageRank],"&gt;="&amp;P3)</f>
        <v>70</v>
      </c>
      <c r="R2" s="37">
        <f>MIN(Vertices[Clustering Coefficient])</f>
        <v>0</v>
      </c>
      <c r="S2" s="43">
        <f>COUNTIF(Vertices[Clustering Coefficient],"&gt;= "&amp;R2)-COUNTIF(Vertices[Clustering Coefficient],"&gt;="&amp;R3)</f>
        <v>61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0.20930232558139536</v>
      </c>
      <c r="G3" s="40">
        <f>COUNTIF(Vertices[In-Degree],"&gt;= "&amp;F3)-COUNTIF(Vertices[In-Degree],"&gt;="&amp;F4)</f>
        <v>0</v>
      </c>
      <c r="H3" s="39">
        <f aca="true" t="shared" si="3" ref="H3:H44">H2+($H$45-$H$2)/BinDivisor</f>
        <v>1.2093023255813953</v>
      </c>
      <c r="I3" s="40">
        <f>COUNTIF(Vertices[Out-Degree],"&gt;= "&amp;H3)-COUNTIF(Vertices[Out-Degree],"&gt;="&amp;H4)</f>
        <v>0</v>
      </c>
      <c r="J3" s="39">
        <f aca="true" t="shared" si="4" ref="J3:J44">J2+($J$45-$J$2)/BinDivisor</f>
        <v>126.0038759767442</v>
      </c>
      <c r="K3" s="40">
        <f>COUNTIF(Vertices[Betweenness Centrality],"&gt;= "&amp;J3)-COUNTIF(Vertices[Betweenness Centrality],"&gt;="&amp;J4)</f>
        <v>0</v>
      </c>
      <c r="L3" s="39">
        <f aca="true" t="shared" si="5" ref="L3:L44">L2+($L$45-$L$2)/BinDivisor</f>
        <v>0.0032955581395348837</v>
      </c>
      <c r="M3" s="40">
        <f>COUNTIF(Vertices[Closeness Centrality],"&gt;= "&amp;L3)-COUNTIF(Vertices[Closeness Centrality],"&gt;="&amp;L4)</f>
        <v>0</v>
      </c>
      <c r="N3" s="39">
        <f aca="true" t="shared" si="6" ref="N3:N44">N2+($N$45-$N$2)/BinDivisor</f>
        <v>0.0040224418604651166</v>
      </c>
      <c r="O3" s="40">
        <f>COUNTIF(Vertices[Eigenvector Centrality],"&gt;= "&amp;N3)-COUNTIF(Vertices[Eigenvector Centrality],"&gt;="&amp;N4)</f>
        <v>18</v>
      </c>
      <c r="P3" s="39">
        <f aca="true" t="shared" si="7" ref="P3:P44">P2+($P$45-$P$2)/BinDivisor</f>
        <v>0.7704191627906977</v>
      </c>
      <c r="Q3" s="40">
        <f>COUNTIF(Vertices[PageRank],"&gt;= "&amp;P3)-COUNTIF(Vertices[PageRank],"&gt;="&amp;P4)</f>
        <v>9</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0.4186046511627907</v>
      </c>
      <c r="G4" s="38">
        <f>COUNTIF(Vertices[In-Degree],"&gt;= "&amp;F4)-COUNTIF(Vertices[In-Degree],"&gt;="&amp;F5)</f>
        <v>0</v>
      </c>
      <c r="H4" s="37">
        <f t="shared" si="3"/>
        <v>2.4186046511627906</v>
      </c>
      <c r="I4" s="38">
        <f>COUNTIF(Vertices[Out-Degree],"&gt;= "&amp;H4)-COUNTIF(Vertices[Out-Degree],"&gt;="&amp;H5)</f>
        <v>0</v>
      </c>
      <c r="J4" s="37">
        <f t="shared" si="4"/>
        <v>252.0077519534884</v>
      </c>
      <c r="K4" s="38">
        <f>COUNTIF(Vertices[Betweenness Centrality],"&gt;= "&amp;J4)-COUNTIF(Vertices[Betweenness Centrality],"&gt;="&amp;J5)</f>
        <v>1</v>
      </c>
      <c r="L4" s="37">
        <f t="shared" si="5"/>
        <v>0.0033961162790697675</v>
      </c>
      <c r="M4" s="38">
        <f>COUNTIF(Vertices[Closeness Centrality],"&gt;= "&amp;L4)-COUNTIF(Vertices[Closeness Centrality],"&gt;="&amp;L5)</f>
        <v>0</v>
      </c>
      <c r="N4" s="37">
        <f t="shared" si="6"/>
        <v>0.005813883720930233</v>
      </c>
      <c r="O4" s="38">
        <f>COUNTIF(Vertices[Eigenvector Centrality],"&gt;= "&amp;N4)-COUNTIF(Vertices[Eigenvector Centrality],"&gt;="&amp;N5)</f>
        <v>0</v>
      </c>
      <c r="P4" s="37">
        <f t="shared" si="7"/>
        <v>1.1702093255813955</v>
      </c>
      <c r="Q4" s="38">
        <f>COUNTIF(Vertices[PageRank],"&gt;= "&amp;P4)-COUNTIF(Vertices[PageRank],"&gt;="&amp;P5)</f>
        <v>3</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0.627906976744186</v>
      </c>
      <c r="G5" s="40">
        <f>COUNTIF(Vertices[In-Degree],"&gt;= "&amp;F5)-COUNTIF(Vertices[In-Degree],"&gt;="&amp;F6)</f>
        <v>0</v>
      </c>
      <c r="H5" s="39">
        <f t="shared" si="3"/>
        <v>3.627906976744186</v>
      </c>
      <c r="I5" s="40">
        <f>COUNTIF(Vertices[Out-Degree],"&gt;= "&amp;H5)-COUNTIF(Vertices[Out-Degree],"&gt;="&amp;H6)</f>
        <v>0</v>
      </c>
      <c r="J5" s="39">
        <f t="shared" si="4"/>
        <v>378.0116279302326</v>
      </c>
      <c r="K5" s="40">
        <f>COUNTIF(Vertices[Betweenness Centrality],"&gt;= "&amp;J5)-COUNTIF(Vertices[Betweenness Centrality],"&gt;="&amp;J6)</f>
        <v>3</v>
      </c>
      <c r="L5" s="39">
        <f t="shared" si="5"/>
        <v>0.0034966744186046513</v>
      </c>
      <c r="M5" s="40">
        <f>COUNTIF(Vertices[Closeness Centrality],"&gt;= "&amp;L5)-COUNTIF(Vertices[Closeness Centrality],"&gt;="&amp;L6)</f>
        <v>0</v>
      </c>
      <c r="N5" s="39">
        <f t="shared" si="6"/>
        <v>0.007605325581395349</v>
      </c>
      <c r="O5" s="40">
        <f>COUNTIF(Vertices[Eigenvector Centrality],"&gt;= "&amp;N5)-COUNTIF(Vertices[Eigenvector Centrality],"&gt;="&amp;N6)</f>
        <v>37</v>
      </c>
      <c r="P5" s="39">
        <f t="shared" si="7"/>
        <v>1.5699994883720931</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149</v>
      </c>
      <c r="D6" s="32">
        <f t="shared" si="1"/>
        <v>0</v>
      </c>
      <c r="E6" s="3">
        <f>COUNTIF(Vertices[Degree],"&gt;= "&amp;D6)-COUNTIF(Vertices[Degree],"&gt;="&amp;D7)</f>
        <v>0</v>
      </c>
      <c r="F6" s="37">
        <f t="shared" si="2"/>
        <v>0.8372093023255814</v>
      </c>
      <c r="G6" s="38">
        <f>COUNTIF(Vertices[In-Degree],"&gt;= "&amp;F6)-COUNTIF(Vertices[In-Degree],"&gt;="&amp;F7)</f>
        <v>60</v>
      </c>
      <c r="H6" s="37">
        <f t="shared" si="3"/>
        <v>4.837209302325581</v>
      </c>
      <c r="I6" s="38">
        <f>COUNTIF(Vertices[Out-Degree],"&gt;= "&amp;H6)-COUNTIF(Vertices[Out-Degree],"&gt;="&amp;H7)</f>
        <v>2</v>
      </c>
      <c r="J6" s="37">
        <f t="shared" si="4"/>
        <v>504.0155039069768</v>
      </c>
      <c r="K6" s="38">
        <f>COUNTIF(Vertices[Betweenness Centrality],"&gt;= "&amp;J6)-COUNTIF(Vertices[Betweenness Centrality],"&gt;="&amp;J7)</f>
        <v>0</v>
      </c>
      <c r="L6" s="37">
        <f t="shared" si="5"/>
        <v>0.003597232558139535</v>
      </c>
      <c r="M6" s="38">
        <f>COUNTIF(Vertices[Closeness Centrality],"&gt;= "&amp;L6)-COUNTIF(Vertices[Closeness Centrality],"&gt;="&amp;L7)</f>
        <v>0</v>
      </c>
      <c r="N6" s="37">
        <f t="shared" si="6"/>
        <v>0.009396767441860465</v>
      </c>
      <c r="O6" s="38">
        <f>COUNTIF(Vertices[Eigenvector Centrality],"&gt;= "&amp;N6)-COUNTIF(Vertices[Eigenvector Centrality],"&gt;="&amp;N7)</f>
        <v>4</v>
      </c>
      <c r="P6" s="37">
        <f t="shared" si="7"/>
        <v>1.9697896511627908</v>
      </c>
      <c r="Q6" s="38">
        <f>COUNTIF(Vertices[PageRank],"&gt;= "&amp;P6)-COUNTIF(Vertices[PageRank],"&gt;="&amp;P7)</f>
        <v>3</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38</v>
      </c>
      <c r="D7" s="32">
        <f t="shared" si="1"/>
        <v>0</v>
      </c>
      <c r="E7" s="3">
        <f>COUNTIF(Vertices[Degree],"&gt;= "&amp;D7)-COUNTIF(Vertices[Degree],"&gt;="&amp;D8)</f>
        <v>0</v>
      </c>
      <c r="F7" s="39">
        <f t="shared" si="2"/>
        <v>1.0465116279069768</v>
      </c>
      <c r="G7" s="40">
        <f>COUNTIF(Vertices[In-Degree],"&gt;= "&amp;F7)-COUNTIF(Vertices[In-Degree],"&gt;="&amp;F8)</f>
        <v>0</v>
      </c>
      <c r="H7" s="39">
        <f t="shared" si="3"/>
        <v>6.046511627906977</v>
      </c>
      <c r="I7" s="40">
        <f>COUNTIF(Vertices[Out-Degree],"&gt;= "&amp;H7)-COUNTIF(Vertices[Out-Degree],"&gt;="&amp;H8)</f>
        <v>0</v>
      </c>
      <c r="J7" s="39">
        <f t="shared" si="4"/>
        <v>630.019379883721</v>
      </c>
      <c r="K7" s="40">
        <f>COUNTIF(Vertices[Betweenness Centrality],"&gt;= "&amp;J7)-COUNTIF(Vertices[Betweenness Centrality],"&gt;="&amp;J8)</f>
        <v>0</v>
      </c>
      <c r="L7" s="39">
        <f t="shared" si="5"/>
        <v>0.003697790697674419</v>
      </c>
      <c r="M7" s="40">
        <f>COUNTIF(Vertices[Closeness Centrality],"&gt;= "&amp;L7)-COUNTIF(Vertices[Closeness Centrality],"&gt;="&amp;L8)</f>
        <v>7</v>
      </c>
      <c r="N7" s="39">
        <f t="shared" si="6"/>
        <v>0.011188209302325582</v>
      </c>
      <c r="O7" s="40">
        <f>COUNTIF(Vertices[Eigenvector Centrality],"&gt;= "&amp;N7)-COUNTIF(Vertices[Eigenvector Centrality],"&gt;="&amp;N8)</f>
        <v>0</v>
      </c>
      <c r="P7" s="39">
        <f t="shared" si="7"/>
        <v>2.3695798139534885</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187</v>
      </c>
      <c r="D8" s="32">
        <f t="shared" si="1"/>
        <v>0</v>
      </c>
      <c r="E8" s="3">
        <f>COUNTIF(Vertices[Degree],"&gt;= "&amp;D8)-COUNTIF(Vertices[Degree],"&gt;="&amp;D9)</f>
        <v>0</v>
      </c>
      <c r="F8" s="37">
        <f t="shared" si="2"/>
        <v>1.255813953488372</v>
      </c>
      <c r="G8" s="38">
        <f>COUNTIF(Vertices[In-Degree],"&gt;= "&amp;F8)-COUNTIF(Vertices[In-Degree],"&gt;="&amp;F9)</f>
        <v>0</v>
      </c>
      <c r="H8" s="37">
        <f t="shared" si="3"/>
        <v>7.2558139534883725</v>
      </c>
      <c r="I8" s="38">
        <f>COUNTIF(Vertices[Out-Degree],"&gt;= "&amp;H8)-COUNTIF(Vertices[Out-Degree],"&gt;="&amp;H9)</f>
        <v>0</v>
      </c>
      <c r="J8" s="37">
        <f t="shared" si="4"/>
        <v>756.0232558604652</v>
      </c>
      <c r="K8" s="38">
        <f>COUNTIF(Vertices[Betweenness Centrality],"&gt;= "&amp;J8)-COUNTIF(Vertices[Betweenness Centrality],"&gt;="&amp;J9)</f>
        <v>0</v>
      </c>
      <c r="L8" s="37">
        <f t="shared" si="5"/>
        <v>0.0037983488372093028</v>
      </c>
      <c r="M8" s="38">
        <f>COUNTIF(Vertices[Closeness Centrality],"&gt;= "&amp;L8)-COUNTIF(Vertices[Closeness Centrality],"&gt;="&amp;L9)</f>
        <v>0</v>
      </c>
      <c r="N8" s="37">
        <f t="shared" si="6"/>
        <v>0.0129796511627907</v>
      </c>
      <c r="O8" s="38">
        <f>COUNTIF(Vertices[Eigenvector Centrality],"&gt;= "&amp;N8)-COUNTIF(Vertices[Eigenvector Centrality],"&gt;="&amp;N9)</f>
        <v>0</v>
      </c>
      <c r="P8" s="37">
        <f t="shared" si="7"/>
        <v>2.769369976744186</v>
      </c>
      <c r="Q8" s="38">
        <f>COUNTIF(Vertices[PageRank],"&gt;= "&amp;P8)-COUNTIF(Vertices[PageRank],"&gt;="&amp;P9)</f>
        <v>1</v>
      </c>
      <c r="R8" s="37">
        <f t="shared" si="8"/>
        <v>0.13953488372093023</v>
      </c>
      <c r="S8" s="43">
        <f>COUNTIF(Vertices[Clustering Coefficient],"&gt;= "&amp;R8)-COUNTIF(Vertices[Clustering Coefficient],"&gt;="&amp;R9)</f>
        <v>1</v>
      </c>
      <c r="T8" s="37" t="e">
        <f ca="1" t="shared" si="9"/>
        <v>#REF!</v>
      </c>
      <c r="U8" s="38" t="e">
        <f ca="1" t="shared" si="0"/>
        <v>#REF!</v>
      </c>
    </row>
    <row r="9" spans="1:21" ht="15">
      <c r="A9" s="82"/>
      <c r="B9" s="82"/>
      <c r="D9" s="32">
        <f t="shared" si="1"/>
        <v>0</v>
      </c>
      <c r="E9" s="3">
        <f>COUNTIF(Vertices[Degree],"&gt;= "&amp;D9)-COUNTIF(Vertices[Degree],"&gt;="&amp;D10)</f>
        <v>0</v>
      </c>
      <c r="F9" s="39">
        <f t="shared" si="2"/>
        <v>1.4651162790697674</v>
      </c>
      <c r="G9" s="40">
        <f>COUNTIF(Vertices[In-Degree],"&gt;= "&amp;F9)-COUNTIF(Vertices[In-Degree],"&gt;="&amp;F10)</f>
        <v>0</v>
      </c>
      <c r="H9" s="39">
        <f t="shared" si="3"/>
        <v>8.465116279069768</v>
      </c>
      <c r="I9" s="40">
        <f>COUNTIF(Vertices[Out-Degree],"&gt;= "&amp;H9)-COUNTIF(Vertices[Out-Degree],"&gt;="&amp;H10)</f>
        <v>1</v>
      </c>
      <c r="J9" s="39">
        <f t="shared" si="4"/>
        <v>882.0271318372094</v>
      </c>
      <c r="K9" s="40">
        <f>COUNTIF(Vertices[Betweenness Centrality],"&gt;= "&amp;J9)-COUNTIF(Vertices[Betweenness Centrality],"&gt;="&amp;J10)</f>
        <v>1</v>
      </c>
      <c r="L9" s="39">
        <f t="shared" si="5"/>
        <v>0.0038989069767441866</v>
      </c>
      <c r="M9" s="40">
        <f>COUNTIF(Vertices[Closeness Centrality],"&gt;= "&amp;L9)-COUNTIF(Vertices[Closeness Centrality],"&gt;="&amp;L10)</f>
        <v>0</v>
      </c>
      <c r="N9" s="39">
        <f t="shared" si="6"/>
        <v>0.014771093023255816</v>
      </c>
      <c r="O9" s="40">
        <f>COUNTIF(Vertices[Eigenvector Centrality],"&gt;= "&amp;N9)-COUNTIF(Vertices[Eigenvector Centrality],"&gt;="&amp;N10)</f>
        <v>0</v>
      </c>
      <c r="P9" s="39">
        <f t="shared" si="7"/>
        <v>3.169160139534884</v>
      </c>
      <c r="Q9" s="40">
        <f>COUNTIF(Vertices[PageRank],"&gt;= "&amp;P9)-COUNTIF(Vertices[PageRank],"&gt;="&amp;P10)</f>
        <v>1</v>
      </c>
      <c r="R9" s="39">
        <f t="shared" si="8"/>
        <v>0.16279069767441862</v>
      </c>
      <c r="S9" s="44">
        <f>COUNTIF(Vertices[Clustering Coefficient],"&gt;= "&amp;R9)-COUNTIF(Vertices[Clustering Coefficient],"&gt;="&amp;R10)</f>
        <v>3</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1.6744186046511627</v>
      </c>
      <c r="G10" s="38">
        <f>COUNTIF(Vertices[In-Degree],"&gt;= "&amp;F10)-COUNTIF(Vertices[In-Degree],"&gt;="&amp;F11)</f>
        <v>0</v>
      </c>
      <c r="H10" s="37">
        <f t="shared" si="3"/>
        <v>9.674418604651164</v>
      </c>
      <c r="I10" s="38">
        <f>COUNTIF(Vertices[Out-Degree],"&gt;= "&amp;H10)-COUNTIF(Vertices[Out-Degree],"&gt;="&amp;H11)</f>
        <v>0</v>
      </c>
      <c r="J10" s="37">
        <f t="shared" si="4"/>
        <v>1008.0310078139536</v>
      </c>
      <c r="K10" s="38">
        <f>COUNTIF(Vertices[Betweenness Centrality],"&gt;= "&amp;J10)-COUNTIF(Vertices[Betweenness Centrality],"&gt;="&amp;J11)</f>
        <v>0</v>
      </c>
      <c r="L10" s="37">
        <f t="shared" si="5"/>
        <v>0.00399946511627907</v>
      </c>
      <c r="M10" s="38">
        <f>COUNTIF(Vertices[Closeness Centrality],"&gt;= "&amp;L10)-COUNTIF(Vertices[Closeness Centrality],"&gt;="&amp;L11)</f>
        <v>16</v>
      </c>
      <c r="N10" s="37">
        <f t="shared" si="6"/>
        <v>0.016562534883720934</v>
      </c>
      <c r="O10" s="38">
        <f>COUNTIF(Vertices[Eigenvector Centrality],"&gt;= "&amp;N10)-COUNTIF(Vertices[Eigenvector Centrality],"&gt;="&amp;N11)</f>
        <v>0</v>
      </c>
      <c r="P10" s="37">
        <f t="shared" si="7"/>
        <v>3.5689503023255815</v>
      </c>
      <c r="Q10" s="38">
        <f>COUNTIF(Vertices[PageRank],"&gt;= "&amp;P10)-COUNTIF(Vertices[PageRank],"&gt;="&amp;P11)</f>
        <v>0</v>
      </c>
      <c r="R10" s="37">
        <f t="shared" si="8"/>
        <v>0.18604651162790697</v>
      </c>
      <c r="S10" s="43">
        <f>COUNTIF(Vertices[Clustering Coefficient],"&gt;= "&amp;R10)-COUNTIF(Vertices[Clustering Coefficient],"&gt;="&amp;R11)</f>
        <v>1</v>
      </c>
      <c r="T10" s="37" t="e">
        <f ca="1" t="shared" si="9"/>
        <v>#REF!</v>
      </c>
      <c r="U10" s="38" t="e">
        <f ca="1" t="shared" si="0"/>
        <v>#REF!</v>
      </c>
    </row>
    <row r="11" spans="1:21" ht="15">
      <c r="A11" s="82"/>
      <c r="B11" s="82"/>
      <c r="D11" s="32">
        <f t="shared" si="1"/>
        <v>0</v>
      </c>
      <c r="E11" s="3">
        <f>COUNTIF(Vertices[Degree],"&gt;= "&amp;D11)-COUNTIF(Vertices[Degree],"&gt;="&amp;D12)</f>
        <v>0</v>
      </c>
      <c r="F11" s="39">
        <f t="shared" si="2"/>
        <v>1.883720930232558</v>
      </c>
      <c r="G11" s="40">
        <f>COUNTIF(Vertices[In-Degree],"&gt;= "&amp;F11)-COUNTIF(Vertices[In-Degree],"&gt;="&amp;F12)</f>
        <v>4</v>
      </c>
      <c r="H11" s="39">
        <f t="shared" si="3"/>
        <v>10.88372093023256</v>
      </c>
      <c r="I11" s="40">
        <f>COUNTIF(Vertices[Out-Degree],"&gt;= "&amp;H11)-COUNTIF(Vertices[Out-Degree],"&gt;="&amp;H12)</f>
        <v>3</v>
      </c>
      <c r="J11" s="39">
        <f t="shared" si="4"/>
        <v>1134.0348837906977</v>
      </c>
      <c r="K11" s="40">
        <f>COUNTIF(Vertices[Betweenness Centrality],"&gt;= "&amp;J11)-COUNTIF(Vertices[Betweenness Centrality],"&gt;="&amp;J12)</f>
        <v>0</v>
      </c>
      <c r="L11" s="39">
        <f t="shared" si="5"/>
        <v>0.004100023255813954</v>
      </c>
      <c r="M11" s="40">
        <f>COUNTIF(Vertices[Closeness Centrality],"&gt;= "&amp;L11)-COUNTIF(Vertices[Closeness Centrality],"&gt;="&amp;L12)</f>
        <v>0</v>
      </c>
      <c r="N11" s="39">
        <f t="shared" si="6"/>
        <v>0.01835397674418605</v>
      </c>
      <c r="O11" s="40">
        <f>COUNTIF(Vertices[Eigenvector Centrality],"&gt;= "&amp;N11)-COUNTIF(Vertices[Eigenvector Centrality],"&gt;="&amp;N12)</f>
        <v>2</v>
      </c>
      <c r="P11" s="39">
        <f t="shared" si="7"/>
        <v>3.968740465116279</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0.0728476821192053</v>
      </c>
      <c r="D12" s="32">
        <f t="shared" si="1"/>
        <v>0</v>
      </c>
      <c r="E12" s="3">
        <f>COUNTIF(Vertices[Degree],"&gt;= "&amp;D12)-COUNTIF(Vertices[Degree],"&gt;="&amp;D13)</f>
        <v>0</v>
      </c>
      <c r="F12" s="37">
        <f t="shared" si="2"/>
        <v>2.093023255813953</v>
      </c>
      <c r="G12" s="38">
        <f>COUNTIF(Vertices[In-Degree],"&gt;= "&amp;F12)-COUNTIF(Vertices[In-Degree],"&gt;="&amp;F13)</f>
        <v>0</v>
      </c>
      <c r="H12" s="37">
        <f t="shared" si="3"/>
        <v>12.093023255813955</v>
      </c>
      <c r="I12" s="38">
        <f>COUNTIF(Vertices[Out-Degree],"&gt;= "&amp;H12)-COUNTIF(Vertices[Out-Degree],"&gt;="&amp;H13)</f>
        <v>1</v>
      </c>
      <c r="J12" s="37">
        <f t="shared" si="4"/>
        <v>1260.038759767442</v>
      </c>
      <c r="K12" s="38">
        <f>COUNTIF(Vertices[Betweenness Centrality],"&gt;= "&amp;J12)-COUNTIF(Vertices[Betweenness Centrality],"&gt;="&amp;J13)</f>
        <v>0</v>
      </c>
      <c r="L12" s="37">
        <f t="shared" si="5"/>
        <v>0.004200581395348837</v>
      </c>
      <c r="M12" s="38">
        <f>COUNTIF(Vertices[Closeness Centrality],"&gt;= "&amp;L12)-COUNTIF(Vertices[Closeness Centrality],"&gt;="&amp;L13)</f>
        <v>0</v>
      </c>
      <c r="N12" s="37">
        <f t="shared" si="6"/>
        <v>0.020145418604651168</v>
      </c>
      <c r="O12" s="38">
        <f>COUNTIF(Vertices[Eigenvector Centrality],"&gt;= "&amp;N12)-COUNTIF(Vertices[Eigenvector Centrality],"&gt;="&amp;N13)</f>
        <v>1</v>
      </c>
      <c r="P12" s="37">
        <f t="shared" si="7"/>
        <v>4.368530627906977</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0.13580246913580246</v>
      </c>
      <c r="D13" s="32">
        <f t="shared" si="1"/>
        <v>0</v>
      </c>
      <c r="E13" s="3">
        <f>COUNTIF(Vertices[Degree],"&gt;= "&amp;D13)-COUNTIF(Vertices[Degree],"&gt;="&amp;D14)</f>
        <v>0</v>
      </c>
      <c r="F13" s="39">
        <f t="shared" si="2"/>
        <v>2.3023255813953485</v>
      </c>
      <c r="G13" s="40">
        <f>COUNTIF(Vertices[In-Degree],"&gt;= "&amp;F13)-COUNTIF(Vertices[In-Degree],"&gt;="&amp;F14)</f>
        <v>0</v>
      </c>
      <c r="H13" s="39">
        <f t="shared" si="3"/>
        <v>13.302325581395351</v>
      </c>
      <c r="I13" s="40">
        <f>COUNTIF(Vertices[Out-Degree],"&gt;= "&amp;H13)-COUNTIF(Vertices[Out-Degree],"&gt;="&amp;H14)</f>
        <v>1</v>
      </c>
      <c r="J13" s="39">
        <f t="shared" si="4"/>
        <v>1386.042635744186</v>
      </c>
      <c r="K13" s="40">
        <f>COUNTIF(Vertices[Betweenness Centrality],"&gt;= "&amp;J13)-COUNTIF(Vertices[Betweenness Centrality],"&gt;="&amp;J14)</f>
        <v>0</v>
      </c>
      <c r="L13" s="39">
        <f t="shared" si="5"/>
        <v>0.0043011395348837205</v>
      </c>
      <c r="M13" s="40">
        <f>COUNTIF(Vertices[Closeness Centrality],"&gt;= "&amp;L13)-COUNTIF(Vertices[Closeness Centrality],"&gt;="&amp;L14)</f>
        <v>0</v>
      </c>
      <c r="N13" s="39">
        <f t="shared" si="6"/>
        <v>0.021936860465116285</v>
      </c>
      <c r="O13" s="40">
        <f>COUNTIF(Vertices[Eigenvector Centrality],"&gt;= "&amp;N13)-COUNTIF(Vertices[Eigenvector Centrality],"&gt;="&amp;N14)</f>
        <v>9</v>
      </c>
      <c r="P13" s="39">
        <f t="shared" si="7"/>
        <v>4.768320790697675</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2.5116279069767438</v>
      </c>
      <c r="G14" s="38">
        <f>COUNTIF(Vertices[In-Degree],"&gt;= "&amp;F14)-COUNTIF(Vertices[In-Degree],"&gt;="&amp;F15)</f>
        <v>0</v>
      </c>
      <c r="H14" s="37">
        <f t="shared" si="3"/>
        <v>14.511627906976747</v>
      </c>
      <c r="I14" s="38">
        <f>COUNTIF(Vertices[Out-Degree],"&gt;= "&amp;H14)-COUNTIF(Vertices[Out-Degree],"&gt;="&amp;H15)</f>
        <v>0</v>
      </c>
      <c r="J14" s="37">
        <f t="shared" si="4"/>
        <v>1512.0465117209303</v>
      </c>
      <c r="K14" s="38">
        <f>COUNTIF(Vertices[Betweenness Centrality],"&gt;= "&amp;J14)-COUNTIF(Vertices[Betweenness Centrality],"&gt;="&amp;J15)</f>
        <v>0</v>
      </c>
      <c r="L14" s="37">
        <f t="shared" si="5"/>
        <v>0.004401697674418604</v>
      </c>
      <c r="M14" s="38">
        <f>COUNTIF(Vertices[Closeness Centrality],"&gt;= "&amp;L14)-COUNTIF(Vertices[Closeness Centrality],"&gt;="&amp;L15)</f>
        <v>3</v>
      </c>
      <c r="N14" s="37">
        <f t="shared" si="6"/>
        <v>0.023728302325581402</v>
      </c>
      <c r="O14" s="38">
        <f>COUNTIF(Vertices[Eigenvector Centrality],"&gt;= "&amp;N14)-COUNTIF(Vertices[Eigenvector Centrality],"&gt;="&amp;N15)</f>
        <v>0</v>
      </c>
      <c r="P14" s="37">
        <f t="shared" si="7"/>
        <v>5.168110953488372</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2.720930232558139</v>
      </c>
      <c r="G15" s="40">
        <f>COUNTIF(Vertices[In-Degree],"&gt;= "&amp;F15)-COUNTIF(Vertices[In-Degree],"&gt;="&amp;F16)</f>
        <v>0</v>
      </c>
      <c r="H15" s="39">
        <f t="shared" si="3"/>
        <v>15.720930232558143</v>
      </c>
      <c r="I15" s="40">
        <f>COUNTIF(Vertices[Out-Degree],"&gt;= "&amp;H15)-COUNTIF(Vertices[Out-Degree],"&gt;="&amp;H16)</f>
        <v>0</v>
      </c>
      <c r="J15" s="39">
        <f t="shared" si="4"/>
        <v>1638.0503876976745</v>
      </c>
      <c r="K15" s="40">
        <f>COUNTIF(Vertices[Betweenness Centrality],"&gt;= "&amp;J15)-COUNTIF(Vertices[Betweenness Centrality],"&gt;="&amp;J16)</f>
        <v>0</v>
      </c>
      <c r="L15" s="39">
        <f t="shared" si="5"/>
        <v>0.004502255813953487</v>
      </c>
      <c r="M15" s="40">
        <f>COUNTIF(Vertices[Closeness Centrality],"&gt;= "&amp;L15)-COUNTIF(Vertices[Closeness Centrality],"&gt;="&amp;L16)</f>
        <v>37</v>
      </c>
      <c r="N15" s="39">
        <f t="shared" si="6"/>
        <v>0.02551974418604652</v>
      </c>
      <c r="O15" s="40">
        <f>COUNTIF(Vertices[Eigenvector Centrality],"&gt;= "&amp;N15)-COUNTIF(Vertices[Eigenvector Centrality],"&gt;="&amp;N16)</f>
        <v>0</v>
      </c>
      <c r="P15" s="39">
        <f t="shared" si="7"/>
        <v>5.56790111627907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2.9302325581395343</v>
      </c>
      <c r="G16" s="38">
        <f>COUNTIF(Vertices[In-Degree],"&gt;= "&amp;F16)-COUNTIF(Vertices[In-Degree],"&gt;="&amp;F17)</f>
        <v>11</v>
      </c>
      <c r="H16" s="37">
        <f t="shared" si="3"/>
        <v>16.930232558139537</v>
      </c>
      <c r="I16" s="38">
        <f>COUNTIF(Vertices[Out-Degree],"&gt;= "&amp;H16)-COUNTIF(Vertices[Out-Degree],"&gt;="&amp;H17)</f>
        <v>0</v>
      </c>
      <c r="J16" s="37">
        <f t="shared" si="4"/>
        <v>1764.0542636744187</v>
      </c>
      <c r="K16" s="38">
        <f>COUNTIF(Vertices[Betweenness Centrality],"&gt;= "&amp;J16)-COUNTIF(Vertices[Betweenness Centrality],"&gt;="&amp;J17)</f>
        <v>0</v>
      </c>
      <c r="L16" s="37">
        <f t="shared" si="5"/>
        <v>0.004602813953488371</v>
      </c>
      <c r="M16" s="38">
        <f>COUNTIF(Vertices[Closeness Centrality],"&gt;= "&amp;L16)-COUNTIF(Vertices[Closeness Centrality],"&gt;="&amp;L17)</f>
        <v>1</v>
      </c>
      <c r="N16" s="37">
        <f t="shared" si="6"/>
        <v>0.027311186046511636</v>
      </c>
      <c r="O16" s="38">
        <f>COUNTIF(Vertices[Eigenvector Centrality],"&gt;= "&amp;N16)-COUNTIF(Vertices[Eigenvector Centrality],"&gt;="&amp;N17)</f>
        <v>1</v>
      </c>
      <c r="P16" s="37">
        <f t="shared" si="7"/>
        <v>5.967691279069768</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90</v>
      </c>
      <c r="D17" s="32">
        <f t="shared" si="1"/>
        <v>0</v>
      </c>
      <c r="E17" s="3">
        <f>COUNTIF(Vertices[Degree],"&gt;= "&amp;D17)-COUNTIF(Vertices[Degree],"&gt;="&amp;D18)</f>
        <v>0</v>
      </c>
      <c r="F17" s="39">
        <f t="shared" si="2"/>
        <v>3.1395348837209296</v>
      </c>
      <c r="G17" s="40">
        <f>COUNTIF(Vertices[In-Degree],"&gt;= "&amp;F17)-COUNTIF(Vertices[In-Degree],"&gt;="&amp;F18)</f>
        <v>0</v>
      </c>
      <c r="H17" s="39">
        <f t="shared" si="3"/>
        <v>18.13953488372093</v>
      </c>
      <c r="I17" s="40">
        <f>COUNTIF(Vertices[Out-Degree],"&gt;= "&amp;H17)-COUNTIF(Vertices[Out-Degree],"&gt;="&amp;H18)</f>
        <v>0</v>
      </c>
      <c r="J17" s="39">
        <f t="shared" si="4"/>
        <v>1890.058139651163</v>
      </c>
      <c r="K17" s="40">
        <f>COUNTIF(Vertices[Betweenness Centrality],"&gt;= "&amp;J17)-COUNTIF(Vertices[Betweenness Centrality],"&gt;="&amp;J18)</f>
        <v>0</v>
      </c>
      <c r="L17" s="39">
        <f t="shared" si="5"/>
        <v>0.004703372093023254</v>
      </c>
      <c r="M17" s="40">
        <f>COUNTIF(Vertices[Closeness Centrality],"&gt;= "&amp;L17)-COUNTIF(Vertices[Closeness Centrality],"&gt;="&amp;L18)</f>
        <v>0</v>
      </c>
      <c r="N17" s="39">
        <f t="shared" si="6"/>
        <v>0.029102627906976753</v>
      </c>
      <c r="O17" s="40">
        <f>COUNTIF(Vertices[Eigenvector Centrality],"&gt;= "&amp;N17)-COUNTIF(Vertices[Eigenvector Centrality],"&gt;="&amp;N18)</f>
        <v>0</v>
      </c>
      <c r="P17" s="39">
        <f t="shared" si="7"/>
        <v>6.367481441860465</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187</v>
      </c>
      <c r="D18" s="32">
        <f t="shared" si="1"/>
        <v>0</v>
      </c>
      <c r="E18" s="3">
        <f>COUNTIF(Vertices[Degree],"&gt;= "&amp;D18)-COUNTIF(Vertices[Degree],"&gt;="&amp;D19)</f>
        <v>0</v>
      </c>
      <c r="F18" s="37">
        <f t="shared" si="2"/>
        <v>3.348837209302325</v>
      </c>
      <c r="G18" s="38">
        <f>COUNTIF(Vertices[In-Degree],"&gt;= "&amp;F18)-COUNTIF(Vertices[In-Degree],"&gt;="&amp;F19)</f>
        <v>0</v>
      </c>
      <c r="H18" s="37">
        <f t="shared" si="3"/>
        <v>19.348837209302324</v>
      </c>
      <c r="I18" s="38">
        <f>COUNTIF(Vertices[Out-Degree],"&gt;= "&amp;H18)-COUNTIF(Vertices[Out-Degree],"&gt;="&amp;H19)</f>
        <v>0</v>
      </c>
      <c r="J18" s="37">
        <f t="shared" si="4"/>
        <v>2016.0620156279072</v>
      </c>
      <c r="K18" s="38">
        <f>COUNTIF(Vertices[Betweenness Centrality],"&gt;= "&amp;J18)-COUNTIF(Vertices[Betweenness Centrality],"&gt;="&amp;J19)</f>
        <v>1</v>
      </c>
      <c r="L18" s="37">
        <f t="shared" si="5"/>
        <v>0.004803930232558137</v>
      </c>
      <c r="M18" s="38">
        <f>COUNTIF(Vertices[Closeness Centrality],"&gt;= "&amp;L18)-COUNTIF(Vertices[Closeness Centrality],"&gt;="&amp;L19)</f>
        <v>4</v>
      </c>
      <c r="N18" s="37">
        <f t="shared" si="6"/>
        <v>0.03089406976744187</v>
      </c>
      <c r="O18" s="38">
        <f>COUNTIF(Vertices[Eigenvector Centrality],"&gt;= "&amp;N18)-COUNTIF(Vertices[Eigenvector Centrality],"&gt;="&amp;N19)</f>
        <v>0</v>
      </c>
      <c r="P18" s="37">
        <f t="shared" si="7"/>
        <v>6.767271604651163</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3.55813953488372</v>
      </c>
      <c r="G19" s="40">
        <f>COUNTIF(Vertices[In-Degree],"&gt;= "&amp;F19)-COUNTIF(Vertices[In-Degree],"&gt;="&amp;F20)</f>
        <v>0</v>
      </c>
      <c r="H19" s="39">
        <f t="shared" si="3"/>
        <v>20.55813953488372</v>
      </c>
      <c r="I19" s="40">
        <f>COUNTIF(Vertices[Out-Degree],"&gt;= "&amp;H19)-COUNTIF(Vertices[Out-Degree],"&gt;="&amp;H20)</f>
        <v>0</v>
      </c>
      <c r="J19" s="39">
        <f t="shared" si="4"/>
        <v>2142.0658916046514</v>
      </c>
      <c r="K19" s="40">
        <f>COUNTIF(Vertices[Betweenness Centrality],"&gt;= "&amp;J19)-COUNTIF(Vertices[Betweenness Centrality],"&gt;="&amp;J20)</f>
        <v>0</v>
      </c>
      <c r="L19" s="39">
        <f t="shared" si="5"/>
        <v>0.004904488372093021</v>
      </c>
      <c r="M19" s="40">
        <f>COUNTIF(Vertices[Closeness Centrality],"&gt;= "&amp;L19)-COUNTIF(Vertices[Closeness Centrality],"&gt;="&amp;L20)</f>
        <v>0</v>
      </c>
      <c r="N19" s="39">
        <f t="shared" si="6"/>
        <v>0.032685511627906984</v>
      </c>
      <c r="O19" s="40">
        <f>COUNTIF(Vertices[Eigenvector Centrality],"&gt;= "&amp;N19)-COUNTIF(Vertices[Eigenvector Centrality],"&gt;="&amp;N20)</f>
        <v>0</v>
      </c>
      <c r="P19" s="39">
        <f t="shared" si="7"/>
        <v>7.167061767441861</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3.7674418604651154</v>
      </c>
      <c r="G20" s="38">
        <f>COUNTIF(Vertices[In-Degree],"&gt;= "&amp;F20)-COUNTIF(Vertices[In-Degree],"&gt;="&amp;F21)</f>
        <v>0</v>
      </c>
      <c r="H20" s="37">
        <f t="shared" si="3"/>
        <v>21.767441860465112</v>
      </c>
      <c r="I20" s="38">
        <f>COUNTIF(Vertices[Out-Degree],"&gt;= "&amp;H20)-COUNTIF(Vertices[Out-Degree],"&gt;="&amp;H21)</f>
        <v>0</v>
      </c>
      <c r="J20" s="37">
        <f t="shared" si="4"/>
        <v>2268.0697675813954</v>
      </c>
      <c r="K20" s="38">
        <f>COUNTIF(Vertices[Betweenness Centrality],"&gt;= "&amp;J20)-COUNTIF(Vertices[Betweenness Centrality],"&gt;="&amp;J21)</f>
        <v>0</v>
      </c>
      <c r="L20" s="37">
        <f t="shared" si="5"/>
        <v>0.005005046511627904</v>
      </c>
      <c r="M20" s="38">
        <f>COUNTIF(Vertices[Closeness Centrality],"&gt;= "&amp;L20)-COUNTIF(Vertices[Closeness Centrality],"&gt;="&amp;L21)</f>
        <v>0</v>
      </c>
      <c r="N20" s="37">
        <f t="shared" si="6"/>
        <v>0.0344769534883721</v>
      </c>
      <c r="O20" s="38">
        <f>COUNTIF(Vertices[Eigenvector Centrality],"&gt;= "&amp;N20)-COUNTIF(Vertices[Eigenvector Centrality],"&gt;="&amp;N21)</f>
        <v>0</v>
      </c>
      <c r="P20" s="37">
        <f t="shared" si="7"/>
        <v>7.566851930232558</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2.573827</v>
      </c>
      <c r="D21" s="32">
        <f t="shared" si="1"/>
        <v>0</v>
      </c>
      <c r="E21" s="3">
        <f>COUNTIF(Vertices[Degree],"&gt;= "&amp;D21)-COUNTIF(Vertices[Degree],"&gt;="&amp;D22)</f>
        <v>0</v>
      </c>
      <c r="F21" s="39">
        <f t="shared" si="2"/>
        <v>3.9767441860465107</v>
      </c>
      <c r="G21" s="40">
        <f>COUNTIF(Vertices[In-Degree],"&gt;= "&amp;F21)-COUNTIF(Vertices[In-Degree],"&gt;="&amp;F22)</f>
        <v>10</v>
      </c>
      <c r="H21" s="39">
        <f t="shared" si="3"/>
        <v>22.976744186046506</v>
      </c>
      <c r="I21" s="40">
        <f>COUNTIF(Vertices[Out-Degree],"&gt;= "&amp;H21)-COUNTIF(Vertices[Out-Degree],"&gt;="&amp;H22)</f>
        <v>0</v>
      </c>
      <c r="J21" s="39">
        <f t="shared" si="4"/>
        <v>2394.0736435581393</v>
      </c>
      <c r="K21" s="40">
        <f>COUNTIF(Vertices[Betweenness Centrality],"&gt;= "&amp;J21)-COUNTIF(Vertices[Betweenness Centrality],"&gt;="&amp;J22)</f>
        <v>0</v>
      </c>
      <c r="L21" s="39">
        <f t="shared" si="5"/>
        <v>0.0051056046511627875</v>
      </c>
      <c r="M21" s="40">
        <f>COUNTIF(Vertices[Closeness Centrality],"&gt;= "&amp;L21)-COUNTIF(Vertices[Closeness Centrality],"&gt;="&amp;L22)</f>
        <v>0</v>
      </c>
      <c r="N21" s="39">
        <f t="shared" si="6"/>
        <v>0.03626839534883721</v>
      </c>
      <c r="O21" s="40">
        <f>COUNTIF(Vertices[Eigenvector Centrality],"&gt;= "&amp;N21)-COUNTIF(Vertices[Eigenvector Centrality],"&gt;="&amp;N22)</f>
        <v>0</v>
      </c>
      <c r="P21" s="39">
        <f t="shared" si="7"/>
        <v>7.966642093023256</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4.186046511627906</v>
      </c>
      <c r="G22" s="38">
        <f>COUNTIF(Vertices[In-Degree],"&gt;= "&amp;F22)-COUNTIF(Vertices[In-Degree],"&gt;="&amp;F23)</f>
        <v>0</v>
      </c>
      <c r="H22" s="37">
        <f t="shared" si="3"/>
        <v>24.1860465116279</v>
      </c>
      <c r="I22" s="38">
        <f>COUNTIF(Vertices[Out-Degree],"&gt;= "&amp;H22)-COUNTIF(Vertices[Out-Degree],"&gt;="&amp;H23)</f>
        <v>0</v>
      </c>
      <c r="J22" s="37">
        <f t="shared" si="4"/>
        <v>2520.0775195348833</v>
      </c>
      <c r="K22" s="38">
        <f>COUNTIF(Vertices[Betweenness Centrality],"&gt;= "&amp;J22)-COUNTIF(Vertices[Betweenness Centrality],"&gt;="&amp;J23)</f>
        <v>1</v>
      </c>
      <c r="L22" s="37">
        <f t="shared" si="5"/>
        <v>0.005206162790697671</v>
      </c>
      <c r="M22" s="38">
        <f>COUNTIF(Vertices[Closeness Centrality],"&gt;= "&amp;L22)-COUNTIF(Vertices[Closeness Centrality],"&gt;="&amp;L23)</f>
        <v>0</v>
      </c>
      <c r="N22" s="37">
        <f t="shared" si="6"/>
        <v>0.038059837209302325</v>
      </c>
      <c r="O22" s="38">
        <f>COUNTIF(Vertices[Eigenvector Centrality],"&gt;= "&amp;N22)-COUNTIF(Vertices[Eigenvector Centrality],"&gt;="&amp;N23)</f>
        <v>1</v>
      </c>
      <c r="P22" s="37">
        <f t="shared" si="7"/>
        <v>8.366432255813955</v>
      </c>
      <c r="Q22" s="38">
        <f>COUNTIF(Vertices[PageRank],"&gt;= "&amp;P22)-COUNTIF(Vertices[PageRank],"&gt;="&amp;P23)</f>
        <v>1</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0.020224719101123594</v>
      </c>
      <c r="D23" s="32">
        <f t="shared" si="1"/>
        <v>0</v>
      </c>
      <c r="E23" s="3">
        <f>COUNTIF(Vertices[Degree],"&gt;= "&amp;D23)-COUNTIF(Vertices[Degree],"&gt;="&amp;D24)</f>
        <v>0</v>
      </c>
      <c r="F23" s="39">
        <f t="shared" si="2"/>
        <v>4.395348837209302</v>
      </c>
      <c r="G23" s="40">
        <f>COUNTIF(Vertices[In-Degree],"&gt;= "&amp;F23)-COUNTIF(Vertices[In-Degree],"&gt;="&amp;F24)</f>
        <v>0</v>
      </c>
      <c r="H23" s="39">
        <f t="shared" si="3"/>
        <v>25.395348837209294</v>
      </c>
      <c r="I23" s="40">
        <f>COUNTIF(Vertices[Out-Degree],"&gt;= "&amp;H23)-COUNTIF(Vertices[Out-Degree],"&gt;="&amp;H24)</f>
        <v>0</v>
      </c>
      <c r="J23" s="39">
        <f t="shared" si="4"/>
        <v>2646.0813955116273</v>
      </c>
      <c r="K23" s="40">
        <f>COUNTIF(Vertices[Betweenness Centrality],"&gt;= "&amp;J23)-COUNTIF(Vertices[Betweenness Centrality],"&gt;="&amp;J24)</f>
        <v>0</v>
      </c>
      <c r="L23" s="39">
        <f t="shared" si="5"/>
        <v>0.005306720930232554</v>
      </c>
      <c r="M23" s="40">
        <f>COUNTIF(Vertices[Closeness Centrality],"&gt;= "&amp;L23)-COUNTIF(Vertices[Closeness Centrality],"&gt;="&amp;L24)</f>
        <v>8</v>
      </c>
      <c r="N23" s="39">
        <f t="shared" si="6"/>
        <v>0.03985127906976744</v>
      </c>
      <c r="O23" s="40">
        <f>COUNTIF(Vertices[Eigenvector Centrality],"&gt;= "&amp;N23)-COUNTIF(Vertices[Eigenvector Centrality],"&gt;="&amp;N24)</f>
        <v>0</v>
      </c>
      <c r="P23" s="39">
        <f t="shared" si="7"/>
        <v>8.766222418604652</v>
      </c>
      <c r="Q23" s="40">
        <f>COUNTIF(Vertices[PageRank],"&gt;= "&amp;P23)-COUNTIF(Vertices[PageRank],"&gt;="&amp;P24)</f>
        <v>0</v>
      </c>
      <c r="R23" s="39">
        <f t="shared" si="8"/>
        <v>0.4883720930232556</v>
      </c>
      <c r="S23" s="44">
        <f>COUNTIF(Vertices[Clustering Coefficient],"&gt;= "&amp;R23)-COUNTIF(Vertices[Clustering Coefficient],"&gt;="&amp;R24)</f>
        <v>2</v>
      </c>
      <c r="T23" s="39" t="e">
        <f ca="1" t="shared" si="9"/>
        <v>#REF!</v>
      </c>
      <c r="U23" s="40" t="e">
        <f ca="1" t="shared" si="0"/>
        <v>#REF!</v>
      </c>
    </row>
    <row r="24" spans="1:21" ht="15">
      <c r="A24" s="34" t="s">
        <v>223</v>
      </c>
      <c r="B24" s="34">
        <v>0.477752</v>
      </c>
      <c r="D24" s="32">
        <f t="shared" si="1"/>
        <v>0</v>
      </c>
      <c r="E24" s="3">
        <f>COUNTIF(Vertices[Degree],"&gt;= "&amp;D24)-COUNTIF(Vertices[Degree],"&gt;="&amp;D25)</f>
        <v>0</v>
      </c>
      <c r="F24" s="37">
        <f t="shared" si="2"/>
        <v>4.604651162790698</v>
      </c>
      <c r="G24" s="38">
        <f>COUNTIF(Vertices[In-Degree],"&gt;= "&amp;F24)-COUNTIF(Vertices[In-Degree],"&gt;="&amp;F25)</f>
        <v>0</v>
      </c>
      <c r="H24" s="37">
        <f t="shared" si="3"/>
        <v>26.604651162790688</v>
      </c>
      <c r="I24" s="38">
        <f>COUNTIF(Vertices[Out-Degree],"&gt;= "&amp;H24)-COUNTIF(Vertices[Out-Degree],"&gt;="&amp;H25)</f>
        <v>1</v>
      </c>
      <c r="J24" s="37">
        <f t="shared" si="4"/>
        <v>2772.0852714883713</v>
      </c>
      <c r="K24" s="38">
        <f>COUNTIF(Vertices[Betweenness Centrality],"&gt;= "&amp;J24)-COUNTIF(Vertices[Betweenness Centrality],"&gt;="&amp;J25)</f>
        <v>0</v>
      </c>
      <c r="L24" s="37">
        <f t="shared" si="5"/>
        <v>0.0054072790697674376</v>
      </c>
      <c r="M24" s="38">
        <f>COUNTIF(Vertices[Closeness Centrality],"&gt;= "&amp;L24)-COUNTIF(Vertices[Closeness Centrality],"&gt;="&amp;L25)</f>
        <v>0</v>
      </c>
      <c r="N24" s="37">
        <f t="shared" si="6"/>
        <v>0.04164272093023255</v>
      </c>
      <c r="O24" s="38">
        <f>COUNTIF(Vertices[Eigenvector Centrality],"&gt;= "&amp;N24)-COUNTIF(Vertices[Eigenvector Centrality],"&gt;="&amp;N25)</f>
        <v>0</v>
      </c>
      <c r="P24" s="37">
        <f t="shared" si="7"/>
        <v>9.16601258139535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4.813953488372094</v>
      </c>
      <c r="G25" s="40">
        <f>COUNTIF(Vertices[In-Degree],"&gt;= "&amp;F25)-COUNTIF(Vertices[In-Degree],"&gt;="&amp;F26)</f>
        <v>0</v>
      </c>
      <c r="H25" s="39">
        <f t="shared" si="3"/>
        <v>27.813953488372082</v>
      </c>
      <c r="I25" s="40">
        <f>COUNTIF(Vertices[Out-Degree],"&gt;= "&amp;H25)-COUNTIF(Vertices[Out-Degree],"&gt;="&amp;H26)</f>
        <v>0</v>
      </c>
      <c r="J25" s="39">
        <f t="shared" si="4"/>
        <v>2898.0891474651153</v>
      </c>
      <c r="K25" s="40">
        <f>COUNTIF(Vertices[Betweenness Centrality],"&gt;= "&amp;J25)-COUNTIF(Vertices[Betweenness Centrality],"&gt;="&amp;J26)</f>
        <v>0</v>
      </c>
      <c r="L25" s="39">
        <f t="shared" si="5"/>
        <v>0.005507837209302321</v>
      </c>
      <c r="M25" s="40">
        <f>COUNTIF(Vertices[Closeness Centrality],"&gt;= "&amp;L25)-COUNTIF(Vertices[Closeness Centrality],"&gt;="&amp;L26)</f>
        <v>2</v>
      </c>
      <c r="N25" s="39">
        <f t="shared" si="6"/>
        <v>0.043434162790697665</v>
      </c>
      <c r="O25" s="40">
        <f>COUNTIF(Vertices[Eigenvector Centrality],"&gt;= "&amp;N25)-COUNTIF(Vertices[Eigenvector Centrality],"&gt;="&amp;N26)</f>
        <v>0</v>
      </c>
      <c r="P25" s="39">
        <f t="shared" si="7"/>
        <v>9.565802744186048</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762</v>
      </c>
      <c r="D26" s="32">
        <f t="shared" si="1"/>
        <v>0</v>
      </c>
      <c r="E26" s="3">
        <f>COUNTIF(Vertices[Degree],"&gt;= "&amp;D26)-COUNTIF(Vertices[Degree],"&gt;="&amp;D27)</f>
        <v>0</v>
      </c>
      <c r="F26" s="37">
        <f t="shared" si="2"/>
        <v>5.023255813953489</v>
      </c>
      <c r="G26" s="38">
        <f>COUNTIF(Vertices[In-Degree],"&gt;= "&amp;F26)-COUNTIF(Vertices[In-Degree],"&gt;="&amp;F27)</f>
        <v>0</v>
      </c>
      <c r="H26" s="37">
        <f t="shared" si="3"/>
        <v>29.023255813953476</v>
      </c>
      <c r="I26" s="38">
        <f>COUNTIF(Vertices[Out-Degree],"&gt;= "&amp;H26)-COUNTIF(Vertices[Out-Degree],"&gt;="&amp;H27)</f>
        <v>0</v>
      </c>
      <c r="J26" s="37">
        <f t="shared" si="4"/>
        <v>3024.0930234418593</v>
      </c>
      <c r="K26" s="38">
        <f>COUNTIF(Vertices[Betweenness Centrality],"&gt;= "&amp;J26)-COUNTIF(Vertices[Betweenness Centrality],"&gt;="&amp;J27)</f>
        <v>0</v>
      </c>
      <c r="L26" s="37">
        <f t="shared" si="5"/>
        <v>0.005608395348837204</v>
      </c>
      <c r="M26" s="38">
        <f>COUNTIF(Vertices[Closeness Centrality],"&gt;= "&amp;L26)-COUNTIF(Vertices[Closeness Centrality],"&gt;="&amp;L27)</f>
        <v>0</v>
      </c>
      <c r="N26" s="37">
        <f t="shared" si="6"/>
        <v>0.04522560465116278</v>
      </c>
      <c r="O26" s="38">
        <f>COUNTIF(Vertices[Eigenvector Centrality],"&gt;= "&amp;N26)-COUNTIF(Vertices[Eigenvector Centrality],"&gt;="&amp;N27)</f>
        <v>0</v>
      </c>
      <c r="P26" s="37">
        <f t="shared" si="7"/>
        <v>9.965592906976745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5.232558139534885</v>
      </c>
      <c r="G27" s="40">
        <f>COUNTIF(Vertices[In-Degree],"&gt;= "&amp;F27)-COUNTIF(Vertices[In-Degree],"&gt;="&amp;F28)</f>
        <v>0</v>
      </c>
      <c r="H27" s="39">
        <f t="shared" si="3"/>
        <v>30.23255813953487</v>
      </c>
      <c r="I27" s="40">
        <f>COUNTIF(Vertices[Out-Degree],"&gt;= "&amp;H27)-COUNTIF(Vertices[Out-Degree],"&gt;="&amp;H28)</f>
        <v>0</v>
      </c>
      <c r="J27" s="39">
        <f t="shared" si="4"/>
        <v>3150.0968994186032</v>
      </c>
      <c r="K27" s="40">
        <f>COUNTIF(Vertices[Betweenness Centrality],"&gt;= "&amp;J27)-COUNTIF(Vertices[Betweenness Centrality],"&gt;="&amp;J28)</f>
        <v>0</v>
      </c>
      <c r="L27" s="39">
        <f t="shared" si="5"/>
        <v>0.005708953488372088</v>
      </c>
      <c r="M27" s="40">
        <f>COUNTIF(Vertices[Closeness Centrality],"&gt;= "&amp;L27)-COUNTIF(Vertices[Closeness Centrality],"&gt;="&amp;L28)</f>
        <v>0</v>
      </c>
      <c r="N27" s="39">
        <f t="shared" si="6"/>
        <v>0.04701704651162789</v>
      </c>
      <c r="O27" s="40">
        <f>COUNTIF(Vertices[Eigenvector Centrality],"&gt;= "&amp;N27)-COUNTIF(Vertices[Eigenvector Centrality],"&gt;="&amp;N28)</f>
        <v>1</v>
      </c>
      <c r="P27" s="39">
        <f t="shared" si="7"/>
        <v>10.365383069767443</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733</v>
      </c>
      <c r="B28" s="34" t="s">
        <v>85</v>
      </c>
      <c r="D28" s="32">
        <f t="shared" si="1"/>
        <v>0</v>
      </c>
      <c r="E28" s="3">
        <f>COUNTIF(Vertices[Degree],"&gt;= "&amp;D28)-COUNTIF(Vertices[Degree],"&gt;="&amp;D29)</f>
        <v>0</v>
      </c>
      <c r="F28" s="37">
        <f t="shared" si="2"/>
        <v>5.441860465116281</v>
      </c>
      <c r="G28" s="38">
        <f>COUNTIF(Vertices[In-Degree],"&gt;= "&amp;F28)-COUNTIF(Vertices[In-Degree],"&gt;="&amp;F29)</f>
        <v>0</v>
      </c>
      <c r="H28" s="37">
        <f t="shared" si="3"/>
        <v>31.441860465116264</v>
      </c>
      <c r="I28" s="38">
        <f>COUNTIF(Vertices[Out-Degree],"&gt;= "&amp;H28)-COUNTIF(Vertices[Out-Degree],"&gt;="&amp;H29)</f>
        <v>0</v>
      </c>
      <c r="J28" s="37">
        <f t="shared" si="4"/>
        <v>3276.1007753953472</v>
      </c>
      <c r="K28" s="38">
        <f>COUNTIF(Vertices[Betweenness Centrality],"&gt;= "&amp;J28)-COUNTIF(Vertices[Betweenness Centrality],"&gt;="&amp;J29)</f>
        <v>0</v>
      </c>
      <c r="L28" s="37">
        <f t="shared" si="5"/>
        <v>0.005809511627906971</v>
      </c>
      <c r="M28" s="38">
        <f>COUNTIF(Vertices[Closeness Centrality],"&gt;= "&amp;L28)-COUNTIF(Vertices[Closeness Centrality],"&gt;="&amp;L29)</f>
        <v>0</v>
      </c>
      <c r="N28" s="37">
        <f t="shared" si="6"/>
        <v>0.048808488372093006</v>
      </c>
      <c r="O28" s="38">
        <f>COUNTIF(Vertices[Eigenvector Centrality],"&gt;= "&amp;N28)-COUNTIF(Vertices[Eigenvector Centrality],"&gt;="&amp;N29)</f>
        <v>0</v>
      </c>
      <c r="P28" s="37">
        <f t="shared" si="7"/>
        <v>10.76517323255814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5.6511627906976765</v>
      </c>
      <c r="G29" s="40">
        <f>COUNTIF(Vertices[In-Degree],"&gt;= "&amp;F29)-COUNTIF(Vertices[In-Degree],"&gt;="&amp;F30)</f>
        <v>0</v>
      </c>
      <c r="H29" s="39">
        <f t="shared" si="3"/>
        <v>32.65116279069766</v>
      </c>
      <c r="I29" s="40">
        <f>COUNTIF(Vertices[Out-Degree],"&gt;= "&amp;H29)-COUNTIF(Vertices[Out-Degree],"&gt;="&amp;H30)</f>
        <v>0</v>
      </c>
      <c r="J29" s="39">
        <f t="shared" si="4"/>
        <v>3402.104651372091</v>
      </c>
      <c r="K29" s="40">
        <f>COUNTIF(Vertices[Betweenness Centrality],"&gt;= "&amp;J29)-COUNTIF(Vertices[Betweenness Centrality],"&gt;="&amp;J30)</f>
        <v>0</v>
      </c>
      <c r="L29" s="39">
        <f t="shared" si="5"/>
        <v>0.005910069767441854</v>
      </c>
      <c r="M29" s="40">
        <f>COUNTIF(Vertices[Closeness Centrality],"&gt;= "&amp;L29)-COUNTIF(Vertices[Closeness Centrality],"&gt;="&amp;L30)</f>
        <v>0</v>
      </c>
      <c r="N29" s="39">
        <f t="shared" si="6"/>
        <v>0.05059993023255812</v>
      </c>
      <c r="O29" s="40">
        <f>COUNTIF(Vertices[Eigenvector Centrality],"&gt;= "&amp;N29)-COUNTIF(Vertices[Eigenvector Centrality],"&gt;="&amp;N30)</f>
        <v>1</v>
      </c>
      <c r="P29" s="39">
        <f t="shared" si="7"/>
        <v>11.164963395348838</v>
      </c>
      <c r="Q29" s="40">
        <f>COUNTIF(Vertices[PageRank],"&gt;= "&amp;P29)-COUNTIF(Vertices[PageRank],"&gt;="&amp;P30)</f>
        <v>0</v>
      </c>
      <c r="R29" s="39">
        <f t="shared" si="8"/>
        <v>0.627906976744186</v>
      </c>
      <c r="S29" s="44">
        <f>COUNTIF(Vertices[Clustering Coefficient],"&gt;= "&amp;R29)-COUNTIF(Vertices[Clustering Coefficient],"&gt;="&amp;R30)</f>
        <v>1</v>
      </c>
      <c r="T29" s="39" t="e">
        <f ca="1" t="shared" si="9"/>
        <v>#REF!</v>
      </c>
      <c r="U29" s="40" t="e">
        <f ca="1" t="shared" si="0"/>
        <v>#REF!</v>
      </c>
    </row>
    <row r="30" spans="1:21" ht="15">
      <c r="A30" s="34" t="s">
        <v>734</v>
      </c>
      <c r="B30" s="34" t="s">
        <v>85</v>
      </c>
      <c r="D30" s="32">
        <f t="shared" si="1"/>
        <v>0</v>
      </c>
      <c r="E30" s="3">
        <f>COUNTIF(Vertices[Degree],"&gt;= "&amp;D30)-COUNTIF(Vertices[Degree],"&gt;="&amp;D31)</f>
        <v>0</v>
      </c>
      <c r="F30" s="37">
        <f t="shared" si="2"/>
        <v>5.860465116279072</v>
      </c>
      <c r="G30" s="38">
        <f>COUNTIF(Vertices[In-Degree],"&gt;= "&amp;F30)-COUNTIF(Vertices[In-Degree],"&gt;="&amp;F31)</f>
        <v>2</v>
      </c>
      <c r="H30" s="37">
        <f t="shared" si="3"/>
        <v>33.86046511627906</v>
      </c>
      <c r="I30" s="38">
        <f>COUNTIF(Vertices[Out-Degree],"&gt;= "&amp;H30)-COUNTIF(Vertices[Out-Degree],"&gt;="&amp;H31)</f>
        <v>0</v>
      </c>
      <c r="J30" s="37">
        <f t="shared" si="4"/>
        <v>3528.108527348835</v>
      </c>
      <c r="K30" s="38">
        <f>COUNTIF(Vertices[Betweenness Centrality],"&gt;= "&amp;J30)-COUNTIF(Vertices[Betweenness Centrality],"&gt;="&amp;J31)</f>
        <v>0</v>
      </c>
      <c r="L30" s="37">
        <f t="shared" si="5"/>
        <v>0.006010627906976738</v>
      </c>
      <c r="M30" s="38">
        <f>COUNTIF(Vertices[Closeness Centrality],"&gt;= "&amp;L30)-COUNTIF(Vertices[Closeness Centrality],"&gt;="&amp;L31)</f>
        <v>0</v>
      </c>
      <c r="N30" s="37">
        <f t="shared" si="6"/>
        <v>0.052391372093023234</v>
      </c>
      <c r="O30" s="38">
        <f>COUNTIF(Vertices[Eigenvector Centrality],"&gt;= "&amp;N30)-COUNTIF(Vertices[Eigenvector Centrality],"&gt;="&amp;N31)</f>
        <v>0</v>
      </c>
      <c r="P30" s="37">
        <f t="shared" si="7"/>
        <v>11.564753558139536</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1:21" ht="15">
      <c r="A31" s="34" t="s">
        <v>735</v>
      </c>
      <c r="B31" s="34" t="s">
        <v>85</v>
      </c>
      <c r="D31" s="32">
        <f t="shared" si="1"/>
        <v>0</v>
      </c>
      <c r="E31" s="3">
        <f>COUNTIF(Vertices[Degree],"&gt;= "&amp;D31)-COUNTIF(Vertices[Degree],"&gt;="&amp;D32)</f>
        <v>0</v>
      </c>
      <c r="F31" s="39">
        <f t="shared" si="2"/>
        <v>6.069767441860468</v>
      </c>
      <c r="G31" s="40">
        <f>COUNTIF(Vertices[In-Degree],"&gt;= "&amp;F31)-COUNTIF(Vertices[In-Degree],"&gt;="&amp;F32)</f>
        <v>0</v>
      </c>
      <c r="H31" s="39">
        <f t="shared" si="3"/>
        <v>35.069767441860456</v>
      </c>
      <c r="I31" s="40">
        <f>COUNTIF(Vertices[Out-Degree],"&gt;= "&amp;H31)-COUNTIF(Vertices[Out-Degree],"&gt;="&amp;H32)</f>
        <v>0</v>
      </c>
      <c r="J31" s="39">
        <f t="shared" si="4"/>
        <v>3654.112403325579</v>
      </c>
      <c r="K31" s="40">
        <f>COUNTIF(Vertices[Betweenness Centrality],"&gt;= "&amp;J31)-COUNTIF(Vertices[Betweenness Centrality],"&gt;="&amp;J32)</f>
        <v>0</v>
      </c>
      <c r="L31" s="39">
        <f t="shared" si="5"/>
        <v>0.006111186046511621</v>
      </c>
      <c r="M31" s="40">
        <f>COUNTIF(Vertices[Closeness Centrality],"&gt;= "&amp;L31)-COUNTIF(Vertices[Closeness Centrality],"&gt;="&amp;L32)</f>
        <v>0</v>
      </c>
      <c r="N31" s="39">
        <f t="shared" si="6"/>
        <v>0.05418281395348835</v>
      </c>
      <c r="O31" s="40">
        <f>COUNTIF(Vertices[Eigenvector Centrality],"&gt;= "&amp;N31)-COUNTIF(Vertices[Eigenvector Centrality],"&gt;="&amp;N32)</f>
        <v>0</v>
      </c>
      <c r="P31" s="39">
        <f t="shared" si="7"/>
        <v>11.964543720930234</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15">
      <c r="A32" s="34" t="s">
        <v>736</v>
      </c>
      <c r="B32" s="34" t="s">
        <v>85</v>
      </c>
      <c r="D32" s="32">
        <f t="shared" si="1"/>
        <v>0</v>
      </c>
      <c r="E32" s="3">
        <f>COUNTIF(Vertices[Degree],"&gt;= "&amp;D32)-COUNTIF(Vertices[Degree],"&gt;="&amp;D33)</f>
        <v>0</v>
      </c>
      <c r="F32" s="37">
        <f t="shared" si="2"/>
        <v>6.279069767441864</v>
      </c>
      <c r="G32" s="38">
        <f>COUNTIF(Vertices[In-Degree],"&gt;= "&amp;F32)-COUNTIF(Vertices[In-Degree],"&gt;="&amp;F33)</f>
        <v>0</v>
      </c>
      <c r="H32" s="37">
        <f t="shared" si="3"/>
        <v>36.279069767441854</v>
      </c>
      <c r="I32" s="38">
        <f>COUNTIF(Vertices[Out-Degree],"&gt;= "&amp;H32)-COUNTIF(Vertices[Out-Degree],"&gt;="&amp;H33)</f>
        <v>0</v>
      </c>
      <c r="J32" s="37">
        <f t="shared" si="4"/>
        <v>3780.116279302323</v>
      </c>
      <c r="K32" s="38">
        <f>COUNTIF(Vertices[Betweenness Centrality],"&gt;= "&amp;J32)-COUNTIF(Vertices[Betweenness Centrality],"&gt;="&amp;J33)</f>
        <v>0</v>
      </c>
      <c r="L32" s="37">
        <f t="shared" si="5"/>
        <v>0.0062117441860465045</v>
      </c>
      <c r="M32" s="38">
        <f>COUNTIF(Vertices[Closeness Centrality],"&gt;= "&amp;L32)-COUNTIF(Vertices[Closeness Centrality],"&gt;="&amp;L33)</f>
        <v>2</v>
      </c>
      <c r="N32" s="37">
        <f t="shared" si="6"/>
        <v>0.05597425581395346</v>
      </c>
      <c r="O32" s="38">
        <f>COUNTIF(Vertices[Eigenvector Centrality],"&gt;= "&amp;N32)-COUNTIF(Vertices[Eigenvector Centrality],"&gt;="&amp;N33)</f>
        <v>0</v>
      </c>
      <c r="P32" s="37">
        <f t="shared" si="7"/>
        <v>12.364333883720931</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737</v>
      </c>
      <c r="B33" s="34" t="s">
        <v>85</v>
      </c>
      <c r="D33" s="32">
        <f t="shared" si="1"/>
        <v>0</v>
      </c>
      <c r="E33" s="3">
        <f>COUNTIF(Vertices[Degree],"&gt;= "&amp;D33)-COUNTIF(Vertices[Degree],"&gt;="&amp;D34)</f>
        <v>0</v>
      </c>
      <c r="F33" s="39">
        <f t="shared" si="2"/>
        <v>6.488372093023259</v>
      </c>
      <c r="G33" s="40">
        <f>COUNTIF(Vertices[In-Degree],"&gt;= "&amp;F33)-COUNTIF(Vertices[In-Degree],"&gt;="&amp;F34)</f>
        <v>0</v>
      </c>
      <c r="H33" s="39">
        <f t="shared" si="3"/>
        <v>37.48837209302325</v>
      </c>
      <c r="I33" s="40">
        <f>COUNTIF(Vertices[Out-Degree],"&gt;= "&amp;H33)-COUNTIF(Vertices[Out-Degree],"&gt;="&amp;H34)</f>
        <v>0</v>
      </c>
      <c r="J33" s="39">
        <f t="shared" si="4"/>
        <v>3906.120155279067</v>
      </c>
      <c r="K33" s="40">
        <f>COUNTIF(Vertices[Betweenness Centrality],"&gt;= "&amp;J33)-COUNTIF(Vertices[Betweenness Centrality],"&gt;="&amp;J34)</f>
        <v>0</v>
      </c>
      <c r="L33" s="39">
        <f t="shared" si="5"/>
        <v>0.006312302325581388</v>
      </c>
      <c r="M33" s="40">
        <f>COUNTIF(Vertices[Closeness Centrality],"&gt;= "&amp;L33)-COUNTIF(Vertices[Closeness Centrality],"&gt;="&amp;L34)</f>
        <v>0</v>
      </c>
      <c r="N33" s="39">
        <f t="shared" si="6"/>
        <v>0.057765697674418574</v>
      </c>
      <c r="O33" s="40">
        <f>COUNTIF(Vertices[Eigenvector Centrality],"&gt;= "&amp;N33)-COUNTIF(Vertices[Eigenvector Centrality],"&gt;="&amp;N34)</f>
        <v>0</v>
      </c>
      <c r="P33" s="39">
        <f t="shared" si="7"/>
        <v>12.764124046511629</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738</v>
      </c>
      <c r="B34" s="34" t="s">
        <v>85</v>
      </c>
      <c r="D34" s="32">
        <f t="shared" si="1"/>
        <v>0</v>
      </c>
      <c r="E34" s="3">
        <f>COUNTIF(Vertices[Degree],"&gt;= "&amp;D34)-COUNTIF(Vertices[Degree],"&gt;="&amp;D35)</f>
        <v>0</v>
      </c>
      <c r="F34" s="37">
        <f t="shared" si="2"/>
        <v>6.697674418604655</v>
      </c>
      <c r="G34" s="38">
        <f>COUNTIF(Vertices[In-Degree],"&gt;= "&amp;F34)-COUNTIF(Vertices[In-Degree],"&gt;="&amp;F35)</f>
        <v>0</v>
      </c>
      <c r="H34" s="37">
        <f t="shared" si="3"/>
        <v>38.69767441860465</v>
      </c>
      <c r="I34" s="38">
        <f>COUNTIF(Vertices[Out-Degree],"&gt;= "&amp;H34)-COUNTIF(Vertices[Out-Degree],"&gt;="&amp;H35)</f>
        <v>0</v>
      </c>
      <c r="J34" s="37">
        <f t="shared" si="4"/>
        <v>4032.124031255811</v>
      </c>
      <c r="K34" s="38">
        <f>COUNTIF(Vertices[Betweenness Centrality],"&gt;= "&amp;J34)-COUNTIF(Vertices[Betweenness Centrality],"&gt;="&amp;J35)</f>
        <v>0</v>
      </c>
      <c r="L34" s="37">
        <f t="shared" si="5"/>
        <v>0.006412860465116271</v>
      </c>
      <c r="M34" s="38">
        <f>COUNTIF(Vertices[Closeness Centrality],"&gt;= "&amp;L34)-COUNTIF(Vertices[Closeness Centrality],"&gt;="&amp;L35)</f>
        <v>0</v>
      </c>
      <c r="N34" s="37">
        <f t="shared" si="6"/>
        <v>0.05955713953488369</v>
      </c>
      <c r="O34" s="38">
        <f>COUNTIF(Vertices[Eigenvector Centrality],"&gt;= "&amp;N34)-COUNTIF(Vertices[Eigenvector Centrality],"&gt;="&amp;N35)</f>
        <v>0</v>
      </c>
      <c r="P34" s="37">
        <f t="shared" si="7"/>
        <v>13.163914209302327</v>
      </c>
      <c r="Q34" s="38">
        <f>COUNTIF(Vertices[PageRank],"&gt;= "&amp;P34)-COUNTIF(Vertices[PageRank],"&gt;="&amp;P35)</f>
        <v>0</v>
      </c>
      <c r="R34" s="37">
        <f t="shared" si="8"/>
        <v>0.7441860465116281</v>
      </c>
      <c r="S34" s="43">
        <f>COUNTIF(Vertices[Clustering Coefficient],"&gt;= "&amp;R34)-COUNTIF(Vertices[Clustering Coefficient],"&gt;="&amp;R35)</f>
        <v>2</v>
      </c>
      <c r="T34" s="37" t="e">
        <f ca="1" t="shared" si="9"/>
        <v>#REF!</v>
      </c>
      <c r="U34" s="38" t="e">
        <f ca="1" t="shared" si="0"/>
        <v>#REF!</v>
      </c>
    </row>
    <row r="35" spans="1:21" ht="15">
      <c r="A35" s="34" t="s">
        <v>755</v>
      </c>
      <c r="B35" s="34" t="s">
        <v>85</v>
      </c>
      <c r="D35" s="32">
        <f t="shared" si="1"/>
        <v>0</v>
      </c>
      <c r="E35" s="3">
        <f>COUNTIF(Vertices[Degree],"&gt;= "&amp;D35)-COUNTIF(Vertices[Degree],"&gt;="&amp;D36)</f>
        <v>0</v>
      </c>
      <c r="F35" s="39">
        <f t="shared" si="2"/>
        <v>6.906976744186051</v>
      </c>
      <c r="G35" s="40">
        <f>COUNTIF(Vertices[In-Degree],"&gt;= "&amp;F35)-COUNTIF(Vertices[In-Degree],"&gt;="&amp;F36)</f>
        <v>0</v>
      </c>
      <c r="H35" s="39">
        <f t="shared" si="3"/>
        <v>39.906976744186046</v>
      </c>
      <c r="I35" s="40">
        <f>COUNTIF(Vertices[Out-Degree],"&gt;= "&amp;H35)-COUNTIF(Vertices[Out-Degree],"&gt;="&amp;H36)</f>
        <v>0</v>
      </c>
      <c r="J35" s="39">
        <f t="shared" si="4"/>
        <v>4158.127907232555</v>
      </c>
      <c r="K35" s="40">
        <f>COUNTIF(Vertices[Betweenness Centrality],"&gt;= "&amp;J35)-COUNTIF(Vertices[Betweenness Centrality],"&gt;="&amp;J36)</f>
        <v>0</v>
      </c>
      <c r="L35" s="39">
        <f t="shared" si="5"/>
        <v>0.006513418604651155</v>
      </c>
      <c r="M35" s="40">
        <f>COUNTIF(Vertices[Closeness Centrality],"&gt;= "&amp;L35)-COUNTIF(Vertices[Closeness Centrality],"&gt;="&amp;L36)</f>
        <v>0</v>
      </c>
      <c r="N35" s="39">
        <f t="shared" si="6"/>
        <v>0.0613485813953488</v>
      </c>
      <c r="O35" s="40">
        <f>COUNTIF(Vertices[Eigenvector Centrality],"&gt;= "&amp;N35)-COUNTIF(Vertices[Eigenvector Centrality],"&gt;="&amp;N36)</f>
        <v>0</v>
      </c>
      <c r="P35" s="39">
        <f t="shared" si="7"/>
        <v>13.563704372093024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756</v>
      </c>
      <c r="B36" s="34" t="s">
        <v>85</v>
      </c>
      <c r="D36" s="32">
        <f t="shared" si="1"/>
        <v>0</v>
      </c>
      <c r="E36" s="3">
        <f>COUNTIF(Vertices[Degree],"&gt;= "&amp;D36)-COUNTIF(Vertices[Degree],"&gt;="&amp;D37)</f>
        <v>0</v>
      </c>
      <c r="F36" s="37">
        <f t="shared" si="2"/>
        <v>7.1162790697674465</v>
      </c>
      <c r="G36" s="38">
        <f>COUNTIF(Vertices[In-Degree],"&gt;= "&amp;F36)-COUNTIF(Vertices[In-Degree],"&gt;="&amp;F37)</f>
        <v>0</v>
      </c>
      <c r="H36" s="37">
        <f t="shared" si="3"/>
        <v>41.116279069767444</v>
      </c>
      <c r="I36" s="38">
        <f>COUNTIF(Vertices[Out-Degree],"&gt;= "&amp;H36)-COUNTIF(Vertices[Out-Degree],"&gt;="&amp;H37)</f>
        <v>0</v>
      </c>
      <c r="J36" s="37">
        <f t="shared" si="4"/>
        <v>4284.131783209299</v>
      </c>
      <c r="K36" s="38">
        <f>COUNTIF(Vertices[Betweenness Centrality],"&gt;= "&amp;J36)-COUNTIF(Vertices[Betweenness Centrality],"&gt;="&amp;J37)</f>
        <v>0</v>
      </c>
      <c r="L36" s="37">
        <f t="shared" si="5"/>
        <v>0.006613976744186038</v>
      </c>
      <c r="M36" s="38">
        <f>COUNTIF(Vertices[Closeness Centrality],"&gt;= "&amp;L36)-COUNTIF(Vertices[Closeness Centrality],"&gt;="&amp;L37)</f>
        <v>0</v>
      </c>
      <c r="N36" s="37">
        <f t="shared" si="6"/>
        <v>0.06314002325581392</v>
      </c>
      <c r="O36" s="38">
        <f>COUNTIF(Vertices[Eigenvector Centrality],"&gt;= "&amp;N36)-COUNTIF(Vertices[Eigenvector Centrality],"&gt;="&amp;N37)</f>
        <v>0</v>
      </c>
      <c r="P36" s="37">
        <f t="shared" si="7"/>
        <v>13.963494534883722</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757</v>
      </c>
      <c r="B37" s="34" t="s">
        <v>85</v>
      </c>
      <c r="D37" s="32">
        <f t="shared" si="1"/>
        <v>0</v>
      </c>
      <c r="E37" s="3">
        <f>COUNTIF(Vertices[Degree],"&gt;= "&amp;D37)-COUNTIF(Vertices[Degree],"&gt;="&amp;D38)</f>
        <v>0</v>
      </c>
      <c r="F37" s="39">
        <f t="shared" si="2"/>
        <v>7.325581395348842</v>
      </c>
      <c r="G37" s="40">
        <f>COUNTIF(Vertices[In-Degree],"&gt;= "&amp;F37)-COUNTIF(Vertices[In-Degree],"&gt;="&amp;F38)</f>
        <v>0</v>
      </c>
      <c r="H37" s="39">
        <f t="shared" si="3"/>
        <v>42.32558139534884</v>
      </c>
      <c r="I37" s="40">
        <f>COUNTIF(Vertices[Out-Degree],"&gt;= "&amp;H37)-COUNTIF(Vertices[Out-Degree],"&gt;="&amp;H38)</f>
        <v>0</v>
      </c>
      <c r="J37" s="39">
        <f t="shared" si="4"/>
        <v>4410.135659186043</v>
      </c>
      <c r="K37" s="40">
        <f>COUNTIF(Vertices[Betweenness Centrality],"&gt;= "&amp;J37)-COUNTIF(Vertices[Betweenness Centrality],"&gt;="&amp;J38)</f>
        <v>0</v>
      </c>
      <c r="L37" s="39">
        <f t="shared" si="5"/>
        <v>0.006714534883720921</v>
      </c>
      <c r="M37" s="40">
        <f>COUNTIF(Vertices[Closeness Centrality],"&gt;= "&amp;L37)-COUNTIF(Vertices[Closeness Centrality],"&gt;="&amp;L38)</f>
        <v>0</v>
      </c>
      <c r="N37" s="39">
        <f t="shared" si="6"/>
        <v>0.06493146511627904</v>
      </c>
      <c r="O37" s="40">
        <f>COUNTIF(Vertices[Eigenvector Centrality],"&gt;= "&amp;N37)-COUNTIF(Vertices[Eigenvector Centrality],"&gt;="&amp;N38)</f>
        <v>0</v>
      </c>
      <c r="P37" s="39">
        <f t="shared" si="7"/>
        <v>14.36328469767442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1:21" ht="15">
      <c r="A38" s="34" t="s">
        <v>758</v>
      </c>
      <c r="B38" s="34" t="s">
        <v>85</v>
      </c>
      <c r="D38" s="32">
        <f t="shared" si="1"/>
        <v>0</v>
      </c>
      <c r="E38" s="3">
        <f>COUNTIF(Vertices[Degree],"&gt;= "&amp;D38)-COUNTIF(Vertices[Degree],"&gt;="&amp;D39)</f>
        <v>0</v>
      </c>
      <c r="F38" s="37">
        <f t="shared" si="2"/>
        <v>7.534883720930238</v>
      </c>
      <c r="G38" s="38">
        <f>COUNTIF(Vertices[In-Degree],"&gt;= "&amp;F38)-COUNTIF(Vertices[In-Degree],"&gt;="&amp;F39)</f>
        <v>0</v>
      </c>
      <c r="H38" s="37">
        <f t="shared" si="3"/>
        <v>43.53488372093024</v>
      </c>
      <c r="I38" s="38">
        <f>COUNTIF(Vertices[Out-Degree],"&gt;= "&amp;H38)-COUNTIF(Vertices[Out-Degree],"&gt;="&amp;H39)</f>
        <v>0</v>
      </c>
      <c r="J38" s="37">
        <f t="shared" si="4"/>
        <v>4536.139535162787</v>
      </c>
      <c r="K38" s="38">
        <f>COUNTIF(Vertices[Betweenness Centrality],"&gt;= "&amp;J38)-COUNTIF(Vertices[Betweenness Centrality],"&gt;="&amp;J39)</f>
        <v>0</v>
      </c>
      <c r="L38" s="37">
        <f t="shared" si="5"/>
        <v>0.006815093023255805</v>
      </c>
      <c r="M38" s="38">
        <f>COUNTIF(Vertices[Closeness Centrality],"&gt;= "&amp;L38)-COUNTIF(Vertices[Closeness Centrality],"&gt;="&amp;L39)</f>
        <v>0</v>
      </c>
      <c r="N38" s="37">
        <f t="shared" si="6"/>
        <v>0.06672290697674416</v>
      </c>
      <c r="O38" s="38">
        <f>COUNTIF(Vertices[Eigenvector Centrality],"&gt;= "&amp;N38)-COUNTIF(Vertices[Eigenvector Centrality],"&gt;="&amp;N39)</f>
        <v>0</v>
      </c>
      <c r="P38" s="37">
        <f t="shared" si="7"/>
        <v>14.763074860465117</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7.744186046511634</v>
      </c>
      <c r="G39" s="40">
        <f>COUNTIF(Vertices[In-Degree],"&gt;= "&amp;F39)-COUNTIF(Vertices[In-Degree],"&gt;="&amp;F40)</f>
        <v>0</v>
      </c>
      <c r="H39" s="39">
        <f t="shared" si="3"/>
        <v>44.744186046511636</v>
      </c>
      <c r="I39" s="40">
        <f>COUNTIF(Vertices[Out-Degree],"&gt;= "&amp;H39)-COUNTIF(Vertices[Out-Degree],"&gt;="&amp;H40)</f>
        <v>0</v>
      </c>
      <c r="J39" s="39">
        <f t="shared" si="4"/>
        <v>4662.143411139531</v>
      </c>
      <c r="K39" s="40">
        <f>COUNTIF(Vertices[Betweenness Centrality],"&gt;= "&amp;J39)-COUNTIF(Vertices[Betweenness Centrality],"&gt;="&amp;J40)</f>
        <v>0</v>
      </c>
      <c r="L39" s="39">
        <f t="shared" si="5"/>
        <v>0.006915651162790688</v>
      </c>
      <c r="M39" s="40">
        <f>COUNTIF(Vertices[Closeness Centrality],"&gt;= "&amp;L39)-COUNTIF(Vertices[Closeness Centrality],"&gt;="&amp;L40)</f>
        <v>0</v>
      </c>
      <c r="N39" s="39">
        <f t="shared" si="6"/>
        <v>0.06851434883720928</v>
      </c>
      <c r="O39" s="40">
        <f>COUNTIF(Vertices[Eigenvector Centrality],"&gt;= "&amp;N39)-COUNTIF(Vertices[Eigenvector Centrality],"&gt;="&amp;N40)</f>
        <v>0</v>
      </c>
      <c r="P39" s="39">
        <f t="shared" si="7"/>
        <v>15.162865023255815</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759</v>
      </c>
      <c r="B40" s="34" t="s">
        <v>85</v>
      </c>
      <c r="D40" s="32">
        <f t="shared" si="1"/>
        <v>0</v>
      </c>
      <c r="E40" s="3">
        <f>COUNTIF(Vertices[Degree],"&gt;= "&amp;D40)-COUNTIF(Vertices[Degree],"&gt;="&amp;D41)</f>
        <v>0</v>
      </c>
      <c r="F40" s="37">
        <f t="shared" si="2"/>
        <v>7.953488372093029</v>
      </c>
      <c r="G40" s="38">
        <f>COUNTIF(Vertices[In-Degree],"&gt;= "&amp;F40)-COUNTIF(Vertices[In-Degree],"&gt;="&amp;F41)</f>
        <v>0</v>
      </c>
      <c r="H40" s="37">
        <f t="shared" si="3"/>
        <v>45.953488372093034</v>
      </c>
      <c r="I40" s="38">
        <f>COUNTIF(Vertices[Out-Degree],"&gt;= "&amp;H40)-COUNTIF(Vertices[Out-Degree],"&gt;="&amp;H41)</f>
        <v>0</v>
      </c>
      <c r="J40" s="37">
        <f t="shared" si="4"/>
        <v>4788.147287116275</v>
      </c>
      <c r="K40" s="38">
        <f>COUNTIF(Vertices[Betweenness Centrality],"&gt;= "&amp;J40)-COUNTIF(Vertices[Betweenness Centrality],"&gt;="&amp;J41)</f>
        <v>0</v>
      </c>
      <c r="L40" s="37">
        <f t="shared" si="5"/>
        <v>0.0070162093023255715</v>
      </c>
      <c r="M40" s="38">
        <f>COUNTIF(Vertices[Closeness Centrality],"&gt;= "&amp;L40)-COUNTIF(Vertices[Closeness Centrality],"&gt;="&amp;L41)</f>
        <v>0</v>
      </c>
      <c r="N40" s="37">
        <f t="shared" si="6"/>
        <v>0.0703057906976744</v>
      </c>
      <c r="O40" s="38">
        <f>COUNTIF(Vertices[Eigenvector Centrality],"&gt;= "&amp;N40)-COUNTIF(Vertices[Eigenvector Centrality],"&gt;="&amp;N41)</f>
        <v>0</v>
      </c>
      <c r="P40" s="37">
        <f t="shared" si="7"/>
        <v>15.562655186046513</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760</v>
      </c>
      <c r="B41" s="34" t="s">
        <v>85</v>
      </c>
      <c r="D41" s="32">
        <f t="shared" si="1"/>
        <v>0</v>
      </c>
      <c r="E41" s="3">
        <f>COUNTIF(Vertices[Degree],"&gt;= "&amp;D41)-COUNTIF(Vertices[Degree],"&gt;="&amp;D42)</f>
        <v>0</v>
      </c>
      <c r="F41" s="39">
        <f t="shared" si="2"/>
        <v>8.162790697674424</v>
      </c>
      <c r="G41" s="40">
        <f>COUNTIF(Vertices[In-Degree],"&gt;= "&amp;F41)-COUNTIF(Vertices[In-Degree],"&gt;="&amp;F42)</f>
        <v>0</v>
      </c>
      <c r="H41" s="39">
        <f t="shared" si="3"/>
        <v>47.16279069767443</v>
      </c>
      <c r="I41" s="40">
        <f>COUNTIF(Vertices[Out-Degree],"&gt;= "&amp;H41)-COUNTIF(Vertices[Out-Degree],"&gt;="&amp;H42)</f>
        <v>0</v>
      </c>
      <c r="J41" s="39">
        <f t="shared" si="4"/>
        <v>4914.151163093019</v>
      </c>
      <c r="K41" s="40">
        <f>COUNTIF(Vertices[Betweenness Centrality],"&gt;= "&amp;J41)-COUNTIF(Vertices[Betweenness Centrality],"&gt;="&amp;J42)</f>
        <v>0</v>
      </c>
      <c r="L41" s="39">
        <f t="shared" si="5"/>
        <v>0.007116767441860455</v>
      </c>
      <c r="M41" s="40">
        <f>COUNTIF(Vertices[Closeness Centrality],"&gt;= "&amp;L41)-COUNTIF(Vertices[Closeness Centrality],"&gt;="&amp;L42)</f>
        <v>0</v>
      </c>
      <c r="N41" s="39">
        <f t="shared" si="6"/>
        <v>0.07209723255813952</v>
      </c>
      <c r="O41" s="40">
        <f>COUNTIF(Vertices[Eigenvector Centrality],"&gt;= "&amp;N41)-COUNTIF(Vertices[Eigenvector Centrality],"&gt;="&amp;N42)</f>
        <v>0</v>
      </c>
      <c r="P41" s="39">
        <f t="shared" si="7"/>
        <v>15.96244534883721</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761</v>
      </c>
      <c r="B42" s="34" t="s">
        <v>85</v>
      </c>
      <c r="D42" s="32">
        <f t="shared" si="1"/>
        <v>0</v>
      </c>
      <c r="E42" s="3">
        <f>COUNTIF(Vertices[Degree],"&gt;= "&amp;D42)-COUNTIF(Vertices[Degree],"&gt;="&amp;D43)</f>
        <v>0</v>
      </c>
      <c r="F42" s="37">
        <f t="shared" si="2"/>
        <v>8.37209302325582</v>
      </c>
      <c r="G42" s="38">
        <f>COUNTIF(Vertices[In-Degree],"&gt;= "&amp;F42)-COUNTIF(Vertices[In-Degree],"&gt;="&amp;F43)</f>
        <v>0</v>
      </c>
      <c r="H42" s="37">
        <f t="shared" si="3"/>
        <v>48.37209302325583</v>
      </c>
      <c r="I42" s="38">
        <f>COUNTIF(Vertices[Out-Degree],"&gt;= "&amp;H42)-COUNTIF(Vertices[Out-Degree],"&gt;="&amp;H43)</f>
        <v>0</v>
      </c>
      <c r="J42" s="37">
        <f t="shared" si="4"/>
        <v>5040.155039069763</v>
      </c>
      <c r="K42" s="38">
        <f>COUNTIF(Vertices[Betweenness Centrality],"&gt;= "&amp;J42)-COUNTIF(Vertices[Betweenness Centrality],"&gt;="&amp;J43)</f>
        <v>0</v>
      </c>
      <c r="L42" s="37">
        <f t="shared" si="5"/>
        <v>0.007217325581395338</v>
      </c>
      <c r="M42" s="38">
        <f>COUNTIF(Vertices[Closeness Centrality],"&gt;= "&amp;L42)-COUNTIF(Vertices[Closeness Centrality],"&gt;="&amp;L43)</f>
        <v>0</v>
      </c>
      <c r="N42" s="37">
        <f t="shared" si="6"/>
        <v>0.07388867441860464</v>
      </c>
      <c r="O42" s="38">
        <f>COUNTIF(Vertices[Eigenvector Centrality],"&gt;= "&amp;N42)-COUNTIF(Vertices[Eigenvector Centrality],"&gt;="&amp;N43)</f>
        <v>0</v>
      </c>
      <c r="P42" s="37">
        <f t="shared" si="7"/>
        <v>16.362235511627908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8.581395348837216</v>
      </c>
      <c r="G43" s="40">
        <f>COUNTIF(Vertices[In-Degree],"&gt;= "&amp;F43)-COUNTIF(Vertices[In-Degree],"&gt;="&amp;F44)</f>
        <v>0</v>
      </c>
      <c r="H43" s="39">
        <f t="shared" si="3"/>
        <v>49.581395348837226</v>
      </c>
      <c r="I43" s="40">
        <f>COUNTIF(Vertices[Out-Degree],"&gt;= "&amp;H43)-COUNTIF(Vertices[Out-Degree],"&gt;="&amp;H44)</f>
        <v>0</v>
      </c>
      <c r="J43" s="39">
        <f t="shared" si="4"/>
        <v>5166.158915046507</v>
      </c>
      <c r="K43" s="40">
        <f>COUNTIF(Vertices[Betweenness Centrality],"&gt;= "&amp;J43)-COUNTIF(Vertices[Betweenness Centrality],"&gt;="&amp;J44)</f>
        <v>0</v>
      </c>
      <c r="L43" s="39">
        <f t="shared" si="5"/>
        <v>0.007317883720930222</v>
      </c>
      <c r="M43" s="40">
        <f>COUNTIF(Vertices[Closeness Centrality],"&gt;= "&amp;L43)-COUNTIF(Vertices[Closeness Centrality],"&gt;="&amp;L44)</f>
        <v>0</v>
      </c>
      <c r="N43" s="39">
        <f t="shared" si="6"/>
        <v>0.07568011627906976</v>
      </c>
      <c r="O43" s="40">
        <f>COUNTIF(Vertices[Eigenvector Centrality],"&gt;= "&amp;N43)-COUNTIF(Vertices[Eigenvector Centrality],"&gt;="&amp;N44)</f>
        <v>0</v>
      </c>
      <c r="P43" s="39">
        <f t="shared" si="7"/>
        <v>16.762025674418606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8.790697674418611</v>
      </c>
      <c r="G44" s="38">
        <f>COUNTIF(Vertices[In-Degree],"&gt;= "&amp;F44)-COUNTIF(Vertices[In-Degree],"&gt;="&amp;F45)</f>
        <v>0</v>
      </c>
      <c r="H44" s="37">
        <f t="shared" si="3"/>
        <v>50.790697674418624</v>
      </c>
      <c r="I44" s="38">
        <f>COUNTIF(Vertices[Out-Degree],"&gt;= "&amp;H44)-COUNTIF(Vertices[Out-Degree],"&gt;="&amp;H45)</f>
        <v>0</v>
      </c>
      <c r="J44" s="37">
        <f t="shared" si="4"/>
        <v>5292.162791023251</v>
      </c>
      <c r="K44" s="38">
        <f>COUNTIF(Vertices[Betweenness Centrality],"&gt;= "&amp;J44)-COUNTIF(Vertices[Betweenness Centrality],"&gt;="&amp;J45)</f>
        <v>0</v>
      </c>
      <c r="L44" s="37">
        <f t="shared" si="5"/>
        <v>0.007418441860465105</v>
      </c>
      <c r="M44" s="38">
        <f>COUNTIF(Vertices[Closeness Centrality],"&gt;= "&amp;L44)-COUNTIF(Vertices[Closeness Centrality],"&gt;="&amp;L45)</f>
        <v>0</v>
      </c>
      <c r="N44" s="37">
        <f t="shared" si="6"/>
        <v>0.07747155813953488</v>
      </c>
      <c r="O44" s="38">
        <f>COUNTIF(Vertices[Eigenvector Centrality],"&gt;= "&amp;N44)-COUNTIF(Vertices[Eigenvector Centrality],"&gt;="&amp;N45)</f>
        <v>0</v>
      </c>
      <c r="P44" s="37">
        <f t="shared" si="7"/>
        <v>17.161815837209303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9</v>
      </c>
      <c r="G45" s="42">
        <f>COUNTIF(Vertices[In-Degree],"&gt;= "&amp;F45)-COUNTIF(Vertices[In-Degree],"&gt;="&amp;F46)</f>
        <v>1</v>
      </c>
      <c r="H45" s="41">
        <f>MAX(Vertices[Out-Degree])</f>
        <v>52</v>
      </c>
      <c r="I45" s="42">
        <f>COUNTIF(Vertices[Out-Degree],"&gt;= "&amp;H45)-COUNTIF(Vertices[Out-Degree],"&gt;="&amp;H46)</f>
        <v>1</v>
      </c>
      <c r="J45" s="41">
        <f>MAX(Vertices[Betweenness Centrality])</f>
        <v>5418.166667</v>
      </c>
      <c r="K45" s="42">
        <f>COUNTIF(Vertices[Betweenness Centrality],"&gt;= "&amp;J45)-COUNTIF(Vertices[Betweenness Centrality],"&gt;="&amp;J46)</f>
        <v>1</v>
      </c>
      <c r="L45" s="41">
        <f>MAX(Vertices[Closeness Centrality])</f>
        <v>0.007519</v>
      </c>
      <c r="M45" s="42">
        <f>COUNTIF(Vertices[Closeness Centrality],"&gt;= "&amp;L45)-COUNTIF(Vertices[Closeness Centrality],"&gt;="&amp;L46)</f>
        <v>1</v>
      </c>
      <c r="N45" s="41">
        <f>MAX(Vertices[Eigenvector Centrality])</f>
        <v>0.079263</v>
      </c>
      <c r="O45" s="42">
        <f>COUNTIF(Vertices[Eigenvector Centrality],"&gt;= "&amp;N45)-COUNTIF(Vertices[Eigenvector Centrality],"&gt;="&amp;N46)</f>
        <v>1</v>
      </c>
      <c r="P45" s="41">
        <f>MAX(Vertices[PageRank])</f>
        <v>17.561606</v>
      </c>
      <c r="Q45" s="42">
        <f>COUNTIF(Vertices[PageRank],"&gt;= "&amp;P45)-COUNTIF(Vertices[PageRank],"&gt;="&amp;P46)</f>
        <v>1</v>
      </c>
      <c r="R45" s="41">
        <f>MAX(Vertices[Clustering Coefficient])</f>
        <v>1</v>
      </c>
      <c r="S45" s="45">
        <f>COUNTIF(Vertices[Clustering Coefficient],"&gt;= "&amp;R45)-COUNTIF(Vertices[Clustering Coefficient],"&gt;="&amp;R46)</f>
        <v>16</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9</v>
      </c>
    </row>
    <row r="73" spans="1:2" ht="15">
      <c r="A73" s="33" t="s">
        <v>90</v>
      </c>
      <c r="B73" s="47">
        <f>_xlfn.IFERROR(AVERAGE(Vertices[In-Degree]),NoMetricMessage)</f>
        <v>1.8</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IF(COUNT(Vertices[Out-Degree])&gt;0,H45,NoMetricMessage)</f>
        <v>52</v>
      </c>
    </row>
    <row r="87" spans="1:2" ht="15">
      <c r="A87" s="33" t="s">
        <v>96</v>
      </c>
      <c r="B87" s="47">
        <f>_xlfn.IFERROR(AVERAGE(Vertices[Out-Degree]),NoMetricMessage)</f>
        <v>1.8</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5418.166667</v>
      </c>
    </row>
    <row r="101" spans="1:2" ht="15">
      <c r="A101" s="33" t="s">
        <v>102</v>
      </c>
      <c r="B101" s="47">
        <f>_xlfn.IFERROR(AVERAGE(Vertices[Betweenness Centrality]),NoMetricMessage)</f>
        <v>142.64444445555554</v>
      </c>
    </row>
    <row r="102" spans="1:2" ht="15">
      <c r="A102" s="33" t="s">
        <v>103</v>
      </c>
      <c r="B102" s="47">
        <f>_xlfn.IFERROR(MEDIAN(Vertices[Betweenness Centrality]),NoMetricMessage)</f>
        <v>0</v>
      </c>
    </row>
    <row r="113" spans="1:2" ht="15">
      <c r="A113" s="33" t="s">
        <v>106</v>
      </c>
      <c r="B113" s="47">
        <f>IF(COUNT(Vertices[Closeness Centrality])&gt;0,L2,NoMetricMessage)</f>
        <v>0.003195</v>
      </c>
    </row>
    <row r="114" spans="1:2" ht="15">
      <c r="A114" s="33" t="s">
        <v>107</v>
      </c>
      <c r="B114" s="47">
        <f>IF(COUNT(Vertices[Closeness Centrality])&gt;0,L45,NoMetricMessage)</f>
        <v>0.007519</v>
      </c>
    </row>
    <row r="115" spans="1:2" ht="15">
      <c r="A115" s="33" t="s">
        <v>108</v>
      </c>
      <c r="B115" s="47">
        <f>_xlfn.IFERROR(AVERAGE(Vertices[Closeness Centrality]),NoMetricMessage)</f>
        <v>0.004425955555555554</v>
      </c>
    </row>
    <row r="116" spans="1:2" ht="15">
      <c r="A116" s="33" t="s">
        <v>109</v>
      </c>
      <c r="B116" s="47">
        <f>_xlfn.IFERROR(MEDIAN(Vertices[Closeness Centrality]),NoMetricMessage)</f>
        <v>0.004525</v>
      </c>
    </row>
    <row r="127" spans="1:2" ht="15">
      <c r="A127" s="33" t="s">
        <v>112</v>
      </c>
      <c r="B127" s="47">
        <f>IF(COUNT(Vertices[Eigenvector Centrality])&gt;0,N2,NoMetricMessage)</f>
        <v>0.002231</v>
      </c>
    </row>
    <row r="128" spans="1:2" ht="15">
      <c r="A128" s="33" t="s">
        <v>113</v>
      </c>
      <c r="B128" s="47">
        <f>IF(COUNT(Vertices[Eigenvector Centrality])&gt;0,N45,NoMetricMessage)</f>
        <v>0.079263</v>
      </c>
    </row>
    <row r="129" spans="1:2" ht="15">
      <c r="A129" s="33" t="s">
        <v>114</v>
      </c>
      <c r="B129" s="47">
        <f>_xlfn.IFERROR(AVERAGE(Vertices[Eigenvector Centrality]),NoMetricMessage)</f>
        <v>0.011110899999999993</v>
      </c>
    </row>
    <row r="130" spans="1:2" ht="15">
      <c r="A130" s="33" t="s">
        <v>115</v>
      </c>
      <c r="B130" s="47">
        <f>_xlfn.IFERROR(MEDIAN(Vertices[Eigenvector Centrality]),NoMetricMessage)</f>
        <v>0.008331</v>
      </c>
    </row>
    <row r="141" spans="1:2" ht="15">
      <c r="A141" s="33" t="s">
        <v>140</v>
      </c>
      <c r="B141" s="47">
        <f>IF(COUNT(Vertices[PageRank])&gt;0,P2,NoMetricMessage)</f>
        <v>0.370629</v>
      </c>
    </row>
    <row r="142" spans="1:2" ht="15">
      <c r="A142" s="33" t="s">
        <v>141</v>
      </c>
      <c r="B142" s="47">
        <f>IF(COUNT(Vertices[PageRank])&gt;0,P45,NoMetricMessage)</f>
        <v>17.561606</v>
      </c>
    </row>
    <row r="143" spans="1:2" ht="15">
      <c r="A143" s="33" t="s">
        <v>142</v>
      </c>
      <c r="B143" s="47">
        <f>_xlfn.IFERROR(AVERAGE(Vertices[PageRank]),NoMetricMessage)</f>
        <v>0.9999938555555581</v>
      </c>
    </row>
    <row r="144" spans="1:2" ht="15">
      <c r="A144" s="33" t="s">
        <v>143</v>
      </c>
      <c r="B144" s="47">
        <f>_xlfn.IFERROR(MEDIAN(Vertices[PageRank]),NoMetricMessage)</f>
        <v>0.426432</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0.22844940804860256</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855</v>
      </c>
    </row>
    <row r="12" spans="1:11" ht="15">
      <c r="A12"/>
      <c r="B12"/>
      <c r="D12" t="s">
        <v>64</v>
      </c>
      <c r="E12">
        <v>2</v>
      </c>
      <c r="H12">
        <v>0</v>
      </c>
      <c r="J12" t="s">
        <v>179</v>
      </c>
      <c r="K12">
        <v>7</v>
      </c>
    </row>
    <row r="13" spans="1:11" ht="15">
      <c r="A13"/>
      <c r="B13"/>
      <c r="D13">
        <v>1</v>
      </c>
      <c r="E13">
        <v>3</v>
      </c>
      <c r="H13">
        <v>1</v>
      </c>
      <c r="J13" t="s">
        <v>181</v>
      </c>
      <c r="K13" t="s">
        <v>1743</v>
      </c>
    </row>
    <row r="14" spans="4:11" ht="409.5">
      <c r="D14">
        <v>2</v>
      </c>
      <c r="E14">
        <v>4</v>
      </c>
      <c r="H14">
        <v>2</v>
      </c>
      <c r="J14" t="s">
        <v>182</v>
      </c>
      <c r="K14" s="13" t="s">
        <v>1744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39</v>
      </c>
    </row>
    <row r="4" spans="1:3" ht="15">
      <c r="A4" s="140" t="s">
        <v>220</v>
      </c>
      <c r="B4" s="139" t="s">
        <v>698</v>
      </c>
      <c r="C4" s="34">
        <v>1</v>
      </c>
    </row>
    <row r="5" spans="1:3" ht="15">
      <c r="A5" s="140" t="s">
        <v>220</v>
      </c>
      <c r="B5" s="139" t="s">
        <v>699</v>
      </c>
      <c r="C5" s="34">
        <v>25</v>
      </c>
    </row>
    <row r="6" spans="1:3" ht="15">
      <c r="A6" s="140" t="s">
        <v>220</v>
      </c>
      <c r="B6" s="139" t="s">
        <v>774</v>
      </c>
      <c r="C6" s="34">
        <v>2</v>
      </c>
    </row>
    <row r="7" spans="1:3" ht="15">
      <c r="A7" s="140" t="s">
        <v>698</v>
      </c>
      <c r="B7" s="139" t="s">
        <v>220</v>
      </c>
      <c r="C7" s="34">
        <v>2</v>
      </c>
    </row>
    <row r="8" spans="1:3" ht="15">
      <c r="A8" s="140" t="s">
        <v>698</v>
      </c>
      <c r="B8" s="139" t="s">
        <v>698</v>
      </c>
      <c r="C8" s="34">
        <v>17</v>
      </c>
    </row>
    <row r="9" spans="1:3" ht="15">
      <c r="A9" s="140" t="s">
        <v>698</v>
      </c>
      <c r="B9" s="139" t="s">
        <v>699</v>
      </c>
      <c r="C9" s="34">
        <v>12</v>
      </c>
    </row>
    <row r="10" spans="1:3" ht="15">
      <c r="A10" s="140" t="s">
        <v>699</v>
      </c>
      <c r="B10" s="139" t="s">
        <v>220</v>
      </c>
      <c r="C10" s="34">
        <v>8</v>
      </c>
    </row>
    <row r="11" spans="1:3" ht="15">
      <c r="A11" s="140" t="s">
        <v>699</v>
      </c>
      <c r="B11" s="139" t="s">
        <v>698</v>
      </c>
      <c r="C11" s="34">
        <v>2</v>
      </c>
    </row>
    <row r="12" spans="1:3" ht="15">
      <c r="A12" s="140" t="s">
        <v>699</v>
      </c>
      <c r="B12" s="139" t="s">
        <v>699</v>
      </c>
      <c r="C12" s="34">
        <v>34</v>
      </c>
    </row>
    <row r="13" spans="1:3" ht="15">
      <c r="A13" s="140" t="s">
        <v>700</v>
      </c>
      <c r="B13" s="139" t="s">
        <v>699</v>
      </c>
      <c r="C13" s="34">
        <v>3</v>
      </c>
    </row>
    <row r="14" spans="1:3" ht="15">
      <c r="A14" s="140" t="s">
        <v>700</v>
      </c>
      <c r="B14" s="139" t="s">
        <v>700</v>
      </c>
      <c r="C14" s="34">
        <v>33</v>
      </c>
    </row>
    <row r="15" spans="1:3" ht="15">
      <c r="A15" s="140" t="s">
        <v>774</v>
      </c>
      <c r="B15" s="139" t="s">
        <v>220</v>
      </c>
      <c r="C15" s="34">
        <v>1</v>
      </c>
    </row>
    <row r="16" spans="1:3" ht="15">
      <c r="A16" s="140" t="s">
        <v>774</v>
      </c>
      <c r="B16" s="139" t="s">
        <v>698</v>
      </c>
      <c r="C16" s="34">
        <v>1</v>
      </c>
    </row>
    <row r="17" spans="1:3" ht="15">
      <c r="A17" s="140" t="s">
        <v>774</v>
      </c>
      <c r="B17" s="139" t="s">
        <v>699</v>
      </c>
      <c r="C17" s="34">
        <v>1</v>
      </c>
    </row>
    <row r="18" spans="1:3" ht="15">
      <c r="A18" s="140" t="s">
        <v>774</v>
      </c>
      <c r="B18" s="139" t="s">
        <v>774</v>
      </c>
      <c r="C18"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2019-11-29T05:30:11Z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