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<sst xmlns="http://schemas.openxmlformats.org/spreadsheetml/2006/main" count="6357" uniqueCount="1433">
  <si>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</si>
  <si>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</si>
  <si>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</si>
  <si>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</si>
  <si>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</si>
  <si>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</si>
  <si>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</si>
  <si>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</si>
  <si>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</si>
  <si>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</si>
  <si>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</si>
  <si>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</si>
  <si>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</si>
  <si>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</si>
  <si>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</si>
  <si>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</si>
  <si>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</si>
  <si>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</si>
  <si>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</si>
  <si>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</si>
  <si>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</si>
  <si>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</si>
  <si>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</si>
  <si>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</si>
  <si>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</si>
  <si>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</si>
  <si>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</si>
  <si>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</si>
  <si>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</si>
  <si>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</si>
  <si>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</si>
  <si>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</si>
  <si>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</si>
  <si>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</si>
  <si>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</si>
  <si>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</si>
  <si>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</si>
  <si>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</si>
  <si>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</si>
  <si>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</si>
  <si>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</si>
  <si>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</si>
  <si>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</si>
  <si>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</si>
  <si>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</si>
  <si>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</si>
  <si>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</si>
  <si>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</si>
  <si>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</si>
  <si>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</si>
  <si>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</si>
  <si>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</si>
  <si>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</si>
  <si>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</si>
  <si>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</si>
  <si>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</si>
  <si>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</si>
  <si>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</si>
  <si>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</si>
  <si>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</si>
  <si>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</si>
  <si>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</si>
  <si>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</si>
  <si>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</si>
  <si>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</si>
  <si>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</si>
  <si>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</si>
  <si>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</si>
  <si>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</si>
  <si>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</si>
  <si>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</si>
  <si>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</si>
  <si>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</si>
  <si>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</si>
  <si>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</si>
  <si>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</si>
  <si>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</si>
  <si>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</si>
  <si>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</si>
  <si>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</si>
  <si>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</si>
  <si>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</si>
  <si>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</si>
  <si>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</si>
  <si>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</si>
  <si>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</si>
  <si>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</si>
  <si>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</si>
  <si>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</si>
  <si>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</si>
  <si>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</si>
  <si>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</si>
  <si>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</si>
  <si>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</si>
  <si>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</si>
  <si>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</si>
  <si>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</si>
  <si>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</si>
  <si>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</si>
  <si>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</si>
  <si>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</si>
  <si>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</si>
  <si>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</si>
  <si>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</si>
  <si>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</si>
  <si>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</si>
  <si>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</si>
  <si>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</si>
  <si>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</si>
  <si>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</si>
  <si>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</si>
  <si>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</si>
  <si>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</si>
  <si>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</si>
  <si>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</si>
  <si>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</si>
  <si>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</si>
  <si>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</si>
  <si>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</si>
  <si>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</si>
  <si>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</si>
  <si>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</si>
  <si>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</si>
  <si>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</si>
  <si>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</si>
  <si>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</si>
  <si>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</si>
  <si>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</si>
  <si>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</si>
  <si>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</si>
  <si>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</si>
  <si>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</si>
  <si>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</si>
  <si>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</si>
  <si>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</si>
  <si>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</si>
  <si>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</si>
  <si>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</si>
  <si>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</si>
  <si>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</si>
  <si>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</si>
  <si>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</si>
  <si>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</si>
  <si>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</si>
  <si>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</si>
  <si>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</si>
  <si>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</si>
  <si>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</si>
  <si>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</si>
  <si>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</si>
  <si>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</si>
  <si>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</si>
  <si>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</si>
  <si>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</si>
  <si>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</si>
  <si>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</si>
  <si>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</si>
  <si>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</si>
  <si>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</si>
  <si>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</si>
  <si>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</si>
  <si>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</si>
  <si>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</si>
  <si>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</si>
  <si>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</si>
  <si>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</si>
  <si>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</si>
  <si>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</si>
  <si>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</si>
  <si>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</si>
  <si>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</si>
  <si>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</si>
  <si>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</si>
  <si>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</si>
  <si>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</si>
  <si>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</si>
  <si>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</si>
  <si>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</si>
  <si>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</si>
  <si>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</si>
  <si>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</si>
  <si>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</si>
  <si>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</si>
  <si>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</si>
  <si>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</si>
  <si>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</si>
  <si>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</si>
  <si>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</si>
  <si>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</si>
  <si>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</si>
  <si>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</si>
  <si>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</si>
  <si>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</si>
  <si>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</si>
  <si>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</si>
  <si>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</si>
  <si>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</si>
  <si>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</si>
  <si>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</si>
  <si>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</si>
  <si>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</si>
  <si>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</si>
  <si>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</si>
  <si>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</si>
  <si>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</si>
  <si>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</si>
  <si>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</si>
  <si>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</si>
  <si>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</si>
  <si>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</si>
  <si>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</si>
  <si>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</si>
  <si>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cestlavieinus</t>
  </si>
  <si>
    <t>tachimine</t>
  </si>
  <si>
    <t>johnpacewrites</t>
  </si>
  <si>
    <t>goldberg_ja</t>
  </si>
  <si>
    <t>benroseceo</t>
  </si>
  <si>
    <t>kff</t>
  </si>
  <si>
    <t>c_coolidge</t>
  </si>
  <si>
    <t>au_spa</t>
  </si>
  <si>
    <t>ignvaz</t>
  </si>
  <si>
    <t>preexistingorg</t>
  </si>
  <si>
    <t>lumeris</t>
  </si>
  <si>
    <t>mihealthplans</t>
  </si>
  <si>
    <t>mamaji</t>
  </si>
  <si>
    <t>jenslyon</t>
  </si>
  <si>
    <t>diverseelders</t>
  </si>
  <si>
    <t>ccehi</t>
  </si>
  <si>
    <t>carolien_smits</t>
  </si>
  <si>
    <t>geronurse_notes</t>
  </si>
  <si>
    <t>asanakpan</t>
  </si>
  <si>
    <t>interdemeurope</t>
  </si>
  <si>
    <t>somsuj</t>
  </si>
  <si>
    <t>hchristie_</t>
  </si>
  <si>
    <t>roesdzne</t>
  </si>
  <si>
    <t>nhcgne</t>
  </si>
  <si>
    <t>mrwbond</t>
  </si>
  <si>
    <t>pash22</t>
  </si>
  <si>
    <t>tmazz929</t>
  </si>
  <si>
    <t>ballardsigns</t>
  </si>
  <si>
    <t>smilingatdogs</t>
  </si>
  <si>
    <t>anish_koka</t>
  </si>
  <si>
    <t>awgaffney</t>
  </si>
  <si>
    <t>davidac28964365</t>
  </si>
  <si>
    <t>eatyourlawn</t>
  </si>
  <si>
    <t>slideshare</t>
  </si>
  <si>
    <t>kaiserfamfound</t>
  </si>
  <si>
    <t>aarppolicy</t>
  </si>
  <si>
    <t>health_affairs</t>
  </si>
  <si>
    <t>policydeb</t>
  </si>
  <si>
    <t>c4hco</t>
  </si>
  <si>
    <t>mcdermottplus</t>
  </si>
  <si>
    <t>urbaninstitute</t>
  </si>
  <si>
    <t>nuhw</t>
  </si>
  <si>
    <t>kpscalnews</t>
  </si>
  <si>
    <t>craigpalosky</t>
  </si>
  <si>
    <t>arjeter</t>
  </si>
  <si>
    <t>mlive</t>
  </si>
  <si>
    <t>wwmtnews</t>
  </si>
  <si>
    <t>healthpolicyhub</t>
  </si>
  <si>
    <t>uscleonarddavis</t>
  </si>
  <si>
    <t>markelindsay</t>
  </si>
  <si>
    <t>anniereporter</t>
  </si>
  <si>
    <t>kimberlyamadeo</t>
  </si>
  <si>
    <t>Mentions</t>
  </si>
  <si>
    <t>Replies to</t>
  </si>
  <si>
    <t>RT @TachiMine: It seems many people still think Sanders/Warren M4A would let them keep their healthcare plan. Or am I reading it wrong?
Puâ€¦</t>
  </si>
  <si>
    <t>It seems many people still think Sanders/Warren M4A would let them keep their healthcare plan. Or am I reading it wrong?
Public Opinion on Single-Payer, National Health Plans, and Expanding Access t... by @kaiserfamfound https://t.co/ZiVISUthRM via @SlideShare</t>
  </si>
  <si>
    <t>@kaiserfamfound @SlideShare More resources: https://t.co/B5lafxrBMf</t>
  </si>
  <si>
    <t>@TachiMine @kaiserfamfound @SlideShare Thinking the number of Americans who OPPOSE a plan that forces them to give up current policies, now or in the future, is north of 70%, no?</t>
  </si>
  <si>
    <t>.@policydeb: Exorbitant health care costs for seniors, including #seniorsinthemiddle. @Health_Affairs @AARPpolicy @KaiserFamFound https://t.co/4LJVsRw81V</t>
  </si>
  <si>
    <t>RT @goldberg_ja: .@policydeb: Exorbitant health care costs for seniors, including #seniorsinthemiddle. @Health_Affairs @AARPpolicy @KaiserFâ€¦</t>
  </si>
  <si>
    <t>#Medicaid provides coverage to more than 1 in 4 nonelderly American Indian &amp;amp; Alaska Native adults https://t.co/eXVHJe6Y9v https://t.co/I8bkD9BKq1</t>
  </si>
  <si>
    <t>More than half of American Indian/Alaska Native children are covered through Medicaid, CHIP or other public coverage – twice the share of White children. https://t.co/s0iBaF3ZXk https://t.co/9PutX9WMPq</t>
  </si>
  <si>
    <t>RT @KFF: #Medicaid provides coverage to more than 1 in 4 nonelderly American Indian &amp;amp; Alaska Native adults https://t.co/eXVHJe6Y9v https://…</t>
  </si>
  <si>
    <t>RT @KFF: More than half of American Indian/Alaska Native children are covered through Medicaid, CHIP or other public coverage – twice the s…</t>
  </si>
  <si>
    <t>Happening now: Beyond the Rhetoric: Tradeoffs of Different Approaches to Reforming U.S. Health Care Supersession at #2019APPAM, featuring speakers from @urbaninstitute, @kaiserfamfound, @McDermottPlus, and @C4HCO https://t.co/APUhpxTaji</t>
  </si>
  <si>
    <t>I love @KPSCALnews, but does Kaiser love me? @nuhw @kaiserfamfound #healthcare #labor #unions #fair #MentalHealthMatters #transparency 
https://t.co/U1kPMDRwjU</t>
  </si>
  <si>
    <t>From @KaiserFamFound: @arjeter @CraigPalosky paint a devastating picture for Obamcare repeal. #ProtectOurCare! https://t.co/eQZgGgbIuj https://t.co/HR8TEiHjQe</t>
  </si>
  <si>
    <t>RT @PreexistingOrg: From @KaiserFamFound: @arjeter @CraigPalosky paint a devastating picture for Obamcare repeal. #ProtectOurCare! https://…</t>
  </si>
  <si>
    <t>In 2016, people with traditional #Medicare spent an average of $5,460 out of pocket for healthcare expenses, including premiums, cost sharing, and costs for services not covered by Medicare https://t.co/ppBKLhofXt | @KaiserFamFound #healthcarecosts</t>
  </si>
  <si>
    <t>A @KaiserFamFound report revealed that 67 percent of respondents are "very or somewhat concerned about being hit with an unexpected bill." 
Surprise medical billing is a major downfall of the healthcare industry with drastic effects. _xD83D__xDC4E_ https://t.co/qiaIb5QnEp</t>
  </si>
  <si>
    <t>#Michigan will implement work/volunteer requirements in exchange 4 #Medicaid coverage starting in '20. On Medicaid in Mich? Don't end up like 18,000+ #Arkansas ppl dropped from Medicaid when the requirements started there: https://t.co/yENufxhWlW @kaiserfamfound @wwmtnews
@MLive</t>
  </si>
  <si>
    <t>@mamaji @kaiserfamfound @wwmtnews @MLive In Michigan you have to prove your income BEFORE you can even get Medicaid. So they already know who works and who doesn't. IDK why they are requiring ppl to report hours worked. They still haven't notified recipients as to HOW to prove they meet the requirements.</t>
  </si>
  <si>
    <t>Kaiser Family Foundation’s #Medicaid Survey Highlights the Importance of Consumer Engagement: https://t.co/FgwWATGVU8 via @HealthPolicyHub @CCEHI @kaiserfamfound https://t.co/MViaUCqKsB</t>
  </si>
  <si>
    <t>RT @DiverseElders: Kaiser Family Foundation’s #Medicaid Survey Highlights the Importance of Consumer Engagement: https://t.co/FgwWATGVU8 vi…</t>
  </si>
  <si>
    <t>RT @RoesDzne: Different ways to think about social determinants of health from @kaiserfamfound mentioned from Prof Hinton @USCLeonardDavis…</t>
  </si>
  <si>
    <t>Different ways to think about social determinants of health from @kaiserfamfound mentioned from Prof Hinton @USCLeonardDavis at @NHCGNE Leadership Conferencein Austin #GSA2019 in comparison to a European perspective Social health and dementia: https://t.co/SWS8xp7WQZ https://t.co/Cegy4NJKuw</t>
  </si>
  <si>
    <t>@pash22 @anish_koka @kaiserfamfound @KimberlyAmadeo @awgaffney @AnnieReporter Is not clean water a need even prior to medical care?  
Have you seen a plumber’s bill?  (Why, just the other day, even @MarkELindsay was working to fix the Fetzer valve on his shower on his own).</t>
  </si>
  <si>
    <t>@anish_koka @kaiserfamfound @KimberlyAmadeo @awgaffney 40% of Americans would struggle to come up with even $400 to pay for an unexpected household bill. Are you saying that healthcare is not a basic human right. Are we not comparing apples with pears here ie healthcare vs plumbing?
https://t.co/h4y38uIHf2 via @AnnieReporter</t>
  </si>
  <si>
    <t>RT @anish_koka: @pash22 @kaiserfamfound @KimberlyAmadeo @awgaffney All for strategies to reduce prices to help, and not create greater acce…</t>
  </si>
  <si>
    <t>@pash22 @anish_koka @kaiserfamfound @KimberlyAmadeo @awgaffney People should control their health care, not government or insurance. Eliminate 3rd party pay.</t>
  </si>
  <si>
    <t>@awgaffney @anish_koka @pash22 @kaiserfamfound @KimberlyAmadeo https://t.co/50yFitl8Vm</t>
  </si>
  <si>
    <t>@pash22 @kaiserfamfound @KimberlyAmadeo @awgaffney All for strategies to reduce prices to help, and not create greater access issues that inevitably come with ‘free’ healthcare. How many Americans struggle with bills for plumbing? Should we also nationalize plumbing?</t>
  </si>
  <si>
    <t>@anish_koka @pash22 @kaiserfamfound @KimberlyAmadeo If you took the Canadian system, which has lower prices, but then made 9% of people uninsured &amp;amp; gave the rest onerous copays / deductibles, you would create massive  healthcare deprivation even if their current unit costs remained identical.</t>
  </si>
  <si>
    <t>@anish_koka In 2015, @kaiserfamfound found US medical bills made 1 million adults declare bankruptcy. More importantly, 26% of Americans age 18 to 64 struggled 2 pay medical bills. According to the U.S. Census, that's 52 million adults 
https://t.co/ioeMPfFLKO via @KimberlyAmadeo @awgaffney</t>
  </si>
  <si>
    <t>RT @awgaffney: @anish_koka @pash22 @kaiserfamfound @KimberlyAmadeo If you took the Canadian system, which has lower prices, but then made 9…</t>
  </si>
  <si>
    <t>@anish_koka @pash22 @kaiserfamfound @KimberlyAmadeo @awgaffney And yet the ACA ...we forget... was an 
EMERGENCY MEASURE, to keep bodies from piling up outside of Hospitals and Drs. offices. Not a long hoped for solution to health care insuring.</t>
  </si>
  <si>
    <t>RT @pash22: @anish_koka In 2015, @kaiserfamfound found US medical bills made 1 million adults declare bankruptcy. More importantly, 26% of…</t>
  </si>
  <si>
    <t>https://www.slideshare.net/KaiserFamilyFoundation/public-opinion-on-singlepayer-national-health-plans-and-expanding-access-to-medicare-coverage-186950554</t>
  </si>
  <si>
    <t>https://www.kff.org/other/press-release/health-policy-resources-for-covering-the-democratic-presidential-primary-debates/</t>
  </si>
  <si>
    <t>https://kaiserf.am/2wTfOx3</t>
  </si>
  <si>
    <t>https://www.kff.org/infographic/health-and-health-care-for-american-indians-and-alaska-natives-aians/</t>
  </si>
  <si>
    <t>https://khn.org/news/bruising-labor-battles-put-kaiser-permanentes-reputation-on-the-line/</t>
  </si>
  <si>
    <t>http://kff.org/health-reform/press-release/an-estimated-52-million-adults-have-pre-existing-conditions-that-would-make-them-uninsurable-pre-obamacare/?utm_sq=fozcn8izas&amp;utm_source=Twitter&amp;utm_medium=social&amp;utm_campaign=PreexistingOrg&amp;utm_content=News+and+Stats</t>
  </si>
  <si>
    <t>https://www.kff.org/medicare/issue-brief/how-much-do-medicare-beneficiaries-spend-out-of-pocket-on-health-care/</t>
  </si>
  <si>
    <t>https://www.mahp.org/2019/10/17/causes-of-surprise-medical-bills-examined/</t>
  </si>
  <si>
    <t>https://www.kff.org/5ba5d6b/</t>
  </si>
  <si>
    <t>https://www.healthinnovation.org/news/blog/post?page=kaiser-family-foundations-medicaid-survey-highlights-the-importance-of-consumer-engagement</t>
  </si>
  <si>
    <t>https://www.ncbi.nlm.nih.gov/m/pubmed/27869503/</t>
  </si>
  <si>
    <t>https://www.cnbc.com/2019/07/20/heres-why-so-many-americans-cant-handle-a-400-unexpected-expense.html</t>
  </si>
  <si>
    <t>https://www.thebalance.com/medical-bankruptcy-statistics-4154729</t>
  </si>
  <si>
    <t>slideshare.net</t>
  </si>
  <si>
    <t>kff.org</t>
  </si>
  <si>
    <t>kaiserf.am</t>
  </si>
  <si>
    <t>khn.org</t>
  </si>
  <si>
    <t>mahp.org</t>
  </si>
  <si>
    <t>healthinnovation.org</t>
  </si>
  <si>
    <t>nih.gov</t>
  </si>
  <si>
    <t>cnbc.com</t>
  </si>
  <si>
    <t>thebalance.com</t>
  </si>
  <si>
    <t>seniorsinthemiddle</t>
  </si>
  <si>
    <t>medicaid</t>
  </si>
  <si>
    <t>2019appam</t>
  </si>
  <si>
    <t>healthcare labor unions fair mentalhealthmatters transparency</t>
  </si>
  <si>
    <t>protectourcare</t>
  </si>
  <si>
    <t>medicare healthcarecosts</t>
  </si>
  <si>
    <t>michigan medicaid arkansas</t>
  </si>
  <si>
    <t>gsa2019</t>
  </si>
  <si>
    <t>https://pbs.twimg.com/media/D47PduIW0AUyV14.jpg</t>
  </si>
  <si>
    <t>https://pbs.twimg.com/media/DJhCoxIWsAA_5ND.jpg</t>
  </si>
  <si>
    <t>https://pbs.twimg.com/media/DcG6r2iXkAEei8H.jpg</t>
  </si>
  <si>
    <t>https://pbs.twimg.com/media/EI4l95jWwAEtIOC.jpg</t>
  </si>
  <si>
    <t>https://pbs.twimg.com/media/DYTRESBW4AAW3zB.jpg</t>
  </si>
  <si>
    <t>https://pbs.twimg.com/media/EJRG1d8XYAIWs7Q.jpg</t>
  </si>
  <si>
    <t>https://pbs.twimg.com/media/EJRRKeXXUAEjTkw.jpg</t>
  </si>
  <si>
    <t>https://pbs.twimg.com/tweet_video_thumb/EJcPZiWVUAAbyUy.jpg</t>
  </si>
  <si>
    <t>http://pbs.twimg.com/profile_images/1086264265277767681/9ChSXg7Q_normal.jpg</t>
  </si>
  <si>
    <t>http://pbs.twimg.com/profile_images/1142525603171713025/BezR5X2O_normal.png</t>
  </si>
  <si>
    <t>http://pbs.twimg.com/profile_images/919638088640376832/EghQo3yX_normal.jpg</t>
  </si>
  <si>
    <t>http://pbs.twimg.com/profile_images/487302336625123329/FoYPXMUl_normal.png</t>
  </si>
  <si>
    <t>http://pbs.twimg.com/profile_images/551141229140770817/ENNlUwqc_normal.jpeg</t>
  </si>
  <si>
    <t>http://pbs.twimg.com/profile_images/378800000348028763/7d605c078f28cfd4c457ef03f2f8f6e3_normal.jpeg</t>
  </si>
  <si>
    <t>http://pbs.twimg.com/profile_images/797975493442093056/kgbgNdGl_normal.jpg</t>
  </si>
  <si>
    <t>http://pbs.twimg.com/profile_images/3225206698/ed68a28f3266560a538db2fdd92deb0c_normal.png</t>
  </si>
  <si>
    <t>http://pbs.twimg.com/profile_images/458271829157617664/18kb9twI_normal.jpeg</t>
  </si>
  <si>
    <t>http://pbs.twimg.com/profile_images/1182820307452747776/99-ZFuKF_normal.jpg</t>
  </si>
  <si>
    <t>http://pbs.twimg.com/profile_images/889544076630138882/n9I5tqPQ_normal.jpg</t>
  </si>
  <si>
    <t>http://pbs.twimg.com/profile_images/685220831413276678/4MTxIJ1p_normal.jpg</t>
  </si>
  <si>
    <t>http://pbs.twimg.com/profile_images/3451593280/91bd0c29fba9c06e961e4065d4c57210_normal.jpeg</t>
  </si>
  <si>
    <t>http://pbs.twimg.com/profile_images/1182890743897051137/s9VUll9m_normal.jpg</t>
  </si>
  <si>
    <t>http://pbs.twimg.com/profile_images/890412400247058432/EMcnFO_0_normal.jpg</t>
  </si>
  <si>
    <t>http://pbs.twimg.com/profile_images/378800000637592127/844aca0512dbb04fd3909e18e7bf1c02_normal.png</t>
  </si>
  <si>
    <t>http://pbs.twimg.com/profile_images/1188156608733425664/i_3ooeTu_normal.jpg</t>
  </si>
  <si>
    <t>http://pbs.twimg.com/profile_images/852475444880343040/OYexOgQ3_normal.jpg</t>
  </si>
  <si>
    <t>http://pbs.twimg.com/profile_images/378800000230498594/616dccf39c50636cba458f0ea0179d27_normal.png</t>
  </si>
  <si>
    <t>http://pbs.twimg.com/profile_images/561941582526423041/iTJOxLmS_normal.jpeg</t>
  </si>
  <si>
    <t>http://pbs.twimg.com/profile_images/994842999279509504/FAWXyrnO_normal.jpg</t>
  </si>
  <si>
    <t>http://pbs.twimg.com/profile_images/1188441738471452672/FO3MsANF_normal.jpg</t>
  </si>
  <si>
    <t>http://pbs.twimg.com/profile_images/1058793257776353282/KLfE0fAD_normal.jpg</t>
  </si>
  <si>
    <t>http://pbs.twimg.com/profile_images/1192073196306124800/sJvncKLt_normal.jpg</t>
  </si>
  <si>
    <t>http://pbs.twimg.com/profile_images/1008441772786081792/uSWfnOxv_normal.jpg</t>
  </si>
  <si>
    <t>http://pbs.twimg.com/profile_images/1188019450836115457/aoewJ9Gt_normal.jpg</t>
  </si>
  <si>
    <t>http://pbs.twimg.com/profile_images/1187941935924690944/STZIhP-I_normal.jpg</t>
  </si>
  <si>
    <t>https://twitter.com/#!/cestlavieinus/status/1191746778590109697</t>
  </si>
  <si>
    <t>https://twitter.com/#!/tachimine/status/1191746430182084610</t>
  </si>
  <si>
    <t>https://twitter.com/#!/tachimine/status/1191746693877895173</t>
  </si>
  <si>
    <t>https://twitter.com/#!/johnpacewrites/status/1191747541802639372</t>
  </si>
  <si>
    <t>https://twitter.com/#!/goldberg_ja/status/1121061472405209090</t>
  </si>
  <si>
    <t>https://twitter.com/#!/benroseceo/status/1191756007980126208</t>
  </si>
  <si>
    <t>https://twitter.com/#!/kff/status/907548595175530496</t>
  </si>
  <si>
    <t>https://twitter.com/#!/kff/status/991278658793897986</t>
  </si>
  <si>
    <t>https://twitter.com/#!/c_coolidge/status/1192900040890695680</t>
  </si>
  <si>
    <t>https://twitter.com/#!/c_coolidge/status/1192900065100218373</t>
  </si>
  <si>
    <t>https://twitter.com/#!/au_spa/status/1192932706503548928</t>
  </si>
  <si>
    <t>https://twitter.com/#!/ignvaz/status/1192965209628934144</t>
  </si>
  <si>
    <t>https://twitter.com/#!/preexistingorg/status/974133295335297025</t>
  </si>
  <si>
    <t>https://twitter.com/#!/preexistingorg/status/1193317522986151936</t>
  </si>
  <si>
    <t>https://twitter.com/#!/lumeris/status/1193947755850485760</t>
  </si>
  <si>
    <t>https://twitter.com/#!/mihealthplans/status/1194310646105554947</t>
  </si>
  <si>
    <t>https://twitter.com/#!/mamaji/status/1193642118595665920</t>
  </si>
  <si>
    <t>https://twitter.com/#!/jenslyon/status/1194399913330794496</t>
  </si>
  <si>
    <t>https://twitter.com/#!/diverseelders/status/1194657687482576896</t>
  </si>
  <si>
    <t>https://twitter.com/#!/ccehi/status/1194705662355345409</t>
  </si>
  <si>
    <t>https://twitter.com/#!/carolien_smits/status/1194729140395659264</t>
  </si>
  <si>
    <t>https://twitter.com/#!/geronurse_notes/status/1194756134999150594</t>
  </si>
  <si>
    <t>https://twitter.com/#!/asanakpan/status/1194757862742003712</t>
  </si>
  <si>
    <t>https://twitter.com/#!/interdemeurope/status/1194815810755317761</t>
  </si>
  <si>
    <t>https://twitter.com/#!/somsuj/status/1194867982352207872</t>
  </si>
  <si>
    <t>https://twitter.com/#!/hchristie_/status/1194962232813199360</t>
  </si>
  <si>
    <t>https://twitter.com/#!/roesdzne/status/1194669049239818240</t>
  </si>
  <si>
    <t>https://twitter.com/#!/nhcgne/status/1195004000099295233</t>
  </si>
  <si>
    <t>https://twitter.com/#!/mrwbond/status/1195297442788519936</t>
  </si>
  <si>
    <t>https://twitter.com/#!/pash22/status/1195294887186509824</t>
  </si>
  <si>
    <t>https://twitter.com/#!/tmazz929/status/1195360348162920448</t>
  </si>
  <si>
    <t>https://twitter.com/#!/ballardsigns/status/1195418998017527808</t>
  </si>
  <si>
    <t>https://twitter.com/#!/smilingatdogs/status/1195441164578459648</t>
  </si>
  <si>
    <t>https://twitter.com/#!/anish_koka/status/1195284808655613952</t>
  </si>
  <si>
    <t>https://twitter.com/#!/awgaffney/status/1195296921352626176</t>
  </si>
  <si>
    <t>https://twitter.com/#!/pash22/status/1195197735290454017</t>
  </si>
  <si>
    <t>https://twitter.com/#!/pash22/status/1195303973231759362</t>
  </si>
  <si>
    <t>https://twitter.com/#!/davidac28964365/status/1195564087687700481</t>
  </si>
  <si>
    <t>https://twitter.com/#!/eatyourlawn/status/1195564133095051266</t>
  </si>
  <si>
    <t>1191746778590109697</t>
  </si>
  <si>
    <t>1191746430182084610</t>
  </si>
  <si>
    <t>1191746693877895173</t>
  </si>
  <si>
    <t>1191747541802639372</t>
  </si>
  <si>
    <t>1121061472405209090</t>
  </si>
  <si>
    <t>1191756007980126208</t>
  </si>
  <si>
    <t>907548595175530496</t>
  </si>
  <si>
    <t>991278658793897986</t>
  </si>
  <si>
    <t>1192900040890695680</t>
  </si>
  <si>
    <t>1192900065100218373</t>
  </si>
  <si>
    <t>1192932706503548928</t>
  </si>
  <si>
    <t>1192965209628934144</t>
  </si>
  <si>
    <t>974133295335297025</t>
  </si>
  <si>
    <t>1193317522986151936</t>
  </si>
  <si>
    <t>1193947755850485760</t>
  </si>
  <si>
    <t>1194310646105554947</t>
  </si>
  <si>
    <t>1193642118595665920</t>
  </si>
  <si>
    <t>1194399913330794496</t>
  </si>
  <si>
    <t>1194657687482576896</t>
  </si>
  <si>
    <t>1194705662355345409</t>
  </si>
  <si>
    <t>1194729140395659264</t>
  </si>
  <si>
    <t>1194756134999150594</t>
  </si>
  <si>
    <t>1194757862742003712</t>
  </si>
  <si>
    <t>1194815810755317761</t>
  </si>
  <si>
    <t>1194867982352207872</t>
  </si>
  <si>
    <t>1194962232813199360</t>
  </si>
  <si>
    <t>1194669049239818240</t>
  </si>
  <si>
    <t>1195004000099295233</t>
  </si>
  <si>
    <t>1195297442788519936</t>
  </si>
  <si>
    <t>1195294887186509824</t>
  </si>
  <si>
    <t>1195360348162920448</t>
  </si>
  <si>
    <t>1195418998017527808</t>
  </si>
  <si>
    <t>1195441164578459648</t>
  </si>
  <si>
    <t>1195284808655613952</t>
  </si>
  <si>
    <t>1195296921352626176</t>
  </si>
  <si>
    <t>1195197735290454017</t>
  </si>
  <si>
    <t>1195303973231759362</t>
  </si>
  <si>
    <t>1195564087687700481</t>
  </si>
  <si>
    <t>1195564133095051266</t>
  </si>
  <si>
    <t>1195115018213351424</t>
  </si>
  <si>
    <t/>
  </si>
  <si>
    <t>87988638</t>
  </si>
  <si>
    <t>74032458</t>
  </si>
  <si>
    <t>28824136</t>
  </si>
  <si>
    <t>725172428339568640</t>
  </si>
  <si>
    <t>464076088</t>
  </si>
  <si>
    <t>en</t>
  </si>
  <si>
    <t>und</t>
  </si>
  <si>
    <t>Twitter for iPhone</t>
  </si>
  <si>
    <t>Twitter Web App</t>
  </si>
  <si>
    <t>Twitter for iPad</t>
  </si>
  <si>
    <t>HubSpot</t>
  </si>
  <si>
    <t>Hootsuite</t>
  </si>
  <si>
    <t>SmarterQueue</t>
  </si>
  <si>
    <t>Sprout Social</t>
  </si>
  <si>
    <t>Buffer</t>
  </si>
  <si>
    <t>Twitter for Android</t>
  </si>
  <si>
    <t>Retweet</t>
  </si>
  <si>
    <t>-80.519851,39.719801 
-74.689517,39.719801 
-74.689517,42.516072 
-80.519851,42.516072</t>
  </si>
  <si>
    <t>United States</t>
  </si>
  <si>
    <t>US</t>
  </si>
  <si>
    <t>Pennsylvania, USA</t>
  </si>
  <si>
    <t>dd9c503d6c35364b</t>
  </si>
  <si>
    <t>Pennsylvania</t>
  </si>
  <si>
    <t>admin</t>
  </si>
  <si>
    <t>https://api.twitter.com/1.1/geo/id/dd9c503d6c35364b.json</t>
  </si>
  <si>
    <t>kaiserfa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</si>
  <si>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</si>
  <si>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</si>
  <si>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</si>
  <si>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</si>
  <si>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</si>
  <si>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</si>
  <si>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</si>
  <si>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</si>
  <si>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</si>
  <si>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</si>
  <si>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</si>
  <si>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</si>
  <si>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</si>
  <si>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</si>
  <si>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</si>
  <si>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</si>
  <si>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</si>
  <si>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</si>
  <si>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</si>
  <si>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</si>
  <si>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</si>
  <si>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Nancy Pelosi is smarter than you _xD83C__xDFF3_️‍_xD83C__xDF08_</t>
  </si>
  <si>
    <t>LinkedIn SlideShare</t>
  </si>
  <si>
    <t>Libration</t>
  </si>
  <si>
    <t>Jennifer Goldberg</t>
  </si>
  <si>
    <t>AARP Policy</t>
  </si>
  <si>
    <t>Orion Bell</t>
  </si>
  <si>
    <t>Health Affairs</t>
  </si>
  <si>
    <t>Deb Whitman</t>
  </si>
  <si>
    <t>Kaiser Family Foundation</t>
  </si>
  <si>
    <t>Charlotte L Coolidge</t>
  </si>
  <si>
    <t>SchoolPublicAffairs</t>
  </si>
  <si>
    <t>C4HCO</t>
  </si>
  <si>
    <t>McDermott+Consulting</t>
  </si>
  <si>
    <t>Urban Institute</t>
  </si>
  <si>
    <t>Ignacio</t>
  </si>
  <si>
    <t>National Union of Healthcare Workers</t>
  </si>
  <si>
    <t>Kaiser Permanente Southern California</t>
  </si>
  <si>
    <t>Pre-existing.org</t>
  </si>
  <si>
    <t>Craig Palosky</t>
  </si>
  <si>
    <t>Amy Jeter Hansen</t>
  </si>
  <si>
    <t>Lumeris</t>
  </si>
  <si>
    <t>MAHP</t>
  </si>
  <si>
    <t>J. Kelemen</t>
  </si>
  <si>
    <t>MLive</t>
  </si>
  <si>
    <t>Jens Lyon</t>
  </si>
  <si>
    <t>WWMT-TV</t>
  </si>
  <si>
    <t>DiverseElders</t>
  </si>
  <si>
    <t>Community Catalyst</t>
  </si>
  <si>
    <t>The Center</t>
  </si>
  <si>
    <t>Carolien Smits</t>
  </si>
  <si>
    <t>USC Leonard Davis School of Gerontology</t>
  </si>
  <si>
    <t>Martina Roes, DZNE</t>
  </si>
  <si>
    <t>Catherine Van Son PhD, RN</t>
  </si>
  <si>
    <t>Asan Akpan</t>
  </si>
  <si>
    <t>InterdemEurope</t>
  </si>
  <si>
    <t>Somaditya Bandyopadhyay</t>
  </si>
  <si>
    <t>Hannah Christie</t>
  </si>
  <si>
    <t>NHCGNE</t>
  </si>
  <si>
    <t>Wbond</t>
  </si>
  <si>
    <t>MarkLindsay MDPhD</t>
  </si>
  <si>
    <t>Annie Nova</t>
  </si>
  <si>
    <t>Adam W Gaffney</t>
  </si>
  <si>
    <t>Kimberly Amadeo</t>
  </si>
  <si>
    <t>Anish Koka</t>
  </si>
  <si>
    <t>Ash Paul</t>
  </si>
  <si>
    <t>Tony M</t>
  </si>
  <si>
    <t>Michelle Ballard</t>
  </si>
  <si>
    <t>_xD83C__xDF0A_ This One Guy _xD83C__xDF0A_</t>
  </si>
  <si>
    <t>David Acevedo</t>
  </si>
  <si>
    <t>sideways porcupine</t>
  </si>
  <si>
    <t>Kaiser Faith</t>
  </si>
  <si>
    <t>Veteran, USAF _xD83C__xDFF3_️‍_xD83C__xDF08__xD83D__xDE3C_ Harris is my #1. No Sanders/JD bullshit tolerated. I lost confidence in EW.</t>
  </si>
  <si>
    <t>Knowledge, Well Presented</t>
  </si>
  <si>
    <t>#Writer
about things that make you go hmm, #Attorney &amp; #HomeHlthRN. Brand new mystery, #HANDICAP, @indigoriverpub, OUT NOW! #author #mystery #fiction #humor</t>
  </si>
  <si>
    <t>Looking for the trusted resource on health policy analysis, journalism &amp; polling? We’ve moved! You can now find us on Twitter @KFF.</t>
  </si>
  <si>
    <t>Deputy Director at @justiceinaging, former legal services lawyer, baseball fan, views are my own</t>
  </si>
  <si>
    <t>Issues of critical importance to older Americans. Research, analysis and solutions from the AARP Public Policy Institute. Follows &amp; RTs ≠ endorsement.</t>
  </si>
  <si>
    <t>CEO at Benjamin Rose Institute on Aging</t>
  </si>
  <si>
    <t>At the intersection of health, health care, and policy. Follows/Tweets/RTs ≠ endorsements.</t>
  </si>
  <si>
    <t>I'm the Chief Public Policy Officer for @AARP. Also, PhD Economist. Wonk. Capitol Hill Alum. Mom. Views here: My own unless noted.</t>
  </si>
  <si>
    <t>Filling the need for trusted information on national health issues | nonprofit organization | health policy analysis, journalism &amp; polling</t>
  </si>
  <si>
    <t>Lutheran (Missouri Synod), St. Mary's U BBA '95 (marketing), avid reader, arts &amp; crafts fan, inquisitive, Spurs fan, little drummer girl, registered Democrat</t>
  </si>
  <si>
    <t>American University’s School of Public Affairs offers education in the fields of political science, public administration, public policy, and justice. RT≠endor</t>
  </si>
  <si>
    <t>Individuals making up to $49,960 per year or a household of four making up to $103,000 per year may be eligible for financial help for health insurance #coverco</t>
  </si>
  <si>
    <t>One stop lobbying, analytical &amp; policy solutions</t>
  </si>
  <si>
    <t>Elevating the debate on social and economic policy since 1968. (Links/RTs/likes/follows/etc. ≠ endorsements.)</t>
  </si>
  <si>
    <t>In the pursuit of happiness!</t>
  </si>
  <si>
    <t>We are a worker-led movement dedicated to improving the lives of caregivers and patients. Retweets/follows/likes ≠ endorsement. #10YearsStrong #NUHW #WeAreNUHW</t>
  </si>
  <si>
    <t>The official account for Kaiser Permanente Southern California Region. Your source for health tips &amp; info. Tweets are not medical care. Always call your doctor.</t>
  </si>
  <si>
    <t>Advocating for patients with pre-existing conditions to be guaranteed access to affordable, quality health care. Sponsors of the Patient Protection Pledge.</t>
  </si>
  <si>
    <t>Communications Director @KFF, ex-reporter for the ex-Tampa Tribune, ex-bureaucrat @HHSGov &amp; @CMSGov (I call it HCFA), @NHLFlyers fan &amp; father of two</t>
  </si>
  <si>
    <t>formerly @KaiserFamFound, @PilotNews. Runner. Francophile. Police blotter reader.</t>
  </si>
  <si>
    <t>The market leader in value-based care. Lumeris’ deep expertise and proven model help realign care delivery  - providing the right care, at the right time.</t>
  </si>
  <si>
    <t>Emerged from a lotus in central Kazakhstan.  Nothing has been the same since.</t>
  </si>
  <si>
    <t>Bringing you the best in local and statewide news across Michigan.</t>
  </si>
  <si>
    <t>Author of RED FLAGS and TIME TRIP: A DINOSAUR MUSICAL.  #amwriting #amreading #figureskating #StillWithHer #SupportSurvivors _xD83D__xDC69__xD83C__xDFFD_⛸️_xD83D__xDCDA__xD83D__xDC0A__xD83E__xDD96__xD83C__xDFF3_️‍_xD83C__xDF08_✍️ ✝️_xD83C__xDDFA__xD83C__xDDF8_</t>
  </si>
  <si>
    <t>Live, Local, Breaking News</t>
  </si>
  <si>
    <t>The Diverse Elders Coalition advocates for policies and programs that improve aging in diverse communities.</t>
  </si>
  <si>
    <t>Nat'l health care advocacy group working to ensure consumer interests are represented wherever important decisions about our health and health system are made.</t>
  </si>
  <si>
    <t>Elevating voices of vulnerable Americans to drive health system innovation. Tweets: #Medicaid #LTSS #HCBS #Advocacy &amp; #SDoH.</t>
  </si>
  <si>
    <t>The USC Leonard Davis School of Gerontology is the leading institution for aging research and education. Facebook: http://www.facebook.com/USCLeonardDavis</t>
  </si>
  <si>
    <t>Former Harkness Fellow @commonwealthfnd and Senior Research Group Leader (Implementation and Dissemination Research) at the @DZNE_en</t>
  </si>
  <si>
    <t>Nurse Gerontologist, Assoc Prof @ Washington State University; Passionate about eliminating ageism &amp; improving QOL &amp; care for older adults. Views are my own.</t>
  </si>
  <si>
    <t>Geriatrician @LivHospitals &amp; @Mersey_Care | Chair Mersey @GeriSoc | Hon Ass Prof @LivUni | Ageing Research Lead @NIHRCRN_nwcoast</t>
  </si>
  <si>
    <t>Interdem is a pan-European network of researchers on early detection and psycho-social interventions in #dementia.
https://t.co/87nJCM4hbv</t>
  </si>
  <si>
    <t>Speciality Doctor/Staff Grade in Geriatrics (Ortho-Geriatrics). Special interest in Parkinson's Disease (&amp; History/Archeology and Science). Views are my own.</t>
  </si>
  <si>
    <t>Marie Skłodowska-Curie fellow | PhD: Implementation of eHealth in dementia care | Interdisciplinary Network for Dementia Using Current Technology - INDUCT</t>
  </si>
  <si>
    <t>National Hartford Center of Gerontological Nursing Excellence - Everything Gero Nurses Need to Know</t>
  </si>
  <si>
    <t>Yeoman  (PGY-22)</t>
  </si>
  <si>
    <t>CV Research, MGH Cardiology/Ped. Card., Fellow at Third Rock Ventures, Mildly Amusing</t>
  </si>
  <si>
    <t>Journalist, covering consumer issues @CNBC tips: annie.nova@nbcuni.com or signal app at 646-745-7718. RTs don't imply agreement.</t>
  </si>
  <si>
    <t>Critical care doctor, public health researcher, writer, activist.  President of @PNHP. Harvard Medical School. Otter enthusiast. Tweets my own only.</t>
  </si>
  <si>
    <t>President World Money Watch. Economic Expert for https://t.co/DgMYRanpxi. Author of The Ultimate Obamacare Handbook and Beyond the Great Recession.</t>
  </si>
  <si>
    <t>Cardiologist, Private Practice, #FOAMed financial COI: https://t.co/60rXtrX3bj Ideological COI: too numerous to list. Cohost Accad and Koka podcast (@Accad_Koka)</t>
  </si>
  <si>
    <t>Public Hlth Dr,interested in evid-based health services commissioning,clinical leadership &amp; hlth policy.My views are my own,RTs are no endorsements</t>
  </si>
  <si>
    <t>Free market advocate. Lover of fine pugs. Proud American _xD83C__xDDFA__xD83C__xDDF8_</t>
  </si>
  <si>
    <t>we are gathered here today to get through this thing called life</t>
  </si>
  <si>
    <t>Surgical Technician</t>
  </si>
  <si>
    <t>I am a biological node that exists solely to produce data for the profit of asshats. #EmbraceAnger, nothing changes without it.</t>
  </si>
  <si>
    <t>Columbus, OH</t>
  </si>
  <si>
    <t>San Francisco</t>
  </si>
  <si>
    <t>Florida</t>
  </si>
  <si>
    <t>Washington, DC</t>
  </si>
  <si>
    <t>Cleveland, OH</t>
  </si>
  <si>
    <t>Washington, D.C.</t>
  </si>
  <si>
    <t>San Francisco, CA | Washington DC</t>
  </si>
  <si>
    <t>San Antonio</t>
  </si>
  <si>
    <t>Denver, CO</t>
  </si>
  <si>
    <t>Los Angeles</t>
  </si>
  <si>
    <t>California, USA</t>
  </si>
  <si>
    <t>Pasadena, CA</t>
  </si>
  <si>
    <t>Washington DC</t>
  </si>
  <si>
    <t>Palo Alto, California</t>
  </si>
  <si>
    <t>St. Louis, MO</t>
  </si>
  <si>
    <t>Michigan</t>
  </si>
  <si>
    <t>Detroit, Michigan</t>
  </si>
  <si>
    <t>West Michigan</t>
  </si>
  <si>
    <t>New York, NY</t>
  </si>
  <si>
    <t>Boston, MA</t>
  </si>
  <si>
    <t>Los Angeles, CA</t>
  </si>
  <si>
    <t>Germany</t>
  </si>
  <si>
    <t>USA</t>
  </si>
  <si>
    <t>North West England</t>
  </si>
  <si>
    <t>Crawley, UK</t>
  </si>
  <si>
    <t>Maastricht, The Netherlands</t>
  </si>
  <si>
    <t>Reston, VA</t>
  </si>
  <si>
    <t xml:space="preserve">Timbuktu </t>
  </si>
  <si>
    <t>www.worldmoneywatch.com</t>
  </si>
  <si>
    <t>Philadelphia, PA</t>
  </si>
  <si>
    <t>United Kingdom</t>
  </si>
  <si>
    <t>biggest social experiment ever</t>
  </si>
  <si>
    <t>https://t.co/NJXz3SR0kd</t>
  </si>
  <si>
    <t>http://t.co/Q6GLUoLUtE</t>
  </si>
  <si>
    <t>https://t.co/sy6of35c7t</t>
  </si>
  <si>
    <t>http://t.co/vO0TlIa1CP</t>
  </si>
  <si>
    <t>https://t.co/A3v9VjwBph</t>
  </si>
  <si>
    <t>http://t.co/MtHbnLs3LV</t>
  </si>
  <si>
    <t>https://t.co/ktysHYjpAZ</t>
  </si>
  <si>
    <t>https://t.co/kIhQFSksoO</t>
  </si>
  <si>
    <t>http://t.co/YCV2bQW05D</t>
  </si>
  <si>
    <t>https://t.co/FVLjCNXAiU</t>
  </si>
  <si>
    <t>http://t.co/IzppbEDcAU</t>
  </si>
  <si>
    <t>http://t.co/JZndm1VSqR</t>
  </si>
  <si>
    <t>http://t.co/KdzuYiXS1E</t>
  </si>
  <si>
    <t>https://t.co/aZIkX2nRLG</t>
  </si>
  <si>
    <t>http://pre-existing.org</t>
  </si>
  <si>
    <t>http://t.co/pQ69NMdnE5</t>
  </si>
  <si>
    <t>http://t.co/Il4Q86EZ0r</t>
  </si>
  <si>
    <t>https://t.co/fzHi7kYoaz</t>
  </si>
  <si>
    <t>https://t.co/ShoWS04CdF</t>
  </si>
  <si>
    <t>http://t.co/M0PTCKKsdX</t>
  </si>
  <si>
    <t>https://t.co/jzLeFAz9yf</t>
  </si>
  <si>
    <t>https://t.co/hRzmr8ewMZ</t>
  </si>
  <si>
    <t>http://gero.usc.edu</t>
  </si>
  <si>
    <t>https://t.co/F5pLHEsQ7d</t>
  </si>
  <si>
    <t>https://t.co/uXvZ9CR5zM</t>
  </si>
  <si>
    <t>https://t.co/3FkPRHXrEh</t>
  </si>
  <si>
    <t>https://t.co/IK8TU6Kd9e</t>
  </si>
  <si>
    <t>http://t.co/HR4DBUpxFl</t>
  </si>
  <si>
    <t>https://t.co/kOmZ9n49ma</t>
  </si>
  <si>
    <t>https://t.co/J25axKOKU9</t>
  </si>
  <si>
    <t>https://t.co/ZZM1xyqGGN</t>
  </si>
  <si>
    <t>https://t.co/uTabP3gr5m</t>
  </si>
  <si>
    <t>Pacific Time (US &amp; Canada)</t>
  </si>
  <si>
    <t>https://pbs.twimg.com/profile_banners/1007650511997284352/1547820153</t>
  </si>
  <si>
    <t>https://pbs.twimg.com/profile_banners/87988638/1494375458</t>
  </si>
  <si>
    <t>https://pbs.twimg.com/profile_banners/9676152/1401365809</t>
  </si>
  <si>
    <t>https://pbs.twimg.com/profile_banners/403853442/1491844104</t>
  </si>
  <si>
    <t>https://pbs.twimg.com/profile_banners/1159907595303493633/1565378618</t>
  </si>
  <si>
    <t>https://pbs.twimg.com/profile_banners/935594107/1566495624</t>
  </si>
  <si>
    <t>https://pbs.twimg.com/profile_banners/15235829/1471888865</t>
  </si>
  <si>
    <t>https://pbs.twimg.com/profile_banners/790035302/1401379203</t>
  </si>
  <si>
    <t>https://pbs.twimg.com/profile_banners/84614572/1520348790</t>
  </si>
  <si>
    <t>https://pbs.twimg.com/profile_banners/37677384/1534531498</t>
  </si>
  <si>
    <t>https://pbs.twimg.com/profile_banners/1263090828/1574092787</t>
  </si>
  <si>
    <t>https://pbs.twimg.com/profile_banners/2425838371/1540403571</t>
  </si>
  <si>
    <t>https://pbs.twimg.com/profile_banners/18251414/1570821933</t>
  </si>
  <si>
    <t>https://pbs.twimg.com/profile_banners/1695106626/1392365611</t>
  </si>
  <si>
    <t>https://pbs.twimg.com/profile_banners/81947338/1545170156</t>
  </si>
  <si>
    <t>https://pbs.twimg.com/profile_banners/305862018/1398903620</t>
  </si>
  <si>
    <t>https://pbs.twimg.com/profile_banners/797867737661906945/1481215792</t>
  </si>
  <si>
    <t>https://pbs.twimg.com/profile_banners/45878166/1565614912</t>
  </si>
  <si>
    <t>https://pbs.twimg.com/profile_banners/284123330/1548419737</t>
  </si>
  <si>
    <t>https://pbs.twimg.com/profile_banners/2456773848/1398095523</t>
  </si>
  <si>
    <t>https://pbs.twimg.com/profile_banners/74032458/1570841407</t>
  </si>
  <si>
    <t>https://pbs.twimg.com/profile_banners/12952842/1398714505</t>
  </si>
  <si>
    <t>https://pbs.twimg.com/profile_banners/2183715312/1491201317</t>
  </si>
  <si>
    <t>https://pbs.twimg.com/profile_banners/15631338/1556667306</t>
  </si>
  <si>
    <t>https://pbs.twimg.com/profile_banners/1411676834/1442245191</t>
  </si>
  <si>
    <t>https://pbs.twimg.com/profile_banners/88740365/1516724265</t>
  </si>
  <si>
    <t>https://pbs.twimg.com/profile_banners/4635708095/1452534026</t>
  </si>
  <si>
    <t>https://pbs.twimg.com/profile_banners/26073355/1557419260</t>
  </si>
  <si>
    <t>https://pbs.twimg.com/profile_banners/1416268934/1398308479</t>
  </si>
  <si>
    <t>https://pbs.twimg.com/profile_banners/82995078/1512789152</t>
  </si>
  <si>
    <t>https://pbs.twimg.com/profile_banners/56424261/1400877818</t>
  </si>
  <si>
    <t>https://pbs.twimg.com/profile_banners/852441351077724160/1492081021</t>
  </si>
  <si>
    <t>https://pbs.twimg.com/profile_banners/1640518992/1553614310</t>
  </si>
  <si>
    <t>https://pbs.twimg.com/profile_banners/4874981512/1568127747</t>
  </si>
  <si>
    <t>https://pbs.twimg.com/profile_banners/767532127399317505/1496692585</t>
  </si>
  <si>
    <t>https://pbs.twimg.com/profile_banners/464076088/1440688599</t>
  </si>
  <si>
    <t>https://pbs.twimg.com/profile_banners/38078411/1543331676</t>
  </si>
  <si>
    <t>https://pbs.twimg.com/profile_banners/725172428339568640/1540387481</t>
  </si>
  <si>
    <t>https://pbs.twimg.com/profile_banners/986813304369766400/1553363437</t>
  </si>
  <si>
    <t>https://pbs.twimg.com/profile_banners/2417912106/1416097754</t>
  </si>
  <si>
    <t>https://pbs.twimg.com/profile_banners/15874388/1527970079</t>
  </si>
  <si>
    <t>http://abs.twimg.com/images/themes/theme15/bg.png</t>
  </si>
  <si>
    <t>http://pbs.twimg.com/profile_background_images/107753786/slideshare_june2010.png</t>
  </si>
  <si>
    <t>http://abs.twimg.com/images/themes/theme17/bg.gif</t>
  </si>
  <si>
    <t>http://abs.twimg.com/images/themes/theme1/bg.png</t>
  </si>
  <si>
    <t>http://abs.twimg.com/images/themes/theme14/bg.gif</t>
  </si>
  <si>
    <t>http://abs.twimg.com/images/themes/theme6/bg.gif</t>
  </si>
  <si>
    <t>http://abs.twimg.com/images/themes/theme4/bg.gif</t>
  </si>
  <si>
    <t>http://abs.twimg.com/images/themes/theme13/bg.gif</t>
  </si>
  <si>
    <t>http://abs.twimg.com/images/themes/theme12/bg.gif</t>
  </si>
  <si>
    <t>http://abs.twimg.com/images/themes/theme16/bg.gif</t>
  </si>
  <si>
    <t>http://abs.twimg.com/images/themes/theme18/bg.gif</t>
  </si>
  <si>
    <t>http://abs.twimg.com/images/themes/theme9/bg.gif</t>
  </si>
  <si>
    <t>http://abs.twimg.com/images/themes/theme10/bg.gif</t>
  </si>
  <si>
    <t>http://pbs.twimg.com/profile_images/590970599977037824/IIHS-deS_normal.png</t>
  </si>
  <si>
    <t>http://pbs.twimg.com/profile_images/1159908842576195584/8sC8Uqy3_normal.jpg</t>
  </si>
  <si>
    <t>http://pbs.twimg.com/profile_images/626936213795008512/fc7VjsRx_normal.jpg</t>
  </si>
  <si>
    <t>http://pbs.twimg.com/profile_images/1164593278190313473/movQ6PZA_normal.jpg</t>
  </si>
  <si>
    <t>http://pbs.twimg.com/profile_images/829042623620997121/KsooCcWa_normal.jpg</t>
  </si>
  <si>
    <t>http://pbs.twimg.com/profile_images/2560034094/ym9wg5dbm34z8ossat6e_normal.jpeg</t>
  </si>
  <si>
    <t>http://pbs.twimg.com/profile_images/971039409540878337/2n-HSVxP_normal.jpg</t>
  </si>
  <si>
    <t>http://pbs.twimg.com/profile_images/1124022726707093504/T_kfxMlZ_normal.png</t>
  </si>
  <si>
    <t>http://pbs.twimg.com/profile_images/454007401109155841/sxjHJ7Tm_normal.jpeg</t>
  </si>
  <si>
    <t>http://pbs.twimg.com/profile_images/453546110305325056/_y2H38zc_normal.jpeg</t>
  </si>
  <si>
    <t>http://pbs.twimg.com/profile_images/1055110438529183744/FrZ2A-qa_normal.jpg</t>
  </si>
  <si>
    <t>http://pbs.twimg.com/profile_images/1168633962178048000/hcRSS_zr_normal.jpg</t>
  </si>
  <si>
    <t>http://pbs.twimg.com/profile_images/875439153042804736/XEXKTR5g_normal.jpg</t>
  </si>
  <si>
    <t>http://pbs.twimg.com/profile_images/423927594778509312/YvugPha5_normal.jpeg</t>
  </si>
  <si>
    <t>http://pbs.twimg.com/profile_images/2272028389/t8jng0gvkamkl6yk5gpr_normal.jpeg</t>
  </si>
  <si>
    <t>http://pbs.twimg.com/profile_images/961579276167507969/g5i1wXX8_normal.jpg</t>
  </si>
  <si>
    <t>http://pbs.twimg.com/profile_images/982268634079805440/ggUkuVBf_normal.jpg</t>
  </si>
  <si>
    <t>http://pbs.twimg.com/profile_images/628315638247858176/_iXW8fW7_normal.png</t>
  </si>
  <si>
    <t>http://pbs.twimg.com/profile_images/1136726705735966725/tsfP09Qi_normal.png</t>
  </si>
  <si>
    <t>http://pbs.twimg.com/profile_images/864940764660252672/3STihrsF_normal.jpg</t>
  </si>
  <si>
    <t>http://pbs.twimg.com/profile_images/1194272539989680128/C87MEwpZ_normal.jpg</t>
  </si>
  <si>
    <t>http://pbs.twimg.com/profile_images/1171504285814706177/XrY3TXxk_normal.jpg</t>
  </si>
  <si>
    <t>http://pbs.twimg.com/profile_images/1111690513206394888/fLE2dQEj_normal.jpg</t>
  </si>
  <si>
    <t>http://pbs.twimg.com/profile_images/629318551958982657/ZeLCLSgb_normal.jpg</t>
  </si>
  <si>
    <t>http://pbs.twimg.com/profile_images/545094118309773312/whPK0p9R_normal.jpeg</t>
  </si>
  <si>
    <t>http://abs.twimg.com/sticky/default_profile_images/default_profile_3_normal.png</t>
  </si>
  <si>
    <t>Open Twitter Page for This Person</t>
  </si>
  <si>
    <t>https://twitter.com/cestlavieinus</t>
  </si>
  <si>
    <t>https://twitter.com/tachimine</t>
  </si>
  <si>
    <t>https://twitter.com/slideshare</t>
  </si>
  <si>
    <t>https://twitter.com/johnpacewrites</t>
  </si>
  <si>
    <t>https://twitter.com/kaiserfamfound</t>
  </si>
  <si>
    <t>https://twitter.com/goldberg_ja</t>
  </si>
  <si>
    <t>https://twitter.com/aarppolicy</t>
  </si>
  <si>
    <t>https://twitter.com/benroseceo</t>
  </si>
  <si>
    <t>https://twitter.com/health_affairs</t>
  </si>
  <si>
    <t>https://twitter.com/policydeb</t>
  </si>
  <si>
    <t>https://twitter.com/kff</t>
  </si>
  <si>
    <t>https://twitter.com/c_coolidge</t>
  </si>
  <si>
    <t>https://twitter.com/au_spa</t>
  </si>
  <si>
    <t>https://twitter.com/c4hco</t>
  </si>
  <si>
    <t>https://twitter.com/mcdermottplus</t>
  </si>
  <si>
    <t>https://twitter.com/urbaninstitute</t>
  </si>
  <si>
    <t>https://twitter.com/ignvaz</t>
  </si>
  <si>
    <t>https://twitter.com/nuhw</t>
  </si>
  <si>
    <t>https://twitter.com/kpscalnews</t>
  </si>
  <si>
    <t>https://twitter.com/preexistingorg</t>
  </si>
  <si>
    <t>https://twitter.com/craigpalosky</t>
  </si>
  <si>
    <t>https://twitter.com/arjeter</t>
  </si>
  <si>
    <t>https://twitter.com/lumeris</t>
  </si>
  <si>
    <t>https://twitter.com/mihealthplans</t>
  </si>
  <si>
    <t>https://twitter.com/mamaji</t>
  </si>
  <si>
    <t>https://twitter.com/mlive</t>
  </si>
  <si>
    <t>https://twitter.com/jenslyon</t>
  </si>
  <si>
    <t>https://twitter.com/wwmtnews</t>
  </si>
  <si>
    <t>https://twitter.com/diverseelders</t>
  </si>
  <si>
    <t>https://twitter.com/healthpolicyhub</t>
  </si>
  <si>
    <t>https://twitter.com/ccehi</t>
  </si>
  <si>
    <t>https://twitter.com/carolien_smits</t>
  </si>
  <si>
    <t>https://twitter.com/uscleonarddavis</t>
  </si>
  <si>
    <t>https://twitter.com/roesdzne</t>
  </si>
  <si>
    <t>https://twitter.com/geronurse_notes</t>
  </si>
  <si>
    <t>https://twitter.com/asanakpan</t>
  </si>
  <si>
    <t>https://twitter.com/interdemeurope</t>
  </si>
  <si>
    <t>https://twitter.com/somsuj</t>
  </si>
  <si>
    <t>https://twitter.com/hchristie_</t>
  </si>
  <si>
    <t>https://twitter.com/nhcgne</t>
  </si>
  <si>
    <t>https://twitter.com/mrwbond</t>
  </si>
  <si>
    <t>https://twitter.com/markelindsay</t>
  </si>
  <si>
    <t>https://twitter.com/anniereporter</t>
  </si>
  <si>
    <t>https://twitter.com/awgaffney</t>
  </si>
  <si>
    <t>https://twitter.com/kimberlyamadeo</t>
  </si>
  <si>
    <t>https://twitter.com/anish_koka</t>
  </si>
  <si>
    <t>https://twitter.com/pash22</t>
  </si>
  <si>
    <t>https://twitter.com/tmazz929</t>
  </si>
  <si>
    <t>https://twitter.com/ballardsigns</t>
  </si>
  <si>
    <t>https://twitter.com/smilingatdogs</t>
  </si>
  <si>
    <t>https://twitter.com/davidac28964365</t>
  </si>
  <si>
    <t>https://twitter.com/eatyourlawn</t>
  </si>
  <si>
    <t>https://twitter.com/kaiserfa</t>
  </si>
  <si>
    <t>cestlavieinus
RT @TachiMine: It seems many people
still think Sanders/Warren M4A
would let them keep their healthcare
plan. Or am I reading it wrong?
Puâ€¦</t>
  </si>
  <si>
    <t>tachimine
@kaiserfamfound @SlideShare More
resources: https://t.co/B5lafxrBMf</t>
  </si>
  <si>
    <t xml:space="preserve">slideshare
</t>
  </si>
  <si>
    <t>johnpacewrites
@TachiMine @kaiserfamfound @SlideShare
Thinking the number of Americans
who OPPOSE a plan that forces them
to give up current policies, now
or in the future, is north of 70%,
no?</t>
  </si>
  <si>
    <t xml:space="preserve">kaiserfamfound
</t>
  </si>
  <si>
    <t>goldberg_ja
.@policydeb: Exorbitant health
care costs for seniors, including
#seniorsinthemiddle. @Health_Affairs
@AARPpolicy @KaiserFamFound https://t.co/4LJVsRw81V</t>
  </si>
  <si>
    <t xml:space="preserve">aarppolicy
</t>
  </si>
  <si>
    <t>benroseceo
RT @goldberg_ja: .@policydeb: Exorbitant
health care costs for seniors,
including #seniorsinthemiddle.
@Health_Affairs @AARPpolicy @KaiserFâ€¦</t>
  </si>
  <si>
    <t xml:space="preserve">health_affairs
</t>
  </si>
  <si>
    <t xml:space="preserve">policydeb
</t>
  </si>
  <si>
    <t>kff
More than half of American Indian/Alaska
Native children are covered through
Medicaid, CHIP or other public
coverage – twice the share of White
children. https://t.co/s0iBaF3ZXk
https://t.co/9PutX9WMPq</t>
  </si>
  <si>
    <t>c_coolidge
RT @KFF: More than half of American
Indian/Alaska Native children are
covered through Medicaid, CHIP
or other public coverage – twice
the s…</t>
  </si>
  <si>
    <t>au_spa
Happening now: Beyond the Rhetoric:
Tradeoffs of Different Approaches
to Reforming U.S. Health Care Supersession
at #2019APPAM, featuring speakers
from @urbaninstitute, @kaiserfamfound,
@McDermottPlus, and @C4HCO https://t.co/APUhpxTaji</t>
  </si>
  <si>
    <t xml:space="preserve">c4hco
</t>
  </si>
  <si>
    <t xml:space="preserve">mcdermottplus
</t>
  </si>
  <si>
    <t xml:space="preserve">urbaninstitute
</t>
  </si>
  <si>
    <t>ignvaz
I love @KPSCALnews, but does Kaiser
love me? @nuhw @kaiserfamfound
#healthcare #labor #unions #fair
#MentalHealthMatters #transparency
https://t.co/U1kPMDRwjU</t>
  </si>
  <si>
    <t xml:space="preserve">nuhw
</t>
  </si>
  <si>
    <t xml:space="preserve">kpscalnews
</t>
  </si>
  <si>
    <t>preexistingorg
RT @PreexistingOrg: From @KaiserFamFound:
@arjeter @CraigPalosky paint a
devastating picture for Obamcare
repeal. #ProtectOurCare! https://…</t>
  </si>
  <si>
    <t xml:space="preserve">craigpalosky
</t>
  </si>
  <si>
    <t xml:space="preserve">arjeter
</t>
  </si>
  <si>
    <t>lumeris
In 2016, people with traditional
#Medicare spent an average of $5,460
out of pocket for healthcare expenses,
including premiums, cost sharing,
and costs for services not covered
by Medicare https://t.co/ppBKLhofXt
| @KaiserFamFound #healthcarecosts</t>
  </si>
  <si>
    <t>mihealthplans
A @KaiserFamFound report revealed
that 67 percent of respondents
are "very or somewhat concerned
about being hit with an unexpected
bill." Surprise medical billing
is a major downfall of the healthcare
industry with drastic effects.
_xD83D__xDC4E_ https://t.co/qiaIb5QnEp</t>
  </si>
  <si>
    <t>mamaji
#Michigan will implement work/volunteer
requirements in exchange 4 #Medicaid
coverage starting in '20. On Medicaid
in Mich? Don't end up like 18,000+
#Arkansas ppl dropped from Medicaid
when the requirements started there:
https://t.co/yENufxhWlW @kaiserfamfound
@wwmtnews @MLive</t>
  </si>
  <si>
    <t xml:space="preserve">mlive
</t>
  </si>
  <si>
    <t>jenslyon
@mamaji @kaiserfamfound @wwmtnews
@MLive In Michigan you have to
prove your income BEFORE you can
even get Medicaid. So they already
know who works and who doesn't.
IDK why they are requiring ppl
to report hours worked. They still
haven't notified recipients as
to HOW to prove they meet the requirements.</t>
  </si>
  <si>
    <t xml:space="preserve">wwmtnews
</t>
  </si>
  <si>
    <t>diverseelders
Kaiser Family Foundation’s #Medicaid
Survey Highlights the Importance
of Consumer Engagement: https://t.co/FgwWATGVU8
via @HealthPolicyHub @CCEHI @kaiserfamfound
https://t.co/MViaUCqKsB</t>
  </si>
  <si>
    <t xml:space="preserve">healthpolicyhub
</t>
  </si>
  <si>
    <t>ccehi
RT @DiverseElders: Kaiser Family
Foundation’s #Medicaid Survey Highlights
the Importance of Consumer Engagement:
https://t.co/FgwWATGVU8 vi…</t>
  </si>
  <si>
    <t>carolien_smits
RT @RoesDzne: Different ways to
think about social determinants
of health from @kaiserfamfound
mentioned from Prof Hinton @USCLeonardDavis…</t>
  </si>
  <si>
    <t xml:space="preserve">uscleonarddavis
</t>
  </si>
  <si>
    <t>roesdzne
Different ways to think about social
determinants of health from @kaiserfamfound
mentioned from Prof Hinton @USCLeonardDavis
at @NHCGNE Leadership Conferencein
Austin #GSA2019 in comparison to
a European perspective Social health
and dementia: https://t.co/SWS8xp7WQZ
https://t.co/Cegy4NJKuw</t>
  </si>
  <si>
    <t>geronurse_notes
RT @RoesDzne: Different ways to
think about social determinants
of health from @kaiserfamfound
mentioned from Prof Hinton @USCLeonardDavis…</t>
  </si>
  <si>
    <t>asanakpan
RT @RoesDzne: Different ways to
think about social determinants
of health from @kaiserfamfound
mentioned from Prof Hinton @USCLeonardDavis…</t>
  </si>
  <si>
    <t>interdemeurope
RT @RoesDzne: Different ways to
think about social determinants
of health from @kaiserfamfound
mentioned from Prof Hinton @USCLeonardDavis…</t>
  </si>
  <si>
    <t>somsuj
RT @RoesDzne: Different ways to
think about social determinants
of health from @kaiserfamfound
mentioned from Prof Hinton @USCLeonardDavis…</t>
  </si>
  <si>
    <t>hchristie_
RT @RoesDzne: Different ways to
think about social determinants
of health from @kaiserfamfound
mentioned from Prof Hinton @USCLeonardDavis…</t>
  </si>
  <si>
    <t>nhcgne
RT @RoesDzne: Different ways to
think about social determinants
of health from @kaiserfamfound
mentioned from Prof Hinton @USCLeonardDavis…</t>
  </si>
  <si>
    <t>mrwbond
@pash22 @anish_koka @kaiserfamfound
@KimberlyAmadeo @awgaffney @AnnieReporter
Is not clean water a need even
prior to medical care? Have you
seen a plumber’s bill? (Why, just
the other day, even @MarkELindsay
was working to fix the Fetzer valve
on his shower on his own).</t>
  </si>
  <si>
    <t xml:space="preserve">markelindsay
</t>
  </si>
  <si>
    <t xml:space="preserve">anniereporter
</t>
  </si>
  <si>
    <t>awgaffney
@anish_koka @pash22 @kaiserfamfound
@KimberlyAmadeo If you took the
Canadian system, which has lower
prices, but then made 9% of people
uninsured &amp;amp; gave the rest onerous
copays / deductibles, you would
create massive healthcare deprivation
even if their current unit costs
remained identical.</t>
  </si>
  <si>
    <t xml:space="preserve">kimberlyamadeo
</t>
  </si>
  <si>
    <t>anish_koka
@pash22 @kaiserfamfound @KimberlyAmadeo
@awgaffney All for strategies to
reduce prices to help, and not
create greater access issues that
inevitably come with ‘free’ healthcare.
How many Americans struggle with
bills for plumbing? Should we also
nationalize plumbing?</t>
  </si>
  <si>
    <t>pash22
RT @awgaffney: @anish_koka @pash22
@kaiserfamfound @KimberlyAmadeo
If you took the Canadian system,
which has lower prices, but then
made 9…</t>
  </si>
  <si>
    <t>tmazz929
RT @anish_koka: @pash22 @kaiserfamfound
@KimberlyAmadeo @awgaffney All
for strategies to reduce prices
to help, and not create greater
acce…</t>
  </si>
  <si>
    <t>ballardsigns
@pash22 @anish_koka @kaiserfamfound
@KimberlyAmadeo @awgaffney People
should control their health care,
not government or insurance. Eliminate
3rd party pay.</t>
  </si>
  <si>
    <t>smilingatdogs
@awgaffney @anish_koka @pash22
@kaiserfamfound @KimberlyAmadeo
https://t.co/50yFitl8Vm</t>
  </si>
  <si>
    <t>davidac28964365
@anish_koka @pash22 @kaiserfamfound
@KimberlyAmadeo @awgaffney And
yet the ACA ...we forget... was
an EMERGENCY MEASURE, to keep bodies
from piling up outside of Hospitals
and Drs. offices. Not a long hoped
for solution to health care insuring.</t>
  </si>
  <si>
    <t>eatyourlawn
RT @pash22: @anish_koka In 2015, @kaiserfamfound
found US medical bills made 1 million
adults declare bankruptcy. More
importantly, 26% of…</t>
  </si>
  <si>
    <t xml:space="preserve">kaiserfa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</si>
  <si>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</si>
  <si>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</si>
  <si>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</si>
  <si>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</si>
  <si>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</si>
  <si>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</si>
  <si>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</si>
  <si>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</si>
  <si>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</si>
  <si>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</si>
  <si>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</si>
  <si>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</si>
  <si>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</si>
  <si>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</si>
  <si>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</si>
  <si>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</si>
  <si>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</si>
  <si>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</si>
  <si>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</si>
  <si>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</si>
  <si>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</si>
  <si>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</si>
  <si>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</si>
  <si>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</si>
  <si>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</si>
  <si>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</si>
  <si>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</si>
  <si>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</si>
  <si>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</si>
  <si>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</si>
  <si>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</si>
  <si>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</si>
  <si>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</si>
  <si>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</si>
  <si>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</si>
  <si>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</si>
  <si>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</si>
  <si>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</si>
  <si>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</si>
  <si>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</si>
  <si>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</si>
  <si>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</si>
  <si>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</si>
  <si>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</si>
  <si>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</si>
  <si>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</si>
  <si>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</si>
  <si>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</si>
  <si>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</si>
  <si>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</si>
  <si>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</si>
  <si>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</si>
  <si>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</si>
  <si>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</si>
  <si>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</si>
  <si>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</si>
  <si>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</si>
  <si>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</si>
  <si>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</si>
  <si>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</si>
  <si>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</si>
  <si>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</si>
  <si>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</si>
  <si>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</si>
  <si>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</si>
  <si>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</si>
  <si>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</si>
  <si>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</si>
  <si>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</si>
  <si>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</si>
  <si>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</si>
  <si>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</si>
  <si>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</si>
  <si>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</si>
  <si>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</si>
  <si>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</si>
  <si>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</si>
  <si>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</si>
  <si>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</si>
  <si>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</si>
  <si>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</si>
  <si>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</si>
  <si>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</si>
  <si>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</si>
  <si>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</si>
  <si>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</si>
  <si>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</si>
  <si>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</si>
  <si>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https://www.thebalance.com/medical-bankruptcy-statistics-4154729 https://www.cnbc.com/2019/07/20/heres-why-so-many-americans-cant-handle-a-400-unexpected-expense.html</t>
  </si>
  <si>
    <t>https://www.ncbi.nlm.nih.gov/m/pubmed/27869503/ https://www.mahp.org/2019/10/17/causes-of-surprise-medical-bills-examined/ https://www.kff.org/medicare/issue-brief/how-much-do-medicare-beneficiaries-spend-out-of-pocket-on-health-care/</t>
  </si>
  <si>
    <t>https://www.kff.org/other/press-release/health-policy-resources-for-covering-the-democratic-presidential-primary-debates/ https://www.slideshare.net/KaiserFamilyFoundation/public-opinion-on-singlepayer-national-health-plans-and-expanding-access-to-medicare-coverage-186950554</t>
  </si>
  <si>
    <t>https://kaiserf.am/2wTfOx3 https://www.kff.org/infographic/health-and-health-care-for-american-indians-and-alaska-natives-aians/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</si>
  <si>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</si>
  <si>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</si>
  <si>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</si>
  <si>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</si>
  <si>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</si>
  <si>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</si>
  <si>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</si>
  <si>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</si>
  <si>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</si>
  <si>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</si>
  <si>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</si>
  <si>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</si>
  <si>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thebalance.com cnbc.com</t>
  </si>
  <si>
    <t>nih.gov mahp.org kff.org</t>
  </si>
  <si>
    <t>kff.org slideshare.net</t>
  </si>
  <si>
    <t>kaiserf.am kff.org</t>
  </si>
  <si>
    <t>Top Hashtags in Tweet in Entire Graph</t>
  </si>
  <si>
    <t>michigan</t>
  </si>
  <si>
    <t>arkansas</t>
  </si>
  <si>
    <t>medicare</t>
  </si>
  <si>
    <t>healthcarecosts</t>
  </si>
  <si>
    <t>healthcare</t>
  </si>
  <si>
    <t>labor</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</si>
  <si>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</si>
  <si>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</si>
  <si>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</si>
  <si>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</si>
  <si>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</si>
  <si>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</si>
  <si>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</si>
  <si>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</si>
  <si>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</si>
  <si>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unions</t>
  </si>
  <si>
    <t>fair</t>
  </si>
  <si>
    <t>mentalhealthmatters</t>
  </si>
  <si>
    <t>transparency</t>
  </si>
  <si>
    <t>Top Hashtags in Tweet in G10</t>
  </si>
  <si>
    <t>Top Hashtags in Tweet</t>
  </si>
  <si>
    <t>gsa2019 medicare healthcarecosts</t>
  </si>
  <si>
    <t>Top Words in Tweet in Entire Graph</t>
  </si>
  <si>
    <t>Words in Sentiment List#1: Positive</t>
  </si>
  <si>
    <t>Words in Sentiment List#2: Negative</t>
  </si>
  <si>
    <t>Words in Sentiment List#3: Angry/Violent</t>
  </si>
  <si>
    <t>Non-categorized Words</t>
  </si>
  <si>
    <t>Total Words</t>
  </si>
  <si>
    <t>health</t>
  </si>
  <si>
    <t>think</t>
  </si>
  <si>
    <t>Top Words in Tweet in G1</t>
  </si>
  <si>
    <t>medical</t>
  </si>
  <si>
    <t>bills</t>
  </si>
  <si>
    <t>made</t>
  </si>
  <si>
    <t>prices</t>
  </si>
  <si>
    <t>even</t>
  </si>
  <si>
    <t>Top Words in Tweet in G2</t>
  </si>
  <si>
    <t>social</t>
  </si>
  <si>
    <t>different</t>
  </si>
  <si>
    <t>ways</t>
  </si>
  <si>
    <t>determinants</t>
  </si>
  <si>
    <t>mentioned</t>
  </si>
  <si>
    <t>prof</t>
  </si>
  <si>
    <t>hinton</t>
  </si>
  <si>
    <t>Top Words in Tweet in G3</t>
  </si>
  <si>
    <t>exorbitant</t>
  </si>
  <si>
    <t>care</t>
  </si>
  <si>
    <t>costs</t>
  </si>
  <si>
    <t>seniors</t>
  </si>
  <si>
    <t>including</t>
  </si>
  <si>
    <t>#seniorsinthemiddle</t>
  </si>
  <si>
    <t>Top Words in Tweet in G4</t>
  </si>
  <si>
    <t>requirements</t>
  </si>
  <si>
    <t>prove</t>
  </si>
  <si>
    <t>ppl</t>
  </si>
  <si>
    <t>Top Words in Tweet in G5</t>
  </si>
  <si>
    <t>Top Words in Tweet in G6</t>
  </si>
  <si>
    <t>plan</t>
  </si>
  <si>
    <t>seems</t>
  </si>
  <si>
    <t>many</t>
  </si>
  <si>
    <t>people</t>
  </si>
  <si>
    <t>still</t>
  </si>
  <si>
    <t>sanders</t>
  </si>
  <si>
    <t>Top Words in Tweet in G7</t>
  </si>
  <si>
    <t>kaiser</t>
  </si>
  <si>
    <t>family</t>
  </si>
  <si>
    <t>foundation</t>
  </si>
  <si>
    <t>s</t>
  </si>
  <si>
    <t>#medicaid</t>
  </si>
  <si>
    <t>survey</t>
  </si>
  <si>
    <t>highlights</t>
  </si>
  <si>
    <t>importance</t>
  </si>
  <si>
    <t>consumer</t>
  </si>
  <si>
    <t>engagement</t>
  </si>
  <si>
    <t>Top Words in Tweet in G8</t>
  </si>
  <si>
    <t>paint</t>
  </si>
  <si>
    <t>devastating</t>
  </si>
  <si>
    <t>picture</t>
  </si>
  <si>
    <t>obamcare</t>
  </si>
  <si>
    <t>repeal</t>
  </si>
  <si>
    <t>#protectourcare</t>
  </si>
  <si>
    <t>Top Words in Tweet in G9</t>
  </si>
  <si>
    <t>love</t>
  </si>
  <si>
    <t>Top Words in Tweet in G10</t>
  </si>
  <si>
    <t>more</t>
  </si>
  <si>
    <t>american</t>
  </si>
  <si>
    <t>indian</t>
  </si>
  <si>
    <t>alaska</t>
  </si>
  <si>
    <t>native</t>
  </si>
  <si>
    <t>coverage</t>
  </si>
  <si>
    <t>children</t>
  </si>
  <si>
    <t>half</t>
  </si>
  <si>
    <t>covered</t>
  </si>
  <si>
    <t>Top Words in Tweet</t>
  </si>
  <si>
    <t>kaiserfamfound anish_koka kimberlyamadeo pash22 awgaffney medical bills made prices even</t>
  </si>
  <si>
    <t>kaiserfamfound social health different ways think determinants mentioned prof hinton</t>
  </si>
  <si>
    <t>policydeb exorbitant health care costs seniors including #seniorsinthemiddle health_affairs aarppolicy</t>
  </si>
  <si>
    <t>medicaid requirements kaiserfamfound wwmtnews mlive prove ppl</t>
  </si>
  <si>
    <t>kaiserfamfound slideshare plan tachimine seems many people still think sanders</t>
  </si>
  <si>
    <t>kaiser family foundation s #medicaid survey highlights importance consumer engagement</t>
  </si>
  <si>
    <t>kaiserfamfound arjeter craigpalosky paint devastating picture obamcare repeal #protectourcare</t>
  </si>
  <si>
    <t>more american indian alaska native coverage children kff half covered</t>
  </si>
  <si>
    <t>Top Word Pairs in Tweet in Entire Graph</t>
  </si>
  <si>
    <t>kaiserfamfound,kimberlyamadeo</t>
  </si>
  <si>
    <t>different,ways</t>
  </si>
  <si>
    <t>ways,think</t>
  </si>
  <si>
    <t>think,social</t>
  </si>
  <si>
    <t>social,determinants</t>
  </si>
  <si>
    <t>determinants,health</t>
  </si>
  <si>
    <t>health,kaiserfamfound</t>
  </si>
  <si>
    <t>kaiserfamfound,mentioned</t>
  </si>
  <si>
    <t>mentioned,prof</t>
  </si>
  <si>
    <t>prof,hinton</t>
  </si>
  <si>
    <t>Top Word Pairs in Tweet in G1</t>
  </si>
  <si>
    <t>kimberlyamadeo,awgaffney</t>
  </si>
  <si>
    <t>pash22,kaiserfamfound</t>
  </si>
  <si>
    <t>anish_koka,pash22</t>
  </si>
  <si>
    <t>pash22,anish_koka</t>
  </si>
  <si>
    <t>medical,bills</t>
  </si>
  <si>
    <t>million,adults</t>
  </si>
  <si>
    <t>anish_koka,kaiserfamfound</t>
  </si>
  <si>
    <t>anish_koka,2015</t>
  </si>
  <si>
    <t>2015,kaiserfamfound</t>
  </si>
  <si>
    <t>Top Word Pairs in Tweet in G2</t>
  </si>
  <si>
    <t>hinton,uscleonarddavis</t>
  </si>
  <si>
    <t>Top Word Pairs in Tweet in G3</t>
  </si>
  <si>
    <t>policydeb,exorbitant</t>
  </si>
  <si>
    <t>exorbitant,health</t>
  </si>
  <si>
    <t>health,care</t>
  </si>
  <si>
    <t>care,costs</t>
  </si>
  <si>
    <t>costs,seniors</t>
  </si>
  <si>
    <t>seniors,including</t>
  </si>
  <si>
    <t>including,#seniorsinthemiddle</t>
  </si>
  <si>
    <t>#seniorsinthemiddle,health_affairs</t>
  </si>
  <si>
    <t>health_affairs,aarppolicy</t>
  </si>
  <si>
    <t>Top Word Pairs in Tweet in G4</t>
  </si>
  <si>
    <t>kaiserfamfound,wwmtnews</t>
  </si>
  <si>
    <t>wwmtnews,mlive</t>
  </si>
  <si>
    <t>Top Word Pairs in Tweet in G5</t>
  </si>
  <si>
    <t>Top Word Pairs in Tweet in G6</t>
  </si>
  <si>
    <t>kaiserfamfound,slideshare</t>
  </si>
  <si>
    <t>seems,many</t>
  </si>
  <si>
    <t>many,people</t>
  </si>
  <si>
    <t>people,still</t>
  </si>
  <si>
    <t>still,think</t>
  </si>
  <si>
    <t>think,sanders</t>
  </si>
  <si>
    <t>sanders,warren</t>
  </si>
  <si>
    <t>warren,m4a</t>
  </si>
  <si>
    <t>m4a,keep</t>
  </si>
  <si>
    <t>keep,healthcare</t>
  </si>
  <si>
    <t>Top Word Pairs in Tweet in G7</t>
  </si>
  <si>
    <t>kaiser,family</t>
  </si>
  <si>
    <t>family,foundation</t>
  </si>
  <si>
    <t>foundation,s</t>
  </si>
  <si>
    <t>s,#medicaid</t>
  </si>
  <si>
    <t>#medicaid,survey</t>
  </si>
  <si>
    <t>survey,highlights</t>
  </si>
  <si>
    <t>highlights,importance</t>
  </si>
  <si>
    <t>importance,consumer</t>
  </si>
  <si>
    <t>consumer,engagement</t>
  </si>
  <si>
    <t>Top Word Pairs in Tweet in G8</t>
  </si>
  <si>
    <t>kaiserfamfound,arjeter</t>
  </si>
  <si>
    <t>arjeter,craigpalosky</t>
  </si>
  <si>
    <t>craigpalosky,paint</t>
  </si>
  <si>
    <t>paint,devastating</t>
  </si>
  <si>
    <t>devastating,picture</t>
  </si>
  <si>
    <t>picture,obamcare</t>
  </si>
  <si>
    <t>obamcare,repeal</t>
  </si>
  <si>
    <t>repeal,#protectourcare</t>
  </si>
  <si>
    <t>Top Word Pairs in Tweet in G9</t>
  </si>
  <si>
    <t>Top Word Pairs in Tweet in G10</t>
  </si>
  <si>
    <t>american,indian</t>
  </si>
  <si>
    <t>indian,alaska</t>
  </si>
  <si>
    <t>alaska,native</t>
  </si>
  <si>
    <t>more,half</t>
  </si>
  <si>
    <t>half,american</t>
  </si>
  <si>
    <t>native,children</t>
  </si>
  <si>
    <t>children,covered</t>
  </si>
  <si>
    <t>covered,through</t>
  </si>
  <si>
    <t>through,medicaid</t>
  </si>
  <si>
    <t>medicaid,chip</t>
  </si>
  <si>
    <t>Top Word Pairs in Tweet</t>
  </si>
  <si>
    <t>kaiserfamfound,kimberlyamadeo  kimberlyamadeo,awgaffney  pash22,kaiserfamfound  anish_koka,pash22  pash22,anish_koka  medical,bills  million,adults  anish_koka,kaiserfamfound  anish_koka,2015  2015,kaiserfamfound</t>
  </si>
  <si>
    <t>different,ways  ways,think  think,social  social,determinants  determinants,health  health,kaiserfamfound  kaiserfamfound,mentioned  mentioned,prof  prof,hinton  hinton,uscleonarddavis</t>
  </si>
  <si>
    <t>policydeb,exorbitant  exorbitant,health  health,care  care,costs  costs,seniors  seniors,including  including,#seniorsinthemiddle  #seniorsinthemiddle,health_affairs  health_affairs,aarppolicy</t>
  </si>
  <si>
    <t>kaiserfamfound,wwmtnews  wwmtnews,mlive</t>
  </si>
  <si>
    <t>kaiserfamfound,slideshare  seems,many  many,people  people,still  still,think  think,sanders  sanders,warren  warren,m4a  m4a,keep  keep,healthcare</t>
  </si>
  <si>
    <t>kaiser,family  family,foundation  foundation,s  s,#medicaid  #medicaid,survey  survey,highlights  highlights,importance  importance,consumer  consumer,engagement</t>
  </si>
  <si>
    <t>kaiserfamfound,arjeter  arjeter,craigpalosky  craigpalosky,paint  paint,devastating  devastating,picture  picture,obamcare  obamcare,repeal  repeal,#protectourcare</t>
  </si>
  <si>
    <t>american,indian  indian,alaska  alaska,native  more,half  half,american  native,children  children,covered  covered,through  through,medicaid  medicaid,chip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</si>
  <si>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</si>
  <si>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</si>
  <si>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</si>
  <si>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</si>
  <si>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</si>
  <si>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</si>
  <si>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</si>
  <si>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</si>
  <si>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</si>
  <si>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kaiserfâ</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</si>
  <si>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</si>
  <si>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</si>
  <si>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</si>
  <si>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</si>
  <si>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</si>
  <si>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</si>
  <si>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</si>
  <si>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</si>
  <si>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</si>
  <si>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</si>
  <si>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</si>
  <si>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</si>
  <si>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</si>
  <si>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</si>
  <si>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anish_koka pash22 awgaffney</t>
  </si>
  <si>
    <t>tachimine kaiserfamfound</t>
  </si>
  <si>
    <t>Top Mentioned in Tweet</t>
  </si>
  <si>
    <t>kaiserfamfound kimberlyamadeo awgaffney pash22 anish_koka anniereporter markelindsay</t>
  </si>
  <si>
    <t>kaiserfamfound uscleonarddavis roesdzne nhcgne</t>
  </si>
  <si>
    <t>policydeb health_affairs aarppolicy goldberg_ja kaiserfâ kaiserfamfound</t>
  </si>
  <si>
    <t>kaiserfamfound wwmtnews mlive</t>
  </si>
  <si>
    <t>urbaninstitute kaiserfamfound mcdermottplus c4hco</t>
  </si>
  <si>
    <t>slideshare kaiserfamfound tachimine</t>
  </si>
  <si>
    <t>diverseelders healthpolicyhub ccehi kaiserfamfound</t>
  </si>
  <si>
    <t>kaiserfamfound arjeter craigpalosky preexistingorg</t>
  </si>
  <si>
    <t>kpscalnews nuhw kaiserfamfound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</si>
  <si>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</si>
  <si>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</si>
  <si>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</si>
  <si>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</si>
  <si>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</si>
  <si>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</si>
  <si>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</si>
  <si>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</si>
  <si>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</si>
  <si>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</si>
  <si>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</si>
  <si>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</si>
  <si>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pash22 mrwbond anish_koka awgaffney ballardsigns markelindsay eatyourlawn kimberlyamadeo smilingatdogs anniereporter</t>
  </si>
  <si>
    <t>asanakpan uscleonarddavis lumeris carolien_smits geronurse_notes mihealthplans nhcgne roesdzne somsuj interdemeurope</t>
  </si>
  <si>
    <t>health_affairs aarppolicy policydeb goldberg_ja benroseceo</t>
  </si>
  <si>
    <t>mlive wwmtnews jenslyon mamaji</t>
  </si>
  <si>
    <t>urbaninstitute au_spa c4hco mcdermottplus</t>
  </si>
  <si>
    <t>tachimine slideshare cestlavieinus johnpacewrites</t>
  </si>
  <si>
    <t>diverseelders healthpolicyhub ccehi</t>
  </si>
  <si>
    <t>preexistingorg craigpalosky arjeter</t>
  </si>
  <si>
    <t>kpscalnews nuhw ignvaz</t>
  </si>
  <si>
    <t>c_coolidge kff</t>
  </si>
  <si>
    <t>Top URLs in Tweet by Count</t>
  </si>
  <si>
    <t>https://www.kff.org/infographic/health-and-health-care-for-american-indians-and-alaska-natives-aians/ https://kaiserf.am/2wTfOx3</t>
  </si>
  <si>
    <t>https://www.cnbc.com/2019/07/20/heres-why-so-many-americans-cant-handle-a-400-unexpected-expense.html https://www.thebalance.com/medical-bankruptcy-statistics-4154729</t>
  </si>
  <si>
    <t>Top URLs in Tweet by Salience</t>
  </si>
  <si>
    <t>Top Domains in Tweet by Count</t>
  </si>
  <si>
    <t>kff.org kaiserf.am</t>
  </si>
  <si>
    <t>cnbc.com thebalance.com</t>
  </si>
  <si>
    <t>Top Domains in Tweet by Salience</t>
  </si>
  <si>
    <t>Top Hashtags in Tweet by Count</t>
  </si>
  <si>
    <t>Top Hashtags in Tweet by Salience</t>
  </si>
  <si>
    <t>Top Words in Tweet by Count</t>
  </si>
  <si>
    <t>tachimine seems many people still think sanders warren m4a keep</t>
  </si>
  <si>
    <t>slideshare more resources seems many people still think sanders warren</t>
  </si>
  <si>
    <t>tachimine slideshare thinking number americans oppose plan forces give up</t>
  </si>
  <si>
    <t>goldberg_ja policydeb exorbitant health care costs seniors including #seniorsinthemiddle health_affairs</t>
  </si>
  <si>
    <t>more american indian alaska native children coverage half covered through</t>
  </si>
  <si>
    <t>kff more american indian alaska native coverage half children covered</t>
  </si>
  <si>
    <t>happening now beyond rhetoric tradeoffs different approaches reforming u s</t>
  </si>
  <si>
    <t>love kpscalnews kaiser nuhw #healthcare #labor #unions #fair #mentalhealthmatters #transparency</t>
  </si>
  <si>
    <t>arjeter craigpalosky paint devastating picture obamcare repeal #protectourcare preexistingorg</t>
  </si>
  <si>
    <t>2016 people traditional #medicare spent average 5 460 out pocket</t>
  </si>
  <si>
    <t>report revealed 67 percent respondents very somewhat concerned being hit</t>
  </si>
  <si>
    <t>requirements medicaid #michigan implement work volunteer exchange 4 #medicaid coverage</t>
  </si>
  <si>
    <t>prove mamaji wwmtnews mlive michigan income before even medicaid already</t>
  </si>
  <si>
    <t>diverseelders kaiser family foundation s #medicaid survey highlights importance consumer</t>
  </si>
  <si>
    <t>roesdzne different ways think social determinants health mentioned prof hinton</t>
  </si>
  <si>
    <t>social health different ways think determinants mentioned prof hinton uscleonarddavis</t>
  </si>
  <si>
    <t>even pash22 anish_koka kimberlyamadeo awgaffney anniereporter clean water need prior</t>
  </si>
  <si>
    <t>anish_koka pash22 kimberlyamadeo took canadian system lower prices made 9</t>
  </si>
  <si>
    <t>plumbing pash22 kimberlyamadeo awgaffney strategies reduce prices help create greater</t>
  </si>
  <si>
    <t>awgaffney anish_koka kimberlyamadeo made americans pay healthcare via medical bills</t>
  </si>
  <si>
    <t>anish_koka pash22 kimberlyamadeo awgaffney strategies reduce prices help create greater</t>
  </si>
  <si>
    <t>pash22 anish_koka kimberlyamadeo awgaffney people control health care government insurance</t>
  </si>
  <si>
    <t>awgaffney anish_koka pash22 kimberlyamadeo</t>
  </si>
  <si>
    <t>anish_koka pash22 kimberlyamadeo awgaffney aca forget emergency measure keep bodies</t>
  </si>
  <si>
    <t>pash22 anish_koka 2015 found medical bills made 1 million adults</t>
  </si>
  <si>
    <t>Top Words in Tweet by Salience</t>
  </si>
  <si>
    <t>more resources seems many people still think sanders warren m4a</t>
  </si>
  <si>
    <t>children half covered through medicaid chip public twice share white</t>
  </si>
  <si>
    <t>half children covered through medicaid chip public twice s #medicaid</t>
  </si>
  <si>
    <t>preexistingorg arjeter craigpalosky paint devastating picture obamcare repeal #protectourcare</t>
  </si>
  <si>
    <t>healthcare medical bills million adults pash22 took canadian system lower</t>
  </si>
  <si>
    <t>Top Word Pairs in Tweet by Count</t>
  </si>
  <si>
    <t>tachimine,seems  seems,many  many,people  people,still  still,think  think,sanders  sanders,warren  warren,m4a  m4a,keep  keep,healthcare</t>
  </si>
  <si>
    <t>kaiserfamfound,slideshare  slideshare,more  more,resources  seems,many  many,people  people,still  still,think  think,sanders  sanders,warren  warren,m4a</t>
  </si>
  <si>
    <t>tachimine,kaiserfamfound  kaiserfamfound,slideshare  slideshare,thinking  thinking,number  number,americans  americans,oppose  oppose,plan  plan,forces  forces,give  give,up</t>
  </si>
  <si>
    <t>policydeb,exorbitant  exorbitant,health  health,care  care,costs  costs,seniors  seniors,including  including,#seniorsinthemiddle  #seniorsinthemiddle,health_affairs  health_affairs,aarppolicy  aarppolicy,kaiserfamfound</t>
  </si>
  <si>
    <t>goldberg_ja,policydeb  policydeb,exorbitant  exorbitant,health  health,care  care,costs  costs,seniors  seniors,including  including,#seniorsinthemiddle  #seniorsinthemiddle,health_affairs  health_affairs,aarppolicy</t>
  </si>
  <si>
    <t>american,indian  indian,alaska  alaska,native  kff,more  more,half  half,american  native,children  children,covered  covered,through  through,medicaid</t>
  </si>
  <si>
    <t>happening,now  now,beyond  beyond,rhetoric  rhetoric,tradeoffs  tradeoffs,different  different,approaches  approaches,reforming  reforming,u  u,s  s,health</t>
  </si>
  <si>
    <t>love,kpscalnews  kpscalnews,kaiser  kaiser,love  love,nuhw  nuhw,kaiserfamfound  kaiserfamfound,#healthcare  #healthcare,#labor  #labor,#unions  #unions,#fair  #fair,#mentalhealthmatters</t>
  </si>
  <si>
    <t>kaiserfamfound,arjeter  arjeter,craigpalosky  craigpalosky,paint  paint,devastating  devastating,picture  picture,obamcare  obamcare,repeal  repeal,#protectourcare  preexistingorg,kaiserfamfound</t>
  </si>
  <si>
    <t>2016,people  people,traditional  traditional,#medicare  #medicare,spent  spent,average  average,5  5,460  460,out  out,pocket  pocket,healthcare</t>
  </si>
  <si>
    <t>kaiserfamfound,report  report,revealed  revealed,67  67,percent  percent,respondents  respondents,very  very,somewhat  somewhat,concerned  concerned,being  being,hit</t>
  </si>
  <si>
    <t>#michigan,implement  implement,work  work,volunteer  volunteer,requirements  requirements,exchange  exchange,4  4,#medicaid  #medicaid,coverage  coverage,starting  starting,'20</t>
  </si>
  <si>
    <t>mamaji,kaiserfamfound  kaiserfamfound,wwmtnews  wwmtnews,mlive  mlive,michigan  michigan,prove  prove,income  income,before  before,even  even,medicaid  medicaid,already</t>
  </si>
  <si>
    <t>kaiser,family  family,foundation  foundation,s  s,#medicaid  #medicaid,survey  survey,highlights  highlights,importance  importance,consumer  consumer,engagement  engagement,via</t>
  </si>
  <si>
    <t>diverseelders,kaiser  kaiser,family  family,foundation  foundation,s  s,#medicaid  #medicaid,survey  survey,highlights  highlights,importance  importance,consumer  consumer,engagement</t>
  </si>
  <si>
    <t>roesdzne,different  different,ways  ways,think  think,social  social,determinants  determinants,health  health,kaiserfamfound  kaiserfamfound,mentioned  mentioned,prof  prof,hinton</t>
  </si>
  <si>
    <t>pash22,anish_koka  anish_koka,kaiserfamfound  kaiserfamfound,kimberlyamadeo  kimberlyamadeo,awgaffney  awgaffney,anniereporter  anniereporter,clean  clean,water  water,need  need,even  even,prior</t>
  </si>
  <si>
    <t>anish_koka,pash22  pash22,kaiserfamfound  kaiserfamfound,kimberlyamadeo  kimberlyamadeo,took  took,canadian  canadian,system  system,lower  lower,prices  prices,made  made,9</t>
  </si>
  <si>
    <t>pash22,kaiserfamfound  kaiserfamfound,kimberlyamadeo  kimberlyamadeo,awgaffney  awgaffney,strategies  strategies,reduce  reduce,prices  prices,help  help,create  create,greater  greater,access</t>
  </si>
  <si>
    <t>kaiserfamfound,kimberlyamadeo  kimberlyamadeo,awgaffney  medical,bills  million,adults  awgaffney,anish_koka  anish_koka,pash22  pash22,kaiserfamfound  kimberlyamadeo,took  took,canadian  canadian,system</t>
  </si>
  <si>
    <t>anish_koka,pash22  pash22,kaiserfamfound  kaiserfamfound,kimberlyamadeo  kimberlyamadeo,awgaffney  awgaffney,strategies  strategies,reduce  reduce,prices  prices,help  help,create  create,greater</t>
  </si>
  <si>
    <t>pash22,anish_koka  anish_koka,kaiserfamfound  kaiserfamfound,kimberlyamadeo  kimberlyamadeo,awgaffney  awgaffney,people  people,control  control,health  health,care  care,government  government,insurance</t>
  </si>
  <si>
    <t>awgaffney,anish_koka  anish_koka,pash22  pash22,kaiserfamfound  kaiserfamfound,kimberlyamadeo</t>
  </si>
  <si>
    <t>anish_koka,pash22  pash22,kaiserfamfound  kaiserfamfound,kimberlyamadeo  kimberlyamadeo,awgaffney  awgaffney,aca  aca,forget  forget,emergency  emergency,measure  measure,keep  keep,bodies</t>
  </si>
  <si>
    <t>pash22,anish_koka  anish_koka,2015  2015,kaiserfamfound  kaiserfamfound,found  found,medical  medical,bills  bills,made  made,1  1,million  million,adults</t>
  </si>
  <si>
    <t>Top Word Pairs in Tweet by Salience</t>
  </si>
  <si>
    <t>more,half  half,american  native,children  children,covered  covered,through  through,medicaid  medicaid,chip  chip,public  public,coverage  coverage,twice</t>
  </si>
  <si>
    <t>kff,more  more,half  half,american  native,children  children,covered  covered,through  through,medicaid  medicaid,chip  chip,public  public,coverage</t>
  </si>
  <si>
    <t>preexistingorg,kaiserfamfound  kaiserfamfound,arjeter  arjeter,craigpalosky  craigpalosky,paint  paint,devastating  devastating,picture  picture,obamcare  obamcare,repeal  repeal,#protectourcare</t>
  </si>
  <si>
    <t>medical,bills  million,adults  awgaffney,anish_koka  anish_koka,pash22  pash22,kaiserfamfound  kimberlyamadeo,took  took,canadian  canadian,system  system,lower  lower,prices</t>
  </si>
  <si>
    <t>Word</t>
  </si>
  <si>
    <t>adults</t>
  </si>
  <si>
    <t>1</t>
  </si>
  <si>
    <t>up</t>
  </si>
  <si>
    <t>americans</t>
  </si>
  <si>
    <t>million</t>
  </si>
  <si>
    <t>keep</t>
  </si>
  <si>
    <t>pay</t>
  </si>
  <si>
    <t>create</t>
  </si>
  <si>
    <t>bill</t>
  </si>
  <si>
    <t>plumbing</t>
  </si>
  <si>
    <t>4</t>
  </si>
  <si>
    <t>public</t>
  </si>
  <si>
    <t>2015</t>
  </si>
  <si>
    <t>found</t>
  </si>
  <si>
    <t>declare</t>
  </si>
  <si>
    <t>bankruptcy</t>
  </si>
  <si>
    <t>importantly</t>
  </si>
  <si>
    <t>26</t>
  </si>
  <si>
    <t>strategies</t>
  </si>
  <si>
    <t>reduce</t>
  </si>
  <si>
    <t>help</t>
  </si>
  <si>
    <t>greater</t>
  </si>
  <si>
    <t>took</t>
  </si>
  <si>
    <t>canadian</t>
  </si>
  <si>
    <t>system</t>
  </si>
  <si>
    <t>lower</t>
  </si>
  <si>
    <t>9</t>
  </si>
  <si>
    <t>struggle</t>
  </si>
  <si>
    <t>come</t>
  </si>
  <si>
    <t>unexpected</t>
  </si>
  <si>
    <t>18</t>
  </si>
  <si>
    <t>u</t>
  </si>
  <si>
    <t>access</t>
  </si>
  <si>
    <t>current</t>
  </si>
  <si>
    <t>report</t>
  </si>
  <si>
    <t>now</t>
  </si>
  <si>
    <t>through</t>
  </si>
  <si>
    <t>chip</t>
  </si>
  <si>
    <t>twice</t>
  </si>
  <si>
    <t>provides</t>
  </si>
  <si>
    <t>nonelderly</t>
  </si>
  <si>
    <t>warren</t>
  </si>
  <si>
    <t>m4a</t>
  </si>
  <si>
    <t>reading</t>
  </si>
  <si>
    <t>wrong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</si>
  <si>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</si>
  <si>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</si>
  <si>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</si>
  <si>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</si>
  <si>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</si>
  <si>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</si>
  <si>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</si>
  <si>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</si>
  <si>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</si>
  <si>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</si>
  <si>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</si>
  <si>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</si>
  <si>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</si>
  <si>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</si>
  <si>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</si>
  <si>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</si>
  <si>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</si>
  <si>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</si>
  <si>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</si>
  <si>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</si>
  <si>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</si>
  <si>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</si>
  <si>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</si>
  <si>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</si>
  <si>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</si>
  <si>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</si>
  <si>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</si>
  <si>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</si>
  <si>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</si>
  <si>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</si>
  <si>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</si>
  <si>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</si>
  <si>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</si>
  <si>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</si>
  <si>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</si>
  <si>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</si>
  <si>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</si>
  <si>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</si>
  <si>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</si>
  <si>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</si>
  <si>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</si>
  <si>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</si>
  <si>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</si>
  <si>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</si>
  <si>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</si>
  <si>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</si>
  <si>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</si>
  <si>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</si>
  <si>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</si>
  <si>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</si>
  <si>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</si>
  <si>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</si>
  <si>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</si>
  <si>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</si>
  <si>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</si>
  <si>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</si>
  <si>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</si>
  <si>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</si>
  <si>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</si>
  <si>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</si>
  <si>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</si>
  <si>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</si>
  <si>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</si>
  <si>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</si>
  <si>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Sep</t>
  </si>
  <si>
    <t>12-Sep</t>
  </si>
  <si>
    <t>10 AM</t>
  </si>
  <si>
    <t>2018</t>
  </si>
  <si>
    <t>Mar</t>
  </si>
  <si>
    <t>15-Mar</t>
  </si>
  <si>
    <t>4 AM</t>
  </si>
  <si>
    <t>May</t>
  </si>
  <si>
    <t>1-May</t>
  </si>
  <si>
    <t>11 AM</t>
  </si>
  <si>
    <t>2019</t>
  </si>
  <si>
    <t>Apr</t>
  </si>
  <si>
    <t>24-Apr</t>
  </si>
  <si>
    <t>2 PM</t>
  </si>
  <si>
    <t>Nov</t>
  </si>
  <si>
    <t>5-Nov</t>
  </si>
  <si>
    <t>3 PM</t>
  </si>
  <si>
    <t>4 PM</t>
  </si>
  <si>
    <t>8-Nov</t>
  </si>
  <si>
    <t>8 PM</t>
  </si>
  <si>
    <t>10 PM</t>
  </si>
  <si>
    <t>9-Nov</t>
  </si>
  <si>
    <t>12 AM</t>
  </si>
  <si>
    <t>10-Nov</t>
  </si>
  <si>
    <t>9 PM</t>
  </si>
  <si>
    <t>11-Nov</t>
  </si>
  <si>
    <t>5 PM</t>
  </si>
  <si>
    <t>12-Nov</t>
  </si>
  <si>
    <t>11 PM</t>
  </si>
  <si>
    <t>13-Nov</t>
  </si>
  <si>
    <t>7 PM</t>
  </si>
  <si>
    <t>14-Nov</t>
  </si>
  <si>
    <t>3 AM</t>
  </si>
  <si>
    <t>6 AM</t>
  </si>
  <si>
    <t>12 PM</t>
  </si>
  <si>
    <t>15-Nov</t>
  </si>
  <si>
    <t>16-Nov</t>
  </si>
  <si>
    <t>128, 128, 128</t>
  </si>
  <si>
    <t>Red</t>
  </si>
  <si>
    <t>G1: kaiserfamfound anish_koka kimberlyamadeo pash22 awgaffney medical bills made prices even</t>
  </si>
  <si>
    <t>G2: kaiserfamfound social health different ways think determinants mentioned prof hinton</t>
  </si>
  <si>
    <t>G3: policydeb exorbitant health care costs seniors including #seniorsinthemiddle health_affairs aarppolicy</t>
  </si>
  <si>
    <t>G4: medicaid requirements kaiserfamfound wwmtnews mlive prove ppl</t>
  </si>
  <si>
    <t>G6: kaiserfamfound slideshare plan tachimine seems many people still think sanders</t>
  </si>
  <si>
    <t>G7: kaiser family foundation s #medicaid survey highlights importance consumer engagement</t>
  </si>
  <si>
    <t>G8: kaiserfamfound arjeter craigpalosky paint devastating picture obamcare repeal #protectourcare</t>
  </si>
  <si>
    <t>G9: love</t>
  </si>
  <si>
    <t>G10: more american indian alaska native coverage children kff half covered</t>
  </si>
  <si>
    <t>Autofill Workbook Results</t>
  </si>
  <si>
    <t>Edge Weight▓1▓1▓0▓True▓Gray▓Red▓▓Edge Weight▓1▓1▓0▓3▓10▓False▓Edge Weight▓1▓1▓0▓35▓12▓False▓▓0▓0▓0▓True▓Black▓Black▓▓Followers▓0▓56203▓0▓162▓1000▓False▓▓0▓0▓0▓0▓0▓False▓▓0▓0▓0▓0▓0▓False▓▓0▓0▓0▓0▓0▓False</t>
  </si>
  <si>
    <t>GraphSource░GraphServerTwitterSearch▓GraphTerm░kaiserfamfound▓ImportDescription░The graph represents a network of 53 Twitter users whose tweets in the requested range contained "kaiserfamfound", or who were replied to or mentioned in those tweets.  The network was obtained from the NodeXL Graph Server on Thursday, 21 November 2019 at 02:37 UTC.
The requested start date was Tuesday, 19 November 2019 at 01:01 UTC and the maximum number of days (going backward) was 14.
The maximum number of tweets collected was 5,000.
The tweets in the network were tweeted over the 10-day, 12-hour, 50-minute period from Tuesday, 05 November 2019 at 15:57 UTC to Saturday, 16 November 2019 at 04:47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</si>
</sst>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7062537"/>
        <c:axId val="20909650"/>
      </c:barChart>
      <c:catAx>
        <c:axId val="470625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09650"/>
        <c:crosses val="autoZero"/>
        <c:auto val="1"/>
        <c:lblOffset val="100"/>
        <c:noMultiLvlLbl val="0"/>
      </c:catAx>
      <c:valAx>
        <c:axId val="20909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62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0"/>
                <c:pt idx="0">
                  <c:v>10 AM
12-Sep
Sep
2017</c:v>
                </c:pt>
                <c:pt idx="1">
                  <c:v>4 AM
15-Mar
Mar
2018</c:v>
                </c:pt>
                <c:pt idx="2">
                  <c:v>11 AM
1-May
May</c:v>
                </c:pt>
                <c:pt idx="3">
                  <c:v>2 PM
24-Apr
Apr
2019</c:v>
                </c:pt>
                <c:pt idx="4">
                  <c:v>3 PM
5-Nov
Nov</c:v>
                </c:pt>
                <c:pt idx="5">
                  <c:v>4 PM</c:v>
                </c:pt>
                <c:pt idx="6">
                  <c:v>8 PM
8-Nov</c:v>
                </c:pt>
                <c:pt idx="7">
                  <c:v>10 PM</c:v>
                </c:pt>
                <c:pt idx="8">
                  <c:v>12 AM
9-Nov</c:v>
                </c:pt>
                <c:pt idx="9">
                  <c:v>12 AM
10-Nov</c:v>
                </c:pt>
                <c:pt idx="10">
                  <c:v>9 PM</c:v>
                </c:pt>
                <c:pt idx="11">
                  <c:v>5 PM
11-Nov</c:v>
                </c:pt>
                <c:pt idx="12">
                  <c:v>5 PM
12-Nov</c:v>
                </c:pt>
                <c:pt idx="13">
                  <c:v>11 PM</c:v>
                </c:pt>
                <c:pt idx="14">
                  <c:v>4 PM
13-Nov</c:v>
                </c:pt>
                <c:pt idx="15">
                  <c:v>5 PM</c:v>
                </c:pt>
                <c:pt idx="16">
                  <c:v>7 PM</c:v>
                </c:pt>
                <c:pt idx="17">
                  <c:v>9 PM</c:v>
                </c:pt>
                <c:pt idx="18">
                  <c:v>11 PM</c:v>
                </c:pt>
                <c:pt idx="19">
                  <c:v>3 AM
14-Nov</c:v>
                </c:pt>
                <c:pt idx="20">
                  <c:v>6 AM</c:v>
                </c:pt>
                <c:pt idx="21">
                  <c:v>12 PM</c:v>
                </c:pt>
                <c:pt idx="22">
                  <c:v>3 PM</c:v>
                </c:pt>
                <c:pt idx="23">
                  <c:v>4 AM
15-Nov</c:v>
                </c:pt>
                <c:pt idx="24">
                  <c:v>10 AM</c:v>
                </c:pt>
                <c:pt idx="25">
                  <c:v>11 AM</c:v>
                </c:pt>
                <c:pt idx="26">
                  <c:v>3 PM</c:v>
                </c:pt>
                <c:pt idx="27">
                  <c:v>7 PM</c:v>
                </c:pt>
                <c:pt idx="28">
                  <c:v>8 PM</c:v>
                </c:pt>
                <c:pt idx="29">
                  <c:v>4 AM
16-Nov</c:v>
                </c:pt>
              </c:strCache>
            </c:strRef>
          </c:cat>
          <c:val>
            <c:numRef>
              <c:f>'Time Series'!$B$26:$B$78</c:f>
              <c:numCache>
                <c:formatCode>General</c:formatCode>
                <c:ptCount val="30"/>
                <c:pt idx="0">
                  <c:v>1</c:v>
                </c:pt>
                <c:pt idx="1">
                  <c:v>1</c:v>
                </c:pt>
                <c:pt idx="2">
                  <c:v>1</c:v>
                </c:pt>
                <c:pt idx="3">
                  <c:v>1</c:v>
                </c:pt>
                <c:pt idx="4">
                  <c:v>3</c:v>
                </c:pt>
                <c:pt idx="5">
                  <c:v>2</c:v>
                </c:pt>
                <c:pt idx="6">
                  <c:v>2</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1</c:v>
                </c:pt>
                <c:pt idx="24">
                  <c:v>2</c:v>
                </c:pt>
                <c:pt idx="25">
                  <c:v>3</c:v>
                </c:pt>
                <c:pt idx="26">
                  <c:v>1</c:v>
                </c:pt>
                <c:pt idx="27">
                  <c:v>1</c:v>
                </c:pt>
                <c:pt idx="28">
                  <c:v>1</c:v>
                </c:pt>
                <c:pt idx="29">
                  <c:v>2</c:v>
                </c:pt>
              </c:numCache>
            </c:numRef>
          </c:val>
        </c:ser>
        <c:axId val="17609779"/>
        <c:axId val="24270284"/>
      </c:barChart>
      <c:catAx>
        <c:axId val="17609779"/>
        <c:scaling>
          <c:orientation val="minMax"/>
        </c:scaling>
        <c:axPos val="b"/>
        <c:delete val="0"/>
        <c:numFmt formatCode="General" sourceLinked="1"/>
        <c:majorTickMark val="out"/>
        <c:minorTickMark val="none"/>
        <c:tickLblPos val="nextTo"/>
        <c:crossAx val="24270284"/>
        <c:crosses val="autoZero"/>
        <c:auto val="1"/>
        <c:lblOffset val="100"/>
        <c:noMultiLvlLbl val="0"/>
      </c:catAx>
      <c:valAx>
        <c:axId val="24270284"/>
        <c:scaling>
          <c:orientation val="minMax"/>
        </c:scaling>
        <c:axPos val="l"/>
        <c:majorGridlines/>
        <c:delete val="0"/>
        <c:numFmt formatCode="General" sourceLinked="1"/>
        <c:majorTickMark val="out"/>
        <c:minorTickMark val="none"/>
        <c:tickLblPos val="nextTo"/>
        <c:crossAx val="176097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969123"/>
        <c:axId val="15960060"/>
      </c:barChart>
      <c:catAx>
        <c:axId val="53969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60060"/>
        <c:crosses val="autoZero"/>
        <c:auto val="1"/>
        <c:lblOffset val="100"/>
        <c:noMultiLvlLbl val="0"/>
      </c:catAx>
      <c:valAx>
        <c:axId val="1596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69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422813"/>
        <c:axId val="17696454"/>
      </c:barChart>
      <c:catAx>
        <c:axId val="94228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96454"/>
        <c:crosses val="autoZero"/>
        <c:auto val="1"/>
        <c:lblOffset val="100"/>
        <c:noMultiLvlLbl val="0"/>
      </c:catAx>
      <c:valAx>
        <c:axId val="17696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22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050359"/>
        <c:axId val="24126640"/>
      </c:barChart>
      <c:catAx>
        <c:axId val="250503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126640"/>
        <c:crosses val="autoZero"/>
        <c:auto val="1"/>
        <c:lblOffset val="100"/>
        <c:noMultiLvlLbl val="0"/>
      </c:catAx>
      <c:valAx>
        <c:axId val="24126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50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813169"/>
        <c:axId val="8100794"/>
      </c:barChart>
      <c:catAx>
        <c:axId val="158131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00794"/>
        <c:crosses val="autoZero"/>
        <c:auto val="1"/>
        <c:lblOffset val="100"/>
        <c:noMultiLvlLbl val="0"/>
      </c:catAx>
      <c:valAx>
        <c:axId val="810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13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98283"/>
        <c:axId val="52184548"/>
      </c:barChart>
      <c:catAx>
        <c:axId val="5798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84548"/>
        <c:crosses val="autoZero"/>
        <c:auto val="1"/>
        <c:lblOffset val="100"/>
        <c:noMultiLvlLbl val="0"/>
      </c:catAx>
      <c:valAx>
        <c:axId val="52184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8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7007749"/>
        <c:axId val="66198830"/>
      </c:barChart>
      <c:catAx>
        <c:axId val="670077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98830"/>
        <c:crosses val="autoZero"/>
        <c:auto val="1"/>
        <c:lblOffset val="100"/>
        <c:noMultiLvlLbl val="0"/>
      </c:catAx>
      <c:valAx>
        <c:axId val="661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0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918559"/>
        <c:axId val="60504984"/>
      </c:barChart>
      <c:catAx>
        <c:axId val="589185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04984"/>
        <c:crosses val="autoZero"/>
        <c:auto val="1"/>
        <c:lblOffset val="100"/>
        <c:noMultiLvlLbl val="0"/>
      </c:catAx>
      <c:valAx>
        <c:axId val="60504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8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673945"/>
        <c:axId val="1956642"/>
      </c:barChart>
      <c:catAx>
        <c:axId val="7673945"/>
        <c:scaling>
          <c:orientation val="minMax"/>
        </c:scaling>
        <c:axPos val="b"/>
        <c:delete val="1"/>
        <c:majorTickMark val="out"/>
        <c:minorTickMark val="none"/>
        <c:tickLblPos val="none"/>
        <c:crossAx val="1956642"/>
        <c:crosses val="autoZero"/>
        <c:auto val="1"/>
        <c:lblOffset val="100"/>
        <c:noMultiLvlLbl val="0"/>
      </c:catAx>
      <c:valAx>
        <c:axId val="1956642"/>
        <c:scaling>
          <c:orientation val="minMax"/>
        </c:scaling>
        <c:axPos val="l"/>
        <c:delete val="1"/>
        <c:majorTickMark val="out"/>
        <c:minorTickMark val="none"/>
        <c:tickLblPos val="none"/>
        <c:crossAx val="76739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seniorsinthemiddle"/>
        <s v="medicaid"/>
        <s v="2019appam"/>
        <s v="healthcare labor unions fair mentalhealthmatters transparency"/>
        <s v="protectourcare"/>
        <s v="medicare healthcarecosts"/>
        <s v="michigan medicaid arkansas"/>
        <s v="gsa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11-05T15:59:08.000"/>
        <d v="2019-11-05T15:57:45.000"/>
        <d v="2019-11-05T15:58:48.000"/>
        <d v="2019-11-05T16:02:10.000"/>
        <d v="2019-04-24T14:40:57.000"/>
        <d v="2019-11-05T16:35:48.000"/>
        <d v="2017-09-12T10:17:01.000"/>
        <d v="2018-05-01T11:30:23.000"/>
        <d v="2019-11-08T20:21:47.000"/>
        <d v="2019-11-08T20:21:53.000"/>
        <d v="2019-11-08T22:31:35.000"/>
        <d v="2019-11-09T00:40:44.000"/>
        <d v="2018-03-15T04:00:50.000"/>
        <d v="2019-11-10T00:00:42.000"/>
        <d v="2019-11-11T17:45:02.000"/>
        <d v="2019-11-12T17:47:01.000"/>
        <d v="2019-11-10T21:30:32.000"/>
        <d v="2019-11-12T23:41:44.000"/>
        <d v="2019-11-13T16:46:03.000"/>
        <d v="2019-11-13T19:56:41.000"/>
        <d v="2019-11-13T21:29:58.000"/>
        <d v="2019-11-13T23:17:14.000"/>
        <d v="2019-11-13T23:24:06.000"/>
        <d v="2019-11-14T03:14:22.000"/>
        <d v="2019-11-14T06:41:41.000"/>
        <d v="2019-11-14T12:56:12.000"/>
        <d v="2019-11-13T17:31:11.000"/>
        <d v="2019-11-14T15:42:10.000"/>
        <d v="2019-11-15T11:08:12.000"/>
        <d v="2019-11-15T10:58:03.000"/>
        <d v="2019-11-15T15:18:10.000"/>
        <d v="2019-11-15T19:11:13.000"/>
        <d v="2019-11-15T20:39:18.000"/>
        <d v="2019-11-15T10:18:00.000"/>
        <d v="2019-11-15T11:06:08.000"/>
        <d v="2019-11-15T04:32:00.000"/>
        <d v="2019-11-15T11:34:09.000"/>
        <d v="2019-11-16T04:47:45.000"/>
        <d v="2019-11-16T04:47:56.000"/>
      </sharedItems>
      <fieldGroup par="66" base="22">
        <rangePr groupBy="hours" autoEnd="1" autoStart="1" startDate="2017-09-12T10:17:01.000" endDate="2019-11-16T04:47:56.000"/>
        <groupItems count="26">
          <s v="&lt;9/12/2017"/>
          <s v="12 AM"/>
          <s v="1 AM"/>
          <s v="2 AM"/>
          <s v="3 AM"/>
          <s v="4 AM"/>
          <s v="5 AM"/>
          <s v="6 AM"/>
          <s v="7 AM"/>
          <s v="8 AM"/>
          <s v="9 AM"/>
          <s v="10 AM"/>
          <s v="11 AM"/>
          <s v="12 PM"/>
          <s v="1 PM"/>
          <s v="2 PM"/>
          <s v="3 PM"/>
          <s v="4 PM"/>
          <s v="5 PM"/>
          <s v="6 PM"/>
          <s v="7 PM"/>
          <s v="8 PM"/>
          <s v="9 PM"/>
          <s v="10 PM"/>
          <s v="11 PM"/>
          <s v="&gt;11/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12T10:17:01.000" endDate="2019-11-16T04:47:56.000"/>
        <groupItems count="368">
          <s v="&lt;9/12/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6/2019"/>
        </groupItems>
      </fieldGroup>
    </cacheField>
    <cacheField name="Months" databaseField="0">
      <sharedItems containsMixedTypes="0" count="0"/>
      <fieldGroup base="22">
        <rangePr groupBy="months" autoEnd="1" autoStart="1" startDate="2017-09-12T10:17:01.000" endDate="2019-11-16T04:47:56.000"/>
        <groupItems count="14">
          <s v="&lt;9/12/2017"/>
          <s v="Jan"/>
          <s v="Feb"/>
          <s v="Mar"/>
          <s v="Apr"/>
          <s v="May"/>
          <s v="Jun"/>
          <s v="Jul"/>
          <s v="Aug"/>
          <s v="Sep"/>
          <s v="Oct"/>
          <s v="Nov"/>
          <s v="Dec"/>
          <s v="&gt;11/16/2019"/>
        </groupItems>
      </fieldGroup>
    </cacheField>
    <cacheField name="Years" databaseField="0">
      <sharedItems containsMixedTypes="0" count="0"/>
      <fieldGroup base="22">
        <rangePr groupBy="years" autoEnd="1" autoStart="1" startDate="2017-09-12T10:17:01.000" endDate="2019-11-16T04:47:56.000"/>
        <groupItems count="5">
          <s v="&lt;9/12/2017"/>
          <s v="2017"/>
          <s v="2018"/>
          <s v="2019"/>
          <s v="&gt;11/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cestlavieinus"/>
    <s v="tachimine"/>
    <m/>
    <m/>
    <m/>
    <m/>
    <m/>
    <m/>
    <m/>
    <m/>
    <s v="No"/>
    <n v="3"/>
    <m/>
    <m/>
    <x v="0"/>
    <d v="2019-11-05T15:59:08.000"/>
    <s v="RT @TachiMine: It seems many people still think Sanders/Warren M4A would let them keep their healthcare plan. Or am I reading it wrong?_x000a__x000a_Puâ€¦"/>
    <m/>
    <m/>
    <x v="0"/>
    <m/>
    <s v="http://pbs.twimg.com/profile_images/1086264265277767681/9ChSXg7Q_normal.jpg"/>
    <x v="0"/>
    <s v="https://twitter.com/#!/cestlavieinus/status/1191746778590109697"/>
    <m/>
    <m/>
    <s v="1191746778590109697"/>
    <m/>
    <b v="0"/>
    <n v="0"/>
    <s v=""/>
    <b v="0"/>
    <s v="en"/>
    <m/>
    <s v=""/>
    <b v="0"/>
    <n v="1"/>
    <s v="1191746430182084610"/>
    <s v="Twitter for iPhone"/>
    <b v="0"/>
    <s v="1191746430182084610"/>
    <s v="Tweet"/>
    <n v="0"/>
    <n v="0"/>
    <m/>
    <m/>
    <m/>
    <m/>
    <m/>
    <m/>
    <m/>
    <m/>
    <n v="1"/>
    <s v="6"/>
    <s v="6"/>
    <n v="0"/>
    <n v="0"/>
    <n v="1"/>
    <n v="4"/>
    <n v="0"/>
    <n v="0"/>
    <n v="24"/>
    <n v="96"/>
    <n v="25"/>
  </r>
  <r>
    <s v="tachimine"/>
    <s v="slideshare"/>
    <m/>
    <m/>
    <m/>
    <m/>
    <m/>
    <m/>
    <m/>
    <m/>
    <s v="No"/>
    <n v="4"/>
    <m/>
    <m/>
    <x v="0"/>
    <d v="2019-11-05T15:57:45.000"/>
    <s v="It seems many people still think Sanders/Warren M4A would let them keep their healthcare plan. Or am I reading it wrong?_x000a__x000a_Public Opinion on Single-Payer, National Health Plans, and Expanding Access t... by @kaiserfamfound https://t.co/ZiVISUthRM via @SlideShare"/>
    <s v="https://www.slideshare.net/KaiserFamilyFoundation/public-opinion-on-singlepayer-national-health-plans-and-expanding-access-to-medicare-coverage-186950554"/>
    <s v="slideshare.net"/>
    <x v="0"/>
    <m/>
    <s v="http://pbs.twimg.com/profile_images/1142525603171713025/BezR5X2O_normal.png"/>
    <x v="1"/>
    <s v="https://twitter.com/#!/tachimine/status/1191746430182084610"/>
    <m/>
    <m/>
    <s v="1191746430182084610"/>
    <m/>
    <b v="0"/>
    <n v="0"/>
    <s v=""/>
    <b v="0"/>
    <s v="en"/>
    <m/>
    <s v=""/>
    <b v="0"/>
    <n v="1"/>
    <s v=""/>
    <s v="Twitter Web App"/>
    <b v="0"/>
    <s v="1191746430182084610"/>
    <s v="Tweet"/>
    <n v="0"/>
    <n v="0"/>
    <m/>
    <m/>
    <m/>
    <m/>
    <m/>
    <m/>
    <m/>
    <m/>
    <n v="2"/>
    <s v="6"/>
    <s v="6"/>
    <m/>
    <m/>
    <m/>
    <m/>
    <m/>
    <m/>
    <m/>
    <m/>
    <m/>
  </r>
  <r>
    <s v="tachimine"/>
    <s v="slideshare"/>
    <m/>
    <m/>
    <m/>
    <m/>
    <m/>
    <m/>
    <m/>
    <m/>
    <s v="No"/>
    <n v="5"/>
    <m/>
    <m/>
    <x v="0"/>
    <d v="2019-11-05T15:58:48.000"/>
    <s v="@kaiserfamfound @SlideShare More resources: https://t.co/B5lafxrBMf"/>
    <s v="https://www.kff.org/other/press-release/health-policy-resources-for-covering-the-democratic-presidential-primary-debates/"/>
    <s v="kff.org"/>
    <x v="0"/>
    <m/>
    <s v="http://pbs.twimg.com/profile_images/1142525603171713025/BezR5X2O_normal.png"/>
    <x v="2"/>
    <s v="https://twitter.com/#!/tachimine/status/1191746693877895173"/>
    <m/>
    <m/>
    <s v="1191746693877895173"/>
    <s v="1191746430182084610"/>
    <b v="0"/>
    <n v="0"/>
    <s v="87988638"/>
    <b v="0"/>
    <s v="en"/>
    <m/>
    <s v=""/>
    <b v="0"/>
    <n v="0"/>
    <s v=""/>
    <s v="Twitter Web App"/>
    <b v="0"/>
    <s v="1191746430182084610"/>
    <s v="Tweet"/>
    <n v="0"/>
    <n v="0"/>
    <m/>
    <m/>
    <m/>
    <m/>
    <m/>
    <m/>
    <m/>
    <m/>
    <n v="2"/>
    <s v="6"/>
    <s v="6"/>
    <m/>
    <m/>
    <m/>
    <m/>
    <m/>
    <m/>
    <m/>
    <m/>
    <m/>
  </r>
  <r>
    <s v="johnpacewrites"/>
    <s v="slideshare"/>
    <m/>
    <m/>
    <m/>
    <m/>
    <m/>
    <m/>
    <m/>
    <m/>
    <s v="No"/>
    <n v="6"/>
    <m/>
    <m/>
    <x v="0"/>
    <d v="2019-11-05T16:02:10.000"/>
    <s v="@TachiMine @kaiserfamfound @SlideShare Thinking the number of Americans who OPPOSE a plan that forces them to give up current policies, now or in the future, is north of 70%, no?"/>
    <m/>
    <m/>
    <x v="0"/>
    <m/>
    <s v="http://pbs.twimg.com/profile_images/919638088640376832/EghQo3yX_normal.jpg"/>
    <x v="3"/>
    <s v="https://twitter.com/#!/johnpacewrites/status/1191747541802639372"/>
    <m/>
    <m/>
    <s v="1191747541802639372"/>
    <s v="1191746693877895173"/>
    <b v="0"/>
    <n v="0"/>
    <s v="87988638"/>
    <b v="0"/>
    <s v="en"/>
    <m/>
    <s v=""/>
    <b v="0"/>
    <n v="0"/>
    <s v=""/>
    <s v="Twitter Web App"/>
    <b v="0"/>
    <s v="1191746693877895173"/>
    <s v="Tweet"/>
    <n v="0"/>
    <n v="0"/>
    <m/>
    <m/>
    <m/>
    <m/>
    <m/>
    <m/>
    <m/>
    <m/>
    <n v="1"/>
    <s v="6"/>
    <s v="6"/>
    <m/>
    <m/>
    <m/>
    <m/>
    <m/>
    <m/>
    <m/>
    <m/>
    <m/>
  </r>
  <r>
    <s v="goldberg_ja"/>
    <s v="aarppolicy"/>
    <m/>
    <m/>
    <m/>
    <m/>
    <m/>
    <m/>
    <m/>
    <m/>
    <s v="No"/>
    <n v="11"/>
    <m/>
    <m/>
    <x v="0"/>
    <d v="2019-04-24T14:40:57.000"/>
    <s v=".@policydeb: Exorbitant health care costs for seniors, including #seniorsinthemiddle. @Health_Affairs @AARPpolicy @KaiserFamFound https://t.co/4LJVsRw81V"/>
    <m/>
    <m/>
    <x v="1"/>
    <s v="https://pbs.twimg.com/media/D47PduIW0AUyV14.jpg"/>
    <s v="https://pbs.twimg.com/media/D47PduIW0AUyV14.jpg"/>
    <x v="4"/>
    <s v="https://twitter.com/#!/goldberg_ja/status/1121061472405209090"/>
    <m/>
    <m/>
    <s v="1121061472405209090"/>
    <m/>
    <b v="0"/>
    <n v="21"/>
    <s v=""/>
    <b v="0"/>
    <s v="en"/>
    <m/>
    <s v=""/>
    <b v="0"/>
    <n v="18"/>
    <s v=""/>
    <s v="Twitter for iPad"/>
    <b v="0"/>
    <s v="1121061472405209090"/>
    <s v="Retweet"/>
    <n v="0"/>
    <n v="0"/>
    <m/>
    <m/>
    <m/>
    <m/>
    <m/>
    <m/>
    <m/>
    <m/>
    <n v="1"/>
    <s v="3"/>
    <s v="3"/>
    <m/>
    <m/>
    <m/>
    <m/>
    <m/>
    <m/>
    <m/>
    <m/>
    <m/>
  </r>
  <r>
    <s v="benroseceo"/>
    <s v="aarppolicy"/>
    <m/>
    <m/>
    <m/>
    <m/>
    <m/>
    <m/>
    <m/>
    <m/>
    <s v="No"/>
    <n v="12"/>
    <m/>
    <m/>
    <x v="0"/>
    <d v="2019-11-05T16:35:48.000"/>
    <s v="RT @goldberg_ja: .@policydeb: Exorbitant health care costs for seniors, including #seniorsinthemiddle. @Health_Affairs @AARPpolicy @KaiserFâ€¦"/>
    <m/>
    <m/>
    <x v="1"/>
    <m/>
    <s v="http://pbs.twimg.com/profile_images/487302336625123329/FoYPXMUl_normal.png"/>
    <x v="5"/>
    <s v="https://twitter.com/#!/benroseceo/status/1191756007980126208"/>
    <m/>
    <m/>
    <s v="1191756007980126208"/>
    <m/>
    <b v="0"/>
    <n v="0"/>
    <s v=""/>
    <b v="0"/>
    <s v="en"/>
    <m/>
    <s v=""/>
    <b v="0"/>
    <n v="18"/>
    <s v="1121061472405209090"/>
    <s v="Twitter Web App"/>
    <b v="0"/>
    <s v="1121061472405209090"/>
    <s v="Tweet"/>
    <n v="0"/>
    <n v="0"/>
    <m/>
    <m/>
    <m/>
    <m/>
    <m/>
    <m/>
    <m/>
    <m/>
    <n v="1"/>
    <s v="3"/>
    <s v="3"/>
    <m/>
    <m/>
    <m/>
    <m/>
    <m/>
    <m/>
    <m/>
    <m/>
    <m/>
  </r>
  <r>
    <s v="kff"/>
    <s v="kff"/>
    <m/>
    <m/>
    <m/>
    <m/>
    <m/>
    <m/>
    <m/>
    <m/>
    <s v="No"/>
    <n v="19"/>
    <m/>
    <m/>
    <x v="1"/>
    <d v="2017-09-12T10:17:01.000"/>
    <s v="#Medicaid provides coverage to more than 1 in 4 nonelderly American Indian &amp;amp; Alaska Native adults https://t.co/eXVHJe6Y9v https://t.co/I8bkD9BKq1"/>
    <s v="https://kaiserf.am/2wTfOx3"/>
    <s v="kaiserf.am"/>
    <x v="2"/>
    <s v="https://pbs.twimg.com/media/DJhCoxIWsAA_5ND.jpg"/>
    <s v="https://pbs.twimg.com/media/DJhCoxIWsAA_5ND.jpg"/>
    <x v="6"/>
    <s v="https://twitter.com/#!/kff/status/907548595175530496"/>
    <m/>
    <m/>
    <s v="907548595175530496"/>
    <m/>
    <b v="0"/>
    <n v="11"/>
    <s v=""/>
    <b v="0"/>
    <s v="en"/>
    <m/>
    <s v=""/>
    <b v="0"/>
    <n v="12"/>
    <s v=""/>
    <s v="HubSpot"/>
    <b v="0"/>
    <s v="907548595175530496"/>
    <s v="Retweet"/>
    <n v="0"/>
    <n v="0"/>
    <m/>
    <m/>
    <m/>
    <m/>
    <m/>
    <m/>
    <m/>
    <m/>
    <n v="2"/>
    <s v="10"/>
    <s v="10"/>
    <n v="0"/>
    <n v="0"/>
    <n v="0"/>
    <n v="0"/>
    <n v="0"/>
    <n v="0"/>
    <n v="16"/>
    <n v="100"/>
    <n v="16"/>
  </r>
  <r>
    <s v="kff"/>
    <s v="kff"/>
    <m/>
    <m/>
    <m/>
    <m/>
    <m/>
    <m/>
    <m/>
    <m/>
    <s v="No"/>
    <n v="20"/>
    <m/>
    <m/>
    <x v="1"/>
    <d v="2018-05-01T11:30:23.000"/>
    <s v="More than half of American Indian/Alaska Native children are covered through Medicaid, CHIP or other public coverage – twice the share of White children. https://t.co/s0iBaF3ZXk https://t.co/9PutX9WMPq"/>
    <s v="https://www.kff.org/infographic/health-and-health-care-for-american-indians-and-alaska-natives-aians/"/>
    <s v="kff.org"/>
    <x v="0"/>
    <s v="https://pbs.twimg.com/media/DcG6r2iXkAEei8H.jpg"/>
    <s v="https://pbs.twimg.com/media/DcG6r2iXkAEei8H.jpg"/>
    <x v="7"/>
    <s v="https://twitter.com/#!/kff/status/991278658793897986"/>
    <m/>
    <m/>
    <s v="991278658793897986"/>
    <m/>
    <b v="0"/>
    <n v="8"/>
    <s v=""/>
    <b v="0"/>
    <s v="en"/>
    <m/>
    <s v=""/>
    <b v="0"/>
    <n v="15"/>
    <s v=""/>
    <s v="Hootsuite"/>
    <b v="0"/>
    <s v="991278658793897986"/>
    <s v="Retweet"/>
    <n v="0"/>
    <n v="0"/>
    <m/>
    <m/>
    <m/>
    <m/>
    <m/>
    <m/>
    <m/>
    <m/>
    <n v="2"/>
    <s v="10"/>
    <s v="10"/>
    <n v="0"/>
    <n v="0"/>
    <n v="0"/>
    <n v="0"/>
    <n v="0"/>
    <n v="0"/>
    <n v="24"/>
    <n v="100"/>
    <n v="24"/>
  </r>
  <r>
    <s v="c_coolidge"/>
    <s v="kff"/>
    <m/>
    <m/>
    <m/>
    <m/>
    <m/>
    <m/>
    <m/>
    <m/>
    <s v="No"/>
    <n v="21"/>
    <m/>
    <m/>
    <x v="0"/>
    <d v="2019-11-08T20:21:47.000"/>
    <s v="RT @KFF: #Medicaid provides coverage to more than 1 in 4 nonelderly American Indian &amp;amp; Alaska Native adults https://t.co/eXVHJe6Y9v https://…"/>
    <s v="https://kaiserf.am/2wTfOx3"/>
    <s v="kaiserf.am"/>
    <x v="2"/>
    <m/>
    <s v="http://pbs.twimg.com/profile_images/551141229140770817/ENNlUwqc_normal.jpeg"/>
    <x v="8"/>
    <s v="https://twitter.com/#!/c_coolidge/status/1192900040890695680"/>
    <m/>
    <m/>
    <s v="1192900040890695680"/>
    <m/>
    <b v="0"/>
    <n v="0"/>
    <s v=""/>
    <b v="0"/>
    <s v="en"/>
    <m/>
    <s v=""/>
    <b v="0"/>
    <n v="12"/>
    <s v="907548595175530496"/>
    <s v="Twitter Web App"/>
    <b v="0"/>
    <s v="907548595175530496"/>
    <s v="Tweet"/>
    <n v="0"/>
    <n v="0"/>
    <m/>
    <m/>
    <m/>
    <m/>
    <m/>
    <m/>
    <m/>
    <m/>
    <n v="2"/>
    <s v="10"/>
    <s v="10"/>
    <n v="0"/>
    <n v="0"/>
    <n v="0"/>
    <n v="0"/>
    <n v="0"/>
    <n v="0"/>
    <n v="18"/>
    <n v="100"/>
    <n v="18"/>
  </r>
  <r>
    <s v="c_coolidge"/>
    <s v="kff"/>
    <m/>
    <m/>
    <m/>
    <m/>
    <m/>
    <m/>
    <m/>
    <m/>
    <s v="No"/>
    <n v="22"/>
    <m/>
    <m/>
    <x v="0"/>
    <d v="2019-11-08T20:21:53.000"/>
    <s v="RT @KFF: More than half of American Indian/Alaska Native children are covered through Medicaid, CHIP or other public coverage – twice the s…"/>
    <m/>
    <m/>
    <x v="0"/>
    <m/>
    <s v="http://pbs.twimg.com/profile_images/551141229140770817/ENNlUwqc_normal.jpeg"/>
    <x v="9"/>
    <s v="https://twitter.com/#!/c_coolidge/status/1192900065100218373"/>
    <m/>
    <m/>
    <s v="1192900065100218373"/>
    <m/>
    <b v="0"/>
    <n v="0"/>
    <s v=""/>
    <b v="0"/>
    <s v="en"/>
    <m/>
    <s v=""/>
    <b v="0"/>
    <n v="15"/>
    <s v="991278658793897986"/>
    <s v="Twitter Web App"/>
    <b v="0"/>
    <s v="991278658793897986"/>
    <s v="Tweet"/>
    <n v="0"/>
    <n v="0"/>
    <m/>
    <m/>
    <m/>
    <m/>
    <m/>
    <m/>
    <m/>
    <m/>
    <n v="2"/>
    <s v="10"/>
    <s v="10"/>
    <n v="0"/>
    <n v="0"/>
    <n v="0"/>
    <n v="0"/>
    <n v="0"/>
    <n v="0"/>
    <n v="23"/>
    <n v="100"/>
    <n v="23"/>
  </r>
  <r>
    <s v="au_spa"/>
    <s v="c4hco"/>
    <m/>
    <m/>
    <m/>
    <m/>
    <m/>
    <m/>
    <m/>
    <m/>
    <s v="No"/>
    <n v="23"/>
    <m/>
    <m/>
    <x v="0"/>
    <d v="2019-11-08T22:31:35.000"/>
    <s v="Happening now: Beyond the Rhetoric: Tradeoffs of Different Approaches to Reforming U.S. Health Care Supersession at #2019APPAM, featuring speakers from @urbaninstitute, @kaiserfamfound, @McDermottPlus, and @C4HCO https://t.co/APUhpxTaji"/>
    <m/>
    <m/>
    <x v="3"/>
    <s v="https://pbs.twimg.com/media/EI4l95jWwAEtIOC.jpg"/>
    <s v="https://pbs.twimg.com/media/EI4l95jWwAEtIOC.jpg"/>
    <x v="10"/>
    <s v="https://twitter.com/#!/au_spa/status/1192932706503548928"/>
    <m/>
    <m/>
    <s v="1192932706503548928"/>
    <m/>
    <b v="0"/>
    <n v="0"/>
    <s v=""/>
    <b v="0"/>
    <s v="en"/>
    <m/>
    <s v=""/>
    <b v="0"/>
    <n v="0"/>
    <s v=""/>
    <s v="Twitter for iPhone"/>
    <b v="0"/>
    <s v="1192932706503548928"/>
    <s v="Tweet"/>
    <n v="0"/>
    <n v="0"/>
    <m/>
    <m/>
    <m/>
    <m/>
    <m/>
    <m/>
    <m/>
    <m/>
    <n v="1"/>
    <s v="5"/>
    <s v="5"/>
    <m/>
    <m/>
    <m/>
    <m/>
    <m/>
    <m/>
    <m/>
    <m/>
    <m/>
  </r>
  <r>
    <s v="ignvaz"/>
    <s v="nuhw"/>
    <m/>
    <m/>
    <m/>
    <m/>
    <m/>
    <m/>
    <m/>
    <m/>
    <s v="No"/>
    <n v="27"/>
    <m/>
    <m/>
    <x v="0"/>
    <d v="2019-11-09T00:40:44.000"/>
    <s v="I love @KPSCALnews, but does Kaiser love me? @nuhw @kaiserfamfound #healthcare #labor #unions #fair #MentalHealthMatters #transparency _x000a__x000a_https://t.co/U1kPMDRwjU"/>
    <s v="https://khn.org/news/bruising-labor-battles-put-kaiser-permanentes-reputation-on-the-line/"/>
    <s v="khn.org"/>
    <x v="4"/>
    <m/>
    <s v="http://pbs.twimg.com/profile_images/378800000348028763/7d605c078f28cfd4c457ef03f2f8f6e3_normal.jpeg"/>
    <x v="11"/>
    <s v="https://twitter.com/#!/ignvaz/status/1192965209628934144"/>
    <m/>
    <m/>
    <s v="1192965209628934144"/>
    <m/>
    <b v="0"/>
    <n v="0"/>
    <s v=""/>
    <b v="0"/>
    <s v="en"/>
    <m/>
    <s v=""/>
    <b v="0"/>
    <n v="0"/>
    <s v=""/>
    <s v="Twitter for iPhone"/>
    <b v="0"/>
    <s v="1192965209628934144"/>
    <s v="Tweet"/>
    <n v="0"/>
    <n v="0"/>
    <m/>
    <m/>
    <m/>
    <m/>
    <m/>
    <m/>
    <m/>
    <m/>
    <n v="1"/>
    <s v="9"/>
    <s v="9"/>
    <m/>
    <m/>
    <m/>
    <m/>
    <m/>
    <m/>
    <m/>
    <m/>
    <m/>
  </r>
  <r>
    <s v="preexistingorg"/>
    <s v="craigpalosky"/>
    <m/>
    <m/>
    <m/>
    <m/>
    <m/>
    <m/>
    <m/>
    <m/>
    <s v="No"/>
    <n v="30"/>
    <m/>
    <m/>
    <x v="0"/>
    <d v="2018-03-15T04:00:50.000"/>
    <s v="From @KaiserFamFound: @arjeter @CraigPalosky paint a devastating picture for Obamcare repeal. #ProtectOurCare! https://t.co/eQZgGgbIuj https://t.co/HR8TEiHjQe"/>
    <s v="http://kff.org/health-reform/press-release/an-estimated-52-million-adults-have-pre-existing-conditions-that-would-make-them-uninsurable-pre-obamacare/?utm_sq=fozcn8izas&amp;utm_source=Twitter&amp;utm_medium=social&amp;utm_campaign=PreexistingOrg&amp;utm_content=News+and+Stats"/>
    <s v="kff.org"/>
    <x v="5"/>
    <s v="https://pbs.twimg.com/media/DYTRESBW4AAW3zB.jpg"/>
    <s v="https://pbs.twimg.com/media/DYTRESBW4AAW3zB.jpg"/>
    <x v="12"/>
    <s v="https://twitter.com/#!/preexistingorg/status/974133295335297025"/>
    <m/>
    <m/>
    <s v="974133295335297025"/>
    <m/>
    <b v="0"/>
    <n v="4"/>
    <s v=""/>
    <b v="0"/>
    <s v="en"/>
    <m/>
    <s v=""/>
    <b v="0"/>
    <n v="2"/>
    <s v=""/>
    <s v="SmarterQueue"/>
    <b v="0"/>
    <s v="974133295335297025"/>
    <s v="Retweet"/>
    <n v="0"/>
    <n v="0"/>
    <m/>
    <m/>
    <m/>
    <m/>
    <m/>
    <m/>
    <m/>
    <m/>
    <n v="2"/>
    <s v="8"/>
    <s v="8"/>
    <m/>
    <m/>
    <m/>
    <m/>
    <m/>
    <m/>
    <m/>
    <m/>
    <m/>
  </r>
  <r>
    <s v="preexistingorg"/>
    <s v="craigpalosky"/>
    <m/>
    <m/>
    <m/>
    <m/>
    <m/>
    <m/>
    <m/>
    <m/>
    <s v="No"/>
    <n v="31"/>
    <m/>
    <m/>
    <x v="0"/>
    <d v="2019-11-10T00:00:42.000"/>
    <s v="RT @PreexistingOrg: From @KaiserFamFound: @arjeter @CraigPalosky paint a devastating picture for Obamcare repeal. #ProtectOurCare! https://…"/>
    <m/>
    <m/>
    <x v="5"/>
    <m/>
    <s v="http://pbs.twimg.com/profile_images/797975493442093056/kgbgNdGl_normal.jpg"/>
    <x v="13"/>
    <s v="https://twitter.com/#!/preexistingorg/status/1193317522986151936"/>
    <m/>
    <m/>
    <s v="1193317522986151936"/>
    <m/>
    <b v="0"/>
    <n v="0"/>
    <s v=""/>
    <b v="0"/>
    <s v="en"/>
    <m/>
    <s v=""/>
    <b v="0"/>
    <n v="2"/>
    <s v="974133295335297025"/>
    <s v="SmarterQueue"/>
    <b v="0"/>
    <s v="974133295335297025"/>
    <s v="Tweet"/>
    <n v="0"/>
    <n v="0"/>
    <m/>
    <m/>
    <m/>
    <m/>
    <m/>
    <m/>
    <m/>
    <m/>
    <n v="2"/>
    <s v="8"/>
    <s v="8"/>
    <m/>
    <m/>
    <m/>
    <m/>
    <m/>
    <m/>
    <m/>
    <m/>
    <m/>
  </r>
  <r>
    <s v="lumeris"/>
    <s v="kaiserfamfound"/>
    <m/>
    <m/>
    <m/>
    <m/>
    <m/>
    <m/>
    <m/>
    <m/>
    <s v="No"/>
    <n v="36"/>
    <m/>
    <m/>
    <x v="0"/>
    <d v="2019-11-11T17:45:02.000"/>
    <s v="In 2016, people with traditional #Medicare spent an average of $5,460 out of pocket for healthcare expenses, including premiums, cost sharing, and costs for services not covered by Medicare https://t.co/ppBKLhofXt | @KaiserFamFound #healthcarecosts"/>
    <s v="https://www.kff.org/medicare/issue-brief/how-much-do-medicare-beneficiaries-spend-out-of-pocket-on-health-care/"/>
    <s v="kff.org"/>
    <x v="6"/>
    <m/>
    <s v="http://pbs.twimg.com/profile_images/3225206698/ed68a28f3266560a538db2fdd92deb0c_normal.png"/>
    <x v="14"/>
    <s v="https://twitter.com/#!/lumeris/status/1193947755850485760"/>
    <m/>
    <m/>
    <s v="1193947755850485760"/>
    <m/>
    <b v="0"/>
    <n v="0"/>
    <s v=""/>
    <b v="0"/>
    <s v="en"/>
    <m/>
    <s v=""/>
    <b v="0"/>
    <n v="0"/>
    <s v=""/>
    <s v="Sprout Social"/>
    <b v="0"/>
    <s v="1193947755850485760"/>
    <s v="Tweet"/>
    <n v="0"/>
    <n v="0"/>
    <m/>
    <m/>
    <m/>
    <m/>
    <m/>
    <m/>
    <m/>
    <m/>
    <n v="1"/>
    <s v="2"/>
    <s v="2"/>
    <n v="0"/>
    <n v="0"/>
    <n v="0"/>
    <n v="0"/>
    <n v="0"/>
    <n v="0"/>
    <n v="32"/>
    <n v="100"/>
    <n v="32"/>
  </r>
  <r>
    <s v="mihealthplans"/>
    <s v="kaiserfamfound"/>
    <m/>
    <m/>
    <m/>
    <m/>
    <m/>
    <m/>
    <m/>
    <m/>
    <s v="No"/>
    <n v="37"/>
    <m/>
    <m/>
    <x v="0"/>
    <d v="2019-11-12T17:47:01.000"/>
    <s v="A @KaiserFamFound report revealed that 67 percent of respondents are &quot;very or somewhat concerned about being hit with an unexpected bill.&quot; _x000a__x000a_Surprise medical billing is a major downfall of the healthcare industry with drastic effects. 👎 https://t.co/qiaIb5QnEp"/>
    <s v="https://www.mahp.org/2019/10/17/causes-of-surprise-medical-bills-examined/"/>
    <s v="mahp.org"/>
    <x v="0"/>
    <m/>
    <s v="http://pbs.twimg.com/profile_images/458271829157617664/18kb9twI_normal.jpeg"/>
    <x v="15"/>
    <s v="https://twitter.com/#!/mihealthplans/status/1194310646105554947"/>
    <m/>
    <m/>
    <s v="1194310646105554947"/>
    <m/>
    <b v="0"/>
    <n v="2"/>
    <s v=""/>
    <b v="0"/>
    <s v="en"/>
    <m/>
    <s v=""/>
    <b v="0"/>
    <n v="0"/>
    <s v=""/>
    <s v="Sprout Social"/>
    <b v="0"/>
    <s v="1194310646105554947"/>
    <s v="Tweet"/>
    <n v="0"/>
    <n v="0"/>
    <m/>
    <m/>
    <m/>
    <m/>
    <m/>
    <m/>
    <m/>
    <m/>
    <n v="1"/>
    <s v="2"/>
    <s v="2"/>
    <n v="0"/>
    <n v="0"/>
    <n v="4"/>
    <n v="11.428571428571429"/>
    <n v="0"/>
    <n v="0"/>
    <n v="31"/>
    <n v="88.57142857142857"/>
    <n v="35"/>
  </r>
  <r>
    <s v="mamaji"/>
    <s v="mlive"/>
    <m/>
    <m/>
    <m/>
    <m/>
    <m/>
    <m/>
    <m/>
    <m/>
    <s v="No"/>
    <n v="38"/>
    <m/>
    <m/>
    <x v="0"/>
    <d v="2019-11-10T21:30:32.000"/>
    <s v="#Michigan will implement work/volunteer requirements in exchange 4 #Medicaid coverage starting in '20. On Medicaid in Mich? Don't end up like 18,000+ #Arkansas ppl dropped from Medicaid when the requirements started there: https://t.co/yENufxhWlW @kaiserfamfound @wwmtnews_x000a_@MLive"/>
    <s v="https://www.kff.org/5ba5d6b/"/>
    <s v="kff.org"/>
    <x v="7"/>
    <m/>
    <s v="http://pbs.twimg.com/profile_images/1182820307452747776/99-ZFuKF_normal.jpg"/>
    <x v="16"/>
    <s v="https://twitter.com/#!/mamaji/status/1193642118595665920"/>
    <m/>
    <m/>
    <s v="1193642118595665920"/>
    <m/>
    <b v="0"/>
    <n v="0"/>
    <s v=""/>
    <b v="0"/>
    <s v="en"/>
    <m/>
    <s v=""/>
    <b v="0"/>
    <n v="0"/>
    <s v=""/>
    <s v="Twitter Web App"/>
    <b v="0"/>
    <s v="1193642118595665920"/>
    <s v="Tweet"/>
    <n v="0"/>
    <n v="0"/>
    <m/>
    <m/>
    <m/>
    <m/>
    <m/>
    <m/>
    <m/>
    <m/>
    <n v="1"/>
    <s v="4"/>
    <s v="4"/>
    <m/>
    <m/>
    <m/>
    <m/>
    <m/>
    <m/>
    <m/>
    <m/>
    <m/>
  </r>
  <r>
    <s v="jenslyon"/>
    <s v="mlive"/>
    <m/>
    <m/>
    <m/>
    <m/>
    <m/>
    <m/>
    <m/>
    <m/>
    <s v="No"/>
    <n v="39"/>
    <m/>
    <m/>
    <x v="0"/>
    <d v="2019-11-12T23:41:44.000"/>
    <s v="@mamaji @kaiserfamfound @wwmtnews @MLive In Michigan you have to prove your income BEFORE you can even get Medicaid. So they already know who works and who doesn't. IDK why they are requiring ppl to report hours worked. They still haven't notified recipients as to HOW to prove they meet the requirements."/>
    <m/>
    <m/>
    <x v="0"/>
    <m/>
    <s v="http://pbs.twimg.com/profile_images/889544076630138882/n9I5tqPQ_normal.jpg"/>
    <x v="17"/>
    <s v="https://twitter.com/#!/jenslyon/status/1194399913330794496"/>
    <m/>
    <m/>
    <s v="1194399913330794496"/>
    <s v="1193642118595665920"/>
    <b v="0"/>
    <n v="0"/>
    <s v="74032458"/>
    <b v="0"/>
    <s v="en"/>
    <m/>
    <s v=""/>
    <b v="0"/>
    <n v="0"/>
    <s v=""/>
    <s v="Twitter Web App"/>
    <b v="0"/>
    <s v="1193642118595665920"/>
    <s v="Tweet"/>
    <n v="0"/>
    <n v="0"/>
    <m/>
    <m/>
    <m/>
    <m/>
    <m/>
    <m/>
    <m/>
    <m/>
    <n v="1"/>
    <s v="4"/>
    <s v="4"/>
    <m/>
    <m/>
    <m/>
    <m/>
    <m/>
    <m/>
    <m/>
    <m/>
    <m/>
  </r>
  <r>
    <s v="diverseelders"/>
    <s v="healthpolicyhub"/>
    <m/>
    <m/>
    <m/>
    <m/>
    <m/>
    <m/>
    <m/>
    <m/>
    <s v="No"/>
    <n v="45"/>
    <m/>
    <m/>
    <x v="0"/>
    <d v="2019-11-13T16:46:03.000"/>
    <s v="Kaiser Family Foundation’s #Medicaid Survey Highlights the Importance of Consumer Engagement: https://t.co/FgwWATGVU8 via @HealthPolicyHub @CCEHI @kaiserfamfound https://t.co/MViaUCqKsB"/>
    <s v="https://www.healthinnovation.org/news/blog/post?page=kaiser-family-foundations-medicaid-survey-highlights-the-importance-of-consumer-engagement"/>
    <s v="healthinnovation.org"/>
    <x v="2"/>
    <s v="https://pbs.twimg.com/media/EJRG1d8XYAIWs7Q.jpg"/>
    <s v="https://pbs.twimg.com/media/EJRG1d8XYAIWs7Q.jpg"/>
    <x v="18"/>
    <s v="https://twitter.com/#!/diverseelders/status/1194657687482576896"/>
    <m/>
    <m/>
    <s v="1194657687482576896"/>
    <m/>
    <b v="0"/>
    <n v="1"/>
    <s v=""/>
    <b v="0"/>
    <s v="en"/>
    <m/>
    <s v=""/>
    <b v="0"/>
    <n v="1"/>
    <s v=""/>
    <s v="Buffer"/>
    <b v="0"/>
    <s v="1194657687482576896"/>
    <s v="Tweet"/>
    <n v="0"/>
    <n v="0"/>
    <m/>
    <m/>
    <m/>
    <m/>
    <m/>
    <m/>
    <m/>
    <m/>
    <n v="1"/>
    <s v="7"/>
    <s v="7"/>
    <m/>
    <m/>
    <m/>
    <m/>
    <m/>
    <m/>
    <m/>
    <m/>
    <m/>
  </r>
  <r>
    <s v="ccehi"/>
    <s v="diverseelders"/>
    <m/>
    <m/>
    <m/>
    <m/>
    <m/>
    <m/>
    <m/>
    <m/>
    <s v="Yes"/>
    <n v="48"/>
    <m/>
    <m/>
    <x v="0"/>
    <d v="2019-11-13T19:56:41.000"/>
    <s v="RT @DiverseElders: Kaiser Family Foundation’s #Medicaid Survey Highlights the Importance of Consumer Engagement: https://t.co/FgwWATGVU8 vi…"/>
    <s v="https://www.healthinnovation.org/news/blog/post?page=kaiser-family-foundations-medicaid-survey-highlights-the-importance-of-consumer-engagement"/>
    <s v="healthinnovation.org"/>
    <x v="2"/>
    <m/>
    <s v="http://pbs.twimg.com/profile_images/685220831413276678/4MTxIJ1p_normal.jpg"/>
    <x v="19"/>
    <s v="https://twitter.com/#!/ccehi/status/1194705662355345409"/>
    <m/>
    <m/>
    <s v="1194705662355345409"/>
    <m/>
    <b v="0"/>
    <n v="0"/>
    <s v=""/>
    <b v="0"/>
    <s v="en"/>
    <m/>
    <s v=""/>
    <b v="0"/>
    <n v="1"/>
    <s v="1194657687482576896"/>
    <s v="Twitter Web App"/>
    <b v="0"/>
    <s v="1194657687482576896"/>
    <s v="Tweet"/>
    <n v="0"/>
    <n v="0"/>
    <m/>
    <m/>
    <m/>
    <m/>
    <m/>
    <m/>
    <m/>
    <m/>
    <n v="1"/>
    <s v="7"/>
    <s v="7"/>
    <n v="0"/>
    <n v="0"/>
    <n v="0"/>
    <n v="0"/>
    <n v="0"/>
    <n v="0"/>
    <n v="15"/>
    <n v="100"/>
    <n v="15"/>
  </r>
  <r>
    <s v="carolien_smits"/>
    <s v="uscleonarddavis"/>
    <m/>
    <m/>
    <m/>
    <m/>
    <m/>
    <m/>
    <m/>
    <m/>
    <s v="No"/>
    <n v="49"/>
    <m/>
    <m/>
    <x v="0"/>
    <d v="2019-11-13T21:29:58.000"/>
    <s v="RT @RoesDzne: Different ways to think about social determinants of health from @kaiserfamfound mentioned from Prof Hinton @USCLeonardDavis…"/>
    <m/>
    <m/>
    <x v="0"/>
    <m/>
    <s v="http://pbs.twimg.com/profile_images/3451593280/91bd0c29fba9c06e961e4065d4c57210_normal.jpeg"/>
    <x v="20"/>
    <s v="https://twitter.com/#!/carolien_smits/status/1194729140395659264"/>
    <m/>
    <m/>
    <s v="1194729140395659264"/>
    <m/>
    <b v="0"/>
    <n v="0"/>
    <s v=""/>
    <b v="0"/>
    <s v="en"/>
    <m/>
    <s v=""/>
    <b v="0"/>
    <n v="7"/>
    <s v="1194669049239818240"/>
    <s v="Twitter for iPhone"/>
    <b v="0"/>
    <s v="1194669049239818240"/>
    <s v="Tweet"/>
    <n v="0"/>
    <n v="0"/>
    <m/>
    <m/>
    <m/>
    <m/>
    <m/>
    <m/>
    <m/>
    <m/>
    <n v="1"/>
    <s v="2"/>
    <s v="2"/>
    <m/>
    <m/>
    <m/>
    <m/>
    <m/>
    <m/>
    <m/>
    <m/>
    <m/>
  </r>
  <r>
    <s v="geronurse_notes"/>
    <s v="uscleonarddavis"/>
    <m/>
    <m/>
    <m/>
    <m/>
    <m/>
    <m/>
    <m/>
    <m/>
    <s v="No"/>
    <n v="52"/>
    <m/>
    <m/>
    <x v="0"/>
    <d v="2019-11-13T23:17:14.000"/>
    <s v="RT @RoesDzne: Different ways to think about social determinants of health from @kaiserfamfound mentioned from Prof Hinton @USCLeonardDavis…"/>
    <m/>
    <m/>
    <x v="0"/>
    <m/>
    <s v="http://pbs.twimg.com/profile_images/1182890743897051137/s9VUll9m_normal.jpg"/>
    <x v="21"/>
    <s v="https://twitter.com/#!/geronurse_notes/status/1194756134999150594"/>
    <m/>
    <m/>
    <s v="1194756134999150594"/>
    <m/>
    <b v="0"/>
    <n v="0"/>
    <s v=""/>
    <b v="0"/>
    <s v="en"/>
    <m/>
    <s v=""/>
    <b v="0"/>
    <n v="7"/>
    <s v="1194669049239818240"/>
    <s v="Twitter for Android"/>
    <b v="0"/>
    <s v="1194669049239818240"/>
    <s v="Tweet"/>
    <n v="0"/>
    <n v="0"/>
    <m/>
    <m/>
    <m/>
    <m/>
    <m/>
    <m/>
    <m/>
    <m/>
    <n v="1"/>
    <s v="2"/>
    <s v="2"/>
    <m/>
    <m/>
    <m/>
    <m/>
    <m/>
    <m/>
    <m/>
    <m/>
    <m/>
  </r>
  <r>
    <s v="asanakpan"/>
    <s v="uscleonarddavis"/>
    <m/>
    <m/>
    <m/>
    <m/>
    <m/>
    <m/>
    <m/>
    <m/>
    <s v="No"/>
    <n v="55"/>
    <m/>
    <m/>
    <x v="0"/>
    <d v="2019-11-13T23:24:06.000"/>
    <s v="RT @RoesDzne: Different ways to think about social determinants of health from @kaiserfamfound mentioned from Prof Hinton @USCLeonardDavis…"/>
    <m/>
    <m/>
    <x v="0"/>
    <m/>
    <s v="http://pbs.twimg.com/profile_images/890412400247058432/EMcnFO_0_normal.jpg"/>
    <x v="22"/>
    <s v="https://twitter.com/#!/asanakpan/status/1194757862742003712"/>
    <m/>
    <m/>
    <s v="1194757862742003712"/>
    <m/>
    <b v="0"/>
    <n v="0"/>
    <s v=""/>
    <b v="0"/>
    <s v="en"/>
    <m/>
    <s v=""/>
    <b v="0"/>
    <n v="7"/>
    <s v="1194669049239818240"/>
    <s v="Twitter Web App"/>
    <b v="0"/>
    <s v="1194669049239818240"/>
    <s v="Tweet"/>
    <n v="0"/>
    <n v="0"/>
    <m/>
    <m/>
    <m/>
    <m/>
    <m/>
    <m/>
    <m/>
    <m/>
    <n v="1"/>
    <s v="2"/>
    <s v="2"/>
    <m/>
    <m/>
    <m/>
    <m/>
    <m/>
    <m/>
    <m/>
    <m/>
    <m/>
  </r>
  <r>
    <s v="interdemeurope"/>
    <s v="uscleonarddavis"/>
    <m/>
    <m/>
    <m/>
    <m/>
    <m/>
    <m/>
    <m/>
    <m/>
    <s v="No"/>
    <n v="58"/>
    <m/>
    <m/>
    <x v="0"/>
    <d v="2019-11-14T03:14:22.000"/>
    <s v="RT @RoesDzne: Different ways to think about social determinants of health from @kaiserfamfound mentioned from Prof Hinton @USCLeonardDavis…"/>
    <m/>
    <m/>
    <x v="0"/>
    <m/>
    <s v="http://pbs.twimg.com/profile_images/378800000637592127/844aca0512dbb04fd3909e18e7bf1c02_normal.png"/>
    <x v="23"/>
    <s v="https://twitter.com/#!/interdemeurope/status/1194815810755317761"/>
    <m/>
    <m/>
    <s v="1194815810755317761"/>
    <m/>
    <b v="0"/>
    <n v="0"/>
    <s v=""/>
    <b v="0"/>
    <s v="en"/>
    <m/>
    <s v=""/>
    <b v="0"/>
    <n v="7"/>
    <s v="1194669049239818240"/>
    <s v="Twitter for iPhone"/>
    <b v="0"/>
    <s v="1194669049239818240"/>
    <s v="Tweet"/>
    <n v="0"/>
    <n v="0"/>
    <m/>
    <m/>
    <m/>
    <m/>
    <m/>
    <m/>
    <m/>
    <m/>
    <n v="1"/>
    <s v="2"/>
    <s v="2"/>
    <m/>
    <m/>
    <m/>
    <m/>
    <m/>
    <m/>
    <m/>
    <m/>
    <m/>
  </r>
  <r>
    <s v="somsuj"/>
    <s v="uscleonarddavis"/>
    <m/>
    <m/>
    <m/>
    <m/>
    <m/>
    <m/>
    <m/>
    <m/>
    <s v="No"/>
    <n v="61"/>
    <m/>
    <m/>
    <x v="0"/>
    <d v="2019-11-14T06:41:41.000"/>
    <s v="RT @RoesDzne: Different ways to think about social determinants of health from @kaiserfamfound mentioned from Prof Hinton @USCLeonardDavis…"/>
    <m/>
    <m/>
    <x v="0"/>
    <m/>
    <s v="http://pbs.twimg.com/profile_images/1188156608733425664/i_3ooeTu_normal.jpg"/>
    <x v="24"/>
    <s v="https://twitter.com/#!/somsuj/status/1194867982352207872"/>
    <m/>
    <m/>
    <s v="1194867982352207872"/>
    <m/>
    <b v="0"/>
    <n v="0"/>
    <s v=""/>
    <b v="0"/>
    <s v="en"/>
    <m/>
    <s v=""/>
    <b v="0"/>
    <n v="7"/>
    <s v="1194669049239818240"/>
    <s v="Twitter for Android"/>
    <b v="0"/>
    <s v="1194669049239818240"/>
    <s v="Tweet"/>
    <n v="0"/>
    <n v="0"/>
    <m/>
    <m/>
    <m/>
    <m/>
    <m/>
    <m/>
    <m/>
    <m/>
    <n v="1"/>
    <s v="2"/>
    <s v="2"/>
    <m/>
    <m/>
    <m/>
    <m/>
    <m/>
    <m/>
    <m/>
    <m/>
    <m/>
  </r>
  <r>
    <s v="hchristie_"/>
    <s v="uscleonarddavis"/>
    <m/>
    <m/>
    <m/>
    <m/>
    <m/>
    <m/>
    <m/>
    <m/>
    <s v="No"/>
    <n v="64"/>
    <m/>
    <m/>
    <x v="0"/>
    <d v="2019-11-14T12:56:12.000"/>
    <s v="RT @RoesDzne: Different ways to think about social determinants of health from @kaiserfamfound mentioned from Prof Hinton @USCLeonardDavis…"/>
    <m/>
    <m/>
    <x v="0"/>
    <m/>
    <s v="http://pbs.twimg.com/profile_images/852475444880343040/OYexOgQ3_normal.jpg"/>
    <x v="25"/>
    <s v="https://twitter.com/#!/hchristie_/status/1194962232813199360"/>
    <m/>
    <m/>
    <s v="1194962232813199360"/>
    <m/>
    <b v="0"/>
    <n v="0"/>
    <s v=""/>
    <b v="0"/>
    <s v="en"/>
    <m/>
    <s v=""/>
    <b v="0"/>
    <n v="7"/>
    <s v="1194669049239818240"/>
    <s v="Twitter for iPhone"/>
    <b v="0"/>
    <s v="1194669049239818240"/>
    <s v="Tweet"/>
    <n v="0"/>
    <n v="0"/>
    <m/>
    <m/>
    <m/>
    <m/>
    <m/>
    <m/>
    <m/>
    <m/>
    <n v="1"/>
    <s v="2"/>
    <s v="2"/>
    <m/>
    <m/>
    <m/>
    <m/>
    <m/>
    <m/>
    <m/>
    <m/>
    <m/>
  </r>
  <r>
    <s v="roesdzne"/>
    <s v="uscleonarddavis"/>
    <m/>
    <m/>
    <m/>
    <m/>
    <m/>
    <m/>
    <m/>
    <m/>
    <s v="No"/>
    <n v="67"/>
    <m/>
    <m/>
    <x v="0"/>
    <d v="2019-11-13T17:31:11.000"/>
    <s v="Different ways to think about social determinants of health from @kaiserfamfound mentioned from Prof Hinton @USCLeonardDavis at @NHCGNE Leadership Conferencein Austin #GSA2019 in comparison to a European perspective Social health and dementia: https://t.co/SWS8xp7WQZ https://t.co/Cegy4NJKuw"/>
    <s v="https://www.ncbi.nlm.nih.gov/m/pubmed/27869503/"/>
    <s v="nih.gov"/>
    <x v="8"/>
    <s v="https://pbs.twimg.com/media/EJRRKeXXUAEjTkw.jpg"/>
    <s v="https://pbs.twimg.com/media/EJRRKeXXUAEjTkw.jpg"/>
    <x v="26"/>
    <s v="https://twitter.com/#!/roesdzne/status/1194669049239818240"/>
    <m/>
    <m/>
    <s v="1194669049239818240"/>
    <m/>
    <b v="0"/>
    <n v="9"/>
    <s v=""/>
    <b v="0"/>
    <s v="en"/>
    <m/>
    <s v=""/>
    <b v="0"/>
    <n v="7"/>
    <s v=""/>
    <s v="Twitter for iPhone"/>
    <b v="0"/>
    <s v="1194669049239818240"/>
    <s v="Tweet"/>
    <n v="0"/>
    <n v="0"/>
    <m/>
    <m/>
    <m/>
    <m/>
    <m/>
    <m/>
    <m/>
    <m/>
    <n v="1"/>
    <s v="2"/>
    <s v="2"/>
    <m/>
    <m/>
    <m/>
    <m/>
    <m/>
    <m/>
    <m/>
    <m/>
    <m/>
  </r>
  <r>
    <s v="nhcgne"/>
    <s v="uscleonarddavis"/>
    <m/>
    <m/>
    <m/>
    <m/>
    <m/>
    <m/>
    <m/>
    <m/>
    <s v="No"/>
    <n v="68"/>
    <m/>
    <m/>
    <x v="0"/>
    <d v="2019-11-14T15:42:10.000"/>
    <s v="RT @RoesDzne: Different ways to think about social determinants of health from @kaiserfamfound mentioned from Prof Hinton @USCLeonardDavis…"/>
    <m/>
    <m/>
    <x v="0"/>
    <m/>
    <s v="http://pbs.twimg.com/profile_images/378800000230498594/616dccf39c50636cba458f0ea0179d27_normal.png"/>
    <x v="27"/>
    <s v="https://twitter.com/#!/nhcgne/status/1195004000099295233"/>
    <m/>
    <m/>
    <s v="1195004000099295233"/>
    <m/>
    <b v="0"/>
    <n v="0"/>
    <s v=""/>
    <b v="0"/>
    <s v="en"/>
    <m/>
    <s v=""/>
    <b v="0"/>
    <n v="8"/>
    <s v="1194669049239818240"/>
    <s v="Twitter Web App"/>
    <b v="0"/>
    <s v="1194669049239818240"/>
    <s v="Tweet"/>
    <n v="0"/>
    <n v="0"/>
    <m/>
    <m/>
    <m/>
    <m/>
    <m/>
    <m/>
    <m/>
    <m/>
    <n v="1"/>
    <s v="2"/>
    <s v="2"/>
    <m/>
    <m/>
    <m/>
    <m/>
    <m/>
    <m/>
    <m/>
    <m/>
    <m/>
  </r>
  <r>
    <s v="mrwbond"/>
    <s v="markelindsay"/>
    <m/>
    <m/>
    <m/>
    <m/>
    <m/>
    <m/>
    <m/>
    <m/>
    <s v="No"/>
    <n v="73"/>
    <m/>
    <m/>
    <x v="0"/>
    <d v="2019-11-15T11:08:12.000"/>
    <s v="@pash22 @anish_koka @kaiserfamfound @KimberlyAmadeo @awgaffney @AnnieReporter Is not clean water a need even prior to medical care?  _x000a__x000a_Have you seen a plumber’s bill?  (Why, just the other day, even @MarkELindsay was working to fix the Fetzer valve on his shower on his own)."/>
    <m/>
    <m/>
    <x v="0"/>
    <m/>
    <s v="http://pbs.twimg.com/profile_images/561941582526423041/iTJOxLmS_normal.jpeg"/>
    <x v="28"/>
    <s v="https://twitter.com/#!/mrwbond/status/1195297442788519936"/>
    <m/>
    <m/>
    <s v="1195297442788519936"/>
    <s v="1195294887186509824"/>
    <b v="0"/>
    <n v="0"/>
    <s v="28824136"/>
    <b v="0"/>
    <s v="en"/>
    <m/>
    <s v=""/>
    <b v="0"/>
    <n v="0"/>
    <s v=""/>
    <s v="Twitter Web App"/>
    <b v="0"/>
    <s v="1195294887186509824"/>
    <s v="Tweet"/>
    <n v="0"/>
    <n v="0"/>
    <m/>
    <m/>
    <m/>
    <m/>
    <m/>
    <m/>
    <m/>
    <m/>
    <n v="1"/>
    <s v="1"/>
    <s v="1"/>
    <m/>
    <m/>
    <m/>
    <m/>
    <m/>
    <m/>
    <m/>
    <m/>
    <m/>
  </r>
  <r>
    <s v="pash22"/>
    <s v="anniereporter"/>
    <m/>
    <m/>
    <m/>
    <m/>
    <m/>
    <m/>
    <m/>
    <m/>
    <s v="No"/>
    <n v="80"/>
    <m/>
    <m/>
    <x v="0"/>
    <d v="2019-11-15T10:58:03.000"/>
    <s v="@anish_koka @kaiserfamfound @KimberlyAmadeo @awgaffney 40% of Americans would struggle to come up with even $400 to pay for an unexpected household bill. Are you saying that healthcare is not a basic human right. Are we not comparing apples with pears here ie healthcare vs plumbing?_x000a_https://t.co/h4y38uIHf2 via @AnnieReporter"/>
    <s v="https://www.cnbc.com/2019/07/20/heres-why-so-many-americans-cant-handle-a-400-unexpected-expense.html"/>
    <s v="cnbc.com"/>
    <x v="0"/>
    <m/>
    <s v="http://pbs.twimg.com/profile_images/994842999279509504/FAWXyrnO_normal.jpg"/>
    <x v="29"/>
    <s v="https://twitter.com/#!/pash22/status/1195294887186509824"/>
    <m/>
    <m/>
    <s v="1195294887186509824"/>
    <s v="1195284808655613952"/>
    <b v="0"/>
    <n v="1"/>
    <s v="725172428339568640"/>
    <b v="0"/>
    <s v="en"/>
    <m/>
    <s v=""/>
    <b v="0"/>
    <n v="0"/>
    <s v=""/>
    <s v="Twitter for Android"/>
    <b v="0"/>
    <s v="1195284808655613952"/>
    <s v="Tweet"/>
    <n v="0"/>
    <n v="0"/>
    <m/>
    <m/>
    <m/>
    <m/>
    <m/>
    <m/>
    <m/>
    <m/>
    <n v="1"/>
    <s v="1"/>
    <s v="1"/>
    <m/>
    <m/>
    <m/>
    <m/>
    <m/>
    <m/>
    <m/>
    <m/>
    <m/>
  </r>
  <r>
    <s v="tmazz929"/>
    <s v="awgaffney"/>
    <m/>
    <m/>
    <m/>
    <m/>
    <m/>
    <m/>
    <m/>
    <m/>
    <s v="No"/>
    <n v="81"/>
    <m/>
    <m/>
    <x v="0"/>
    <d v="2019-11-15T15:18:10.000"/>
    <s v="RT @anish_koka: @pash22 @kaiserfamfound @KimberlyAmadeo @awgaffney All for strategies to reduce prices to help, and not create greater acce…"/>
    <m/>
    <m/>
    <x v="0"/>
    <m/>
    <s v="http://pbs.twimg.com/profile_images/1188441738471452672/FO3MsANF_normal.jpg"/>
    <x v="30"/>
    <s v="https://twitter.com/#!/tmazz929/status/1195360348162920448"/>
    <m/>
    <m/>
    <s v="1195360348162920448"/>
    <m/>
    <b v="0"/>
    <n v="0"/>
    <s v=""/>
    <b v="0"/>
    <s v="en"/>
    <m/>
    <s v=""/>
    <b v="0"/>
    <n v="1"/>
    <s v="1195284808655613952"/>
    <s v="Twitter for iPhone"/>
    <b v="0"/>
    <s v="1195284808655613952"/>
    <s v="Tweet"/>
    <n v="0"/>
    <n v="0"/>
    <m/>
    <m/>
    <m/>
    <m/>
    <m/>
    <m/>
    <m/>
    <m/>
    <n v="1"/>
    <s v="1"/>
    <s v="1"/>
    <m/>
    <m/>
    <m/>
    <m/>
    <m/>
    <m/>
    <m/>
    <m/>
    <m/>
  </r>
  <r>
    <s v="ballardsigns"/>
    <s v="awgaffney"/>
    <m/>
    <m/>
    <m/>
    <m/>
    <m/>
    <m/>
    <m/>
    <m/>
    <s v="No"/>
    <n v="86"/>
    <m/>
    <m/>
    <x v="0"/>
    <d v="2019-11-15T19:11:13.000"/>
    <s v="@pash22 @anish_koka @kaiserfamfound @KimberlyAmadeo @awgaffney People should control their health care, not government or insurance. Eliminate 3rd party pay."/>
    <m/>
    <m/>
    <x v="0"/>
    <m/>
    <s v="http://pbs.twimg.com/profile_images/1058793257776353282/KLfE0fAD_normal.jpg"/>
    <x v="31"/>
    <s v="https://twitter.com/#!/ballardsigns/status/1195418998017527808"/>
    <m/>
    <m/>
    <s v="1195418998017527808"/>
    <s v="1195197735290454017"/>
    <b v="0"/>
    <n v="1"/>
    <s v="28824136"/>
    <b v="0"/>
    <s v="en"/>
    <m/>
    <s v=""/>
    <b v="0"/>
    <n v="0"/>
    <s v=""/>
    <s v="Twitter for Android"/>
    <b v="0"/>
    <s v="1195197735290454017"/>
    <s v="Tweet"/>
    <n v="0"/>
    <n v="0"/>
    <m/>
    <m/>
    <m/>
    <m/>
    <m/>
    <m/>
    <m/>
    <m/>
    <n v="1"/>
    <s v="1"/>
    <s v="1"/>
    <m/>
    <m/>
    <m/>
    <m/>
    <m/>
    <m/>
    <m/>
    <m/>
    <m/>
  </r>
  <r>
    <s v="smilingatdogs"/>
    <s v="kimberlyamadeo"/>
    <m/>
    <m/>
    <m/>
    <m/>
    <m/>
    <m/>
    <m/>
    <m/>
    <s v="No"/>
    <n v="91"/>
    <m/>
    <m/>
    <x v="0"/>
    <d v="2019-11-15T20:39:18.000"/>
    <s v="@awgaffney @anish_koka @pash22 @kaiserfamfound @KimberlyAmadeo https://t.co/50yFitl8Vm"/>
    <m/>
    <m/>
    <x v="0"/>
    <s v="https://pbs.twimg.com/tweet_video_thumb/EJcPZiWVUAAbyUy.jpg"/>
    <s v="https://pbs.twimg.com/tweet_video_thumb/EJcPZiWVUAAbyUy.jpg"/>
    <x v="32"/>
    <s v="https://twitter.com/#!/smilingatdogs/status/1195441164578459648"/>
    <m/>
    <m/>
    <s v="1195441164578459648"/>
    <s v="1195296921352626176"/>
    <b v="0"/>
    <n v="0"/>
    <s v="464076088"/>
    <b v="0"/>
    <s v="und"/>
    <m/>
    <s v=""/>
    <b v="0"/>
    <n v="0"/>
    <s v=""/>
    <s v="Twitter for Android"/>
    <b v="0"/>
    <s v="1195296921352626176"/>
    <s v="Tweet"/>
    <n v="0"/>
    <n v="0"/>
    <m/>
    <m/>
    <m/>
    <m/>
    <m/>
    <m/>
    <m/>
    <m/>
    <n v="1"/>
    <s v="1"/>
    <s v="1"/>
    <m/>
    <m/>
    <m/>
    <m/>
    <m/>
    <m/>
    <m/>
    <m/>
    <m/>
  </r>
  <r>
    <s v="anish_koka"/>
    <s v="awgaffney"/>
    <m/>
    <m/>
    <m/>
    <m/>
    <m/>
    <m/>
    <m/>
    <m/>
    <s v="Yes"/>
    <n v="96"/>
    <m/>
    <m/>
    <x v="0"/>
    <d v="2019-11-15T10:18:00.000"/>
    <s v="@pash22 @kaiserfamfound @KimberlyAmadeo @awgaffney All for strategies to reduce prices to help, and not create greater access issues that inevitably come with ‘free’ healthcare. How many Americans struggle with bills for plumbing? Should we also nationalize plumbing?"/>
    <m/>
    <m/>
    <x v="0"/>
    <m/>
    <s v="http://pbs.twimg.com/profile_images/1192073196306124800/sJvncKLt_normal.jpg"/>
    <x v="33"/>
    <s v="https://twitter.com/#!/anish_koka/status/1195284808655613952"/>
    <m/>
    <m/>
    <s v="1195284808655613952"/>
    <s v="1195197735290454017"/>
    <b v="0"/>
    <n v="0"/>
    <s v="28824136"/>
    <b v="0"/>
    <s v="en"/>
    <m/>
    <s v=""/>
    <b v="0"/>
    <n v="0"/>
    <s v=""/>
    <s v="Twitter for iPhone"/>
    <b v="0"/>
    <s v="1195197735290454017"/>
    <s v="Tweet"/>
    <n v="0"/>
    <n v="0"/>
    <s v="-80.519851,39.719801 _x000a_-74.689517,39.719801 _x000a_-74.689517,42.516072 _x000a_-80.519851,42.516072"/>
    <s v="United States"/>
    <s v="US"/>
    <s v="Pennsylvania, USA"/>
    <s v="dd9c503d6c35364b"/>
    <s v="Pennsylvania"/>
    <s v="admin"/>
    <s v="https://api.twitter.com/1.1/geo/id/dd9c503d6c35364b.json"/>
    <n v="1"/>
    <s v="1"/>
    <s v="1"/>
    <m/>
    <m/>
    <m/>
    <m/>
    <m/>
    <m/>
    <m/>
    <m/>
    <m/>
  </r>
  <r>
    <s v="awgaffney"/>
    <s v="kimberlyamadeo"/>
    <m/>
    <m/>
    <m/>
    <m/>
    <m/>
    <m/>
    <m/>
    <m/>
    <s v="No"/>
    <n v="97"/>
    <m/>
    <m/>
    <x v="0"/>
    <d v="2019-11-15T11:06:08.000"/>
    <s v="@anish_koka @pash22 @kaiserfamfound @KimberlyAmadeo If you took the Canadian system, which has lower prices, but then made 9% of people uninsured &amp;amp; gave the rest onerous copays / deductibles, you would create massive  healthcare deprivation even if their current unit costs remained identical."/>
    <m/>
    <m/>
    <x v="0"/>
    <m/>
    <s v="http://pbs.twimg.com/profile_images/1008441772786081792/uSWfnOxv_normal.jpg"/>
    <x v="34"/>
    <s v="https://twitter.com/#!/awgaffney/status/1195296921352626176"/>
    <m/>
    <m/>
    <s v="1195296921352626176"/>
    <s v="1195284808655613952"/>
    <b v="0"/>
    <n v="1"/>
    <s v="725172428339568640"/>
    <b v="0"/>
    <s v="en"/>
    <m/>
    <s v=""/>
    <b v="0"/>
    <n v="1"/>
    <s v=""/>
    <s v="Twitter Web App"/>
    <b v="0"/>
    <s v="1195284808655613952"/>
    <s v="Tweet"/>
    <n v="0"/>
    <n v="0"/>
    <m/>
    <m/>
    <m/>
    <m/>
    <m/>
    <m/>
    <m/>
    <m/>
    <n v="1"/>
    <s v="1"/>
    <s v="1"/>
    <m/>
    <m/>
    <m/>
    <m/>
    <m/>
    <m/>
    <m/>
    <m/>
    <m/>
  </r>
  <r>
    <s v="pash22"/>
    <s v="awgaffney"/>
    <m/>
    <m/>
    <m/>
    <m/>
    <m/>
    <m/>
    <m/>
    <m/>
    <s v="Yes"/>
    <n v="101"/>
    <m/>
    <m/>
    <x v="0"/>
    <d v="2019-11-15T04:32:00.000"/>
    <s v="@anish_koka In 2015, @kaiserfamfound found US medical bills made 1 million adults declare bankruptcy. More importantly, 26% of Americans age 18 to 64 struggled 2 pay medical bills. According to the U.S. Census, that's 52 million adults _x000a_https://t.co/ioeMPfFLKO via @KimberlyAmadeo @awgaffney"/>
    <s v="https://www.thebalance.com/medical-bankruptcy-statistics-4154729"/>
    <s v="thebalance.com"/>
    <x v="0"/>
    <m/>
    <s v="http://pbs.twimg.com/profile_images/994842999279509504/FAWXyrnO_normal.jpg"/>
    <x v="35"/>
    <s v="https://twitter.com/#!/pash22/status/1195197735290454017"/>
    <m/>
    <m/>
    <s v="1195197735290454017"/>
    <s v="1195115018213351424"/>
    <b v="0"/>
    <n v="2"/>
    <s v="725172428339568640"/>
    <b v="0"/>
    <s v="en"/>
    <m/>
    <s v=""/>
    <b v="0"/>
    <n v="0"/>
    <s v=""/>
    <s v="Twitter for Android"/>
    <b v="0"/>
    <s v="1195115018213351424"/>
    <s v="Tweet"/>
    <n v="0"/>
    <n v="0"/>
    <m/>
    <m/>
    <m/>
    <m/>
    <m/>
    <m/>
    <m/>
    <m/>
    <n v="3"/>
    <s v="1"/>
    <s v="1"/>
    <m/>
    <m/>
    <m/>
    <m/>
    <m/>
    <m/>
    <m/>
    <m/>
    <m/>
  </r>
  <r>
    <s v="pash22"/>
    <s v="awgaffney"/>
    <m/>
    <m/>
    <m/>
    <m/>
    <m/>
    <m/>
    <m/>
    <m/>
    <s v="Yes"/>
    <n v="103"/>
    <m/>
    <m/>
    <x v="0"/>
    <d v="2019-11-15T11:34:09.000"/>
    <s v="RT @awgaffney: @anish_koka @pash22 @kaiserfamfound @KimberlyAmadeo If you took the Canadian system, which has lower prices, but then made 9…"/>
    <m/>
    <m/>
    <x v="0"/>
    <m/>
    <s v="http://pbs.twimg.com/profile_images/994842999279509504/FAWXyrnO_normal.jpg"/>
    <x v="36"/>
    <s v="https://twitter.com/#!/pash22/status/1195303973231759362"/>
    <m/>
    <m/>
    <s v="1195303973231759362"/>
    <m/>
    <b v="0"/>
    <n v="0"/>
    <s v=""/>
    <b v="0"/>
    <s v="en"/>
    <m/>
    <s v=""/>
    <b v="0"/>
    <n v="1"/>
    <s v="1195296921352626176"/>
    <s v="Twitter for Android"/>
    <b v="0"/>
    <s v="1195296921352626176"/>
    <s v="Tweet"/>
    <n v="0"/>
    <n v="0"/>
    <m/>
    <m/>
    <m/>
    <m/>
    <m/>
    <m/>
    <m/>
    <m/>
    <n v="3"/>
    <s v="1"/>
    <s v="1"/>
    <m/>
    <m/>
    <m/>
    <m/>
    <m/>
    <m/>
    <m/>
    <m/>
    <m/>
  </r>
  <r>
    <s v="davidac28964365"/>
    <s v="awgaffney"/>
    <m/>
    <m/>
    <m/>
    <m/>
    <m/>
    <m/>
    <m/>
    <m/>
    <s v="No"/>
    <n v="104"/>
    <m/>
    <m/>
    <x v="0"/>
    <d v="2019-11-16T04:47:45.000"/>
    <s v="@anish_koka @pash22 @kaiserfamfound @KimberlyAmadeo @awgaffney And yet the ACA ...we forget... was an _x000a_EMERGENCY MEASURE, to keep bodies from piling up outside of Hospitals and Drs. offices. Not a long hoped for solution to health care insuring."/>
    <m/>
    <m/>
    <x v="0"/>
    <m/>
    <s v="http://pbs.twimg.com/profile_images/1188019450836115457/aoewJ9Gt_normal.jpg"/>
    <x v="37"/>
    <s v="https://twitter.com/#!/davidac28964365/status/1195564087687700481"/>
    <m/>
    <m/>
    <s v="1195564087687700481"/>
    <s v="1195284808655613952"/>
    <b v="0"/>
    <n v="1"/>
    <s v="725172428339568640"/>
    <b v="0"/>
    <s v="en"/>
    <m/>
    <s v=""/>
    <b v="0"/>
    <n v="0"/>
    <s v=""/>
    <s v="Twitter Web App"/>
    <b v="0"/>
    <s v="1195284808655613952"/>
    <s v="Tweet"/>
    <n v="0"/>
    <n v="0"/>
    <m/>
    <m/>
    <m/>
    <m/>
    <m/>
    <m/>
    <m/>
    <m/>
    <n v="1"/>
    <s v="1"/>
    <s v="1"/>
    <m/>
    <m/>
    <m/>
    <m/>
    <m/>
    <m/>
    <m/>
    <m/>
    <m/>
  </r>
  <r>
    <s v="eatyourlawn"/>
    <s v="kaiserfamfound"/>
    <m/>
    <m/>
    <m/>
    <m/>
    <m/>
    <m/>
    <m/>
    <m/>
    <s v="No"/>
    <n v="117"/>
    <m/>
    <m/>
    <x v="0"/>
    <d v="2019-11-16T04:47:56.000"/>
    <s v="RT @pash22: @anish_koka In 2015, @kaiserfamfound found US medical bills made 1 million adults declare bankruptcy. More importantly, 26% of…"/>
    <m/>
    <m/>
    <x v="0"/>
    <m/>
    <s v="http://pbs.twimg.com/profile_images/1187941935924690944/STZIhP-I_normal.jpg"/>
    <x v="38"/>
    <s v="https://twitter.com/#!/eatyourlawn/status/1195564133095051266"/>
    <m/>
    <m/>
    <s v="1195564133095051266"/>
    <m/>
    <b v="0"/>
    <n v="0"/>
    <s v=""/>
    <b v="0"/>
    <s v="en"/>
    <m/>
    <s v=""/>
    <b v="0"/>
    <n v="2"/>
    <s v="1195197735290454017"/>
    <s v="Twitter for Android"/>
    <b v="0"/>
    <s v="1195197735290454017"/>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53">
    <i>
      <x v="1"/>
    </i>
    <i r="1">
      <x v="9"/>
    </i>
    <i r="2">
      <x v="256"/>
    </i>
    <i r="3">
      <x v="11"/>
    </i>
    <i>
      <x v="2"/>
    </i>
    <i r="1">
      <x v="3"/>
    </i>
    <i r="2">
      <x v="75"/>
    </i>
    <i r="3">
      <x v="5"/>
    </i>
    <i r="1">
      <x v="5"/>
    </i>
    <i r="2">
      <x v="122"/>
    </i>
    <i r="3">
      <x v="12"/>
    </i>
    <i>
      <x v="3"/>
    </i>
    <i r="1">
      <x v="4"/>
    </i>
    <i r="2">
      <x v="115"/>
    </i>
    <i r="3">
      <x v="15"/>
    </i>
    <i r="1">
      <x v="11"/>
    </i>
    <i r="2">
      <x v="310"/>
    </i>
    <i r="3">
      <x v="16"/>
    </i>
    <i r="3">
      <x v="17"/>
    </i>
    <i r="2">
      <x v="313"/>
    </i>
    <i r="3">
      <x v="21"/>
    </i>
    <i r="3">
      <x v="23"/>
    </i>
    <i r="2">
      <x v="314"/>
    </i>
    <i r="3">
      <x v="1"/>
    </i>
    <i r="2">
      <x v="315"/>
    </i>
    <i r="3">
      <x v="1"/>
    </i>
    <i r="3">
      <x v="22"/>
    </i>
    <i r="2">
      <x v="316"/>
    </i>
    <i r="3">
      <x v="18"/>
    </i>
    <i r="2">
      <x v="317"/>
    </i>
    <i r="3">
      <x v="18"/>
    </i>
    <i r="3">
      <x v="24"/>
    </i>
    <i r="2">
      <x v="318"/>
    </i>
    <i r="3">
      <x v="17"/>
    </i>
    <i r="3">
      <x v="18"/>
    </i>
    <i r="3">
      <x v="20"/>
    </i>
    <i r="3">
      <x v="22"/>
    </i>
    <i r="3">
      <x v="24"/>
    </i>
    <i r="2">
      <x v="319"/>
    </i>
    <i r="3">
      <x v="4"/>
    </i>
    <i r="3">
      <x v="7"/>
    </i>
    <i r="3">
      <x v="13"/>
    </i>
    <i r="3">
      <x v="16"/>
    </i>
    <i r="2">
      <x v="320"/>
    </i>
    <i r="3">
      <x v="5"/>
    </i>
    <i r="3">
      <x v="11"/>
    </i>
    <i r="3">
      <x v="12"/>
    </i>
    <i r="3">
      <x v="16"/>
    </i>
    <i r="3">
      <x v="20"/>
    </i>
    <i r="3">
      <x v="21"/>
    </i>
    <i r="2">
      <x v="321"/>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3" s="1"/>
        <i x="8" s="1"/>
        <i x="4" s="1"/>
        <i x="2" s="1"/>
        <i x="6" s="1"/>
        <i x="7"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3" totalsRowShown="0" headerRowDxfId="496" dataDxfId="495">
  <autoFilter ref="A2:BL12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3" totalsRowShown="0" headerRowDxfId="326" dataDxfId="325">
  <autoFilter ref="A14:V23"/>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V36" totalsRowShown="0" headerRowDxfId="301" dataDxfId="300">
  <autoFilter ref="A26:V36"/>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V49" totalsRowShown="0" headerRowDxfId="276" dataDxfId="275">
  <autoFilter ref="A39:V49"/>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V62" totalsRowShown="0" headerRowDxfId="251" dataDxfId="250">
  <autoFilter ref="A52:V62"/>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V71" totalsRowShown="0" headerRowDxfId="226" dataDxfId="225">
  <autoFilter ref="A65: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6" totalsRowShown="0" headerRowDxfId="141" dataDxfId="140">
  <autoFilter ref="A1:G25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5" totalsRowShown="0" headerRowDxfId="443" dataDxfId="442">
  <autoFilter ref="A2:BS5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9" totalsRowShown="0" headerRowDxfId="132" dataDxfId="131">
  <autoFilter ref="A1:L2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88" dataDxfId="87">
  <autoFilter ref="A2:C2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97" dataDxfId="396">
  <autoFilter ref="A1:C5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lideshare.net/KaiserFamilyFoundation/public-opinion-on-singlepayer-national-health-plans-and-expanding-access-to-medicare-coverage-186950554" TargetMode="External" /><Relationship Id="rId2" Type="http://schemas.openxmlformats.org/officeDocument/2006/relationships/hyperlink" Target="https://www.kff.org/other/press-release/health-policy-resources-for-covering-the-democratic-presidential-primary-debates/" TargetMode="External" /><Relationship Id="rId3" Type="http://schemas.openxmlformats.org/officeDocument/2006/relationships/hyperlink" Target="https://www.slideshare.net/KaiserFamilyFoundation/public-opinion-on-singlepayer-national-health-plans-and-expanding-access-to-medicare-coverage-186950554" TargetMode="External" /><Relationship Id="rId4" Type="http://schemas.openxmlformats.org/officeDocument/2006/relationships/hyperlink" Target="https://www.kff.org/other/press-release/health-policy-resources-for-covering-the-democratic-presidential-primary-debates/" TargetMode="External" /><Relationship Id="rId5" Type="http://schemas.openxmlformats.org/officeDocument/2006/relationships/hyperlink" Target="https://kaiserf.am/2wTfOx3" TargetMode="External" /><Relationship Id="rId6" Type="http://schemas.openxmlformats.org/officeDocument/2006/relationships/hyperlink" Target="https://www.kff.org/infographic/health-and-health-care-for-american-indians-and-alaska-natives-aians/" TargetMode="External" /><Relationship Id="rId7" Type="http://schemas.openxmlformats.org/officeDocument/2006/relationships/hyperlink" Target="https://kaiserf.am/2wTfOx3" TargetMode="External" /><Relationship Id="rId8" Type="http://schemas.openxmlformats.org/officeDocument/2006/relationships/hyperlink" Target="https://khn.org/news/bruising-labor-battles-put-kaiser-permanentes-reputation-on-the-line/" TargetMode="External" /><Relationship Id="rId9" Type="http://schemas.openxmlformats.org/officeDocument/2006/relationships/hyperlink" Target="https://khn.org/news/bruising-labor-battles-put-kaiser-permanentes-reputation-on-the-line/" TargetMode="External" /><Relationship Id="rId10" Type="http://schemas.openxmlformats.org/officeDocument/2006/relationships/hyperlink" Target="https://khn.org/news/bruising-labor-battles-put-kaiser-permanentes-reputation-on-the-line/" TargetMode="External" /><Relationship Id="rId11"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2"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3"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4" Type="http://schemas.openxmlformats.org/officeDocument/2006/relationships/hyperlink" Target="https://www.kff.org/medicare/issue-brief/how-much-do-medicare-beneficiaries-spend-out-of-pocket-on-health-care/" TargetMode="External" /><Relationship Id="rId15" Type="http://schemas.openxmlformats.org/officeDocument/2006/relationships/hyperlink" Target="https://www.mahp.org/2019/10/17/causes-of-surprise-medical-bills-examined/" TargetMode="External" /><Relationship Id="rId16" Type="http://schemas.openxmlformats.org/officeDocument/2006/relationships/hyperlink" Target="https://www.kff.org/5ba5d6b/" TargetMode="External" /><Relationship Id="rId17" Type="http://schemas.openxmlformats.org/officeDocument/2006/relationships/hyperlink" Target="https://www.kff.org/5ba5d6b/" TargetMode="External" /><Relationship Id="rId18" Type="http://schemas.openxmlformats.org/officeDocument/2006/relationships/hyperlink" Target="https://www.kff.org/5ba5d6b/" TargetMode="External" /><Relationship Id="rId19" Type="http://schemas.openxmlformats.org/officeDocument/2006/relationships/hyperlink" Target="https://www.healthinnovation.org/news/blog/post?page=kaiser-family-foundations-medicaid-survey-highlights-the-importance-of-consumer-engagement" TargetMode="External" /><Relationship Id="rId20" Type="http://schemas.openxmlformats.org/officeDocument/2006/relationships/hyperlink" Target="https://www.healthinnovation.org/news/blog/post?page=kaiser-family-foundations-medicaid-survey-highlights-the-importance-of-consumer-engagement" TargetMode="External" /><Relationship Id="rId21" Type="http://schemas.openxmlformats.org/officeDocument/2006/relationships/hyperlink" Target="https://www.healthinnovation.org/news/blog/post?page=kaiser-family-foundations-medicaid-survey-highlights-the-importance-of-consumer-engagement" TargetMode="External" /><Relationship Id="rId22" Type="http://schemas.openxmlformats.org/officeDocument/2006/relationships/hyperlink" Target="https://www.healthinnovation.org/news/blog/post?page=kaiser-family-foundations-medicaid-survey-highlights-the-importance-of-consumer-engagement" TargetMode="External" /><Relationship Id="rId23" Type="http://schemas.openxmlformats.org/officeDocument/2006/relationships/hyperlink" Target="https://www.ncbi.nlm.nih.gov/m/pubmed/27869503/" TargetMode="External" /><Relationship Id="rId24" Type="http://schemas.openxmlformats.org/officeDocument/2006/relationships/hyperlink" Target="https://www.ncbi.nlm.nih.gov/m/pubmed/27869503/" TargetMode="External" /><Relationship Id="rId25" Type="http://schemas.openxmlformats.org/officeDocument/2006/relationships/hyperlink" Target="https://www.ncbi.nlm.nih.gov/m/pubmed/27869503/" TargetMode="External" /><Relationship Id="rId26" Type="http://schemas.openxmlformats.org/officeDocument/2006/relationships/hyperlink" Target="https://www.cnbc.com/2019/07/20/heres-why-so-many-americans-cant-handle-a-400-unexpected-expense.html" TargetMode="External" /><Relationship Id="rId27" Type="http://schemas.openxmlformats.org/officeDocument/2006/relationships/hyperlink" Target="https://www.thebalance.com/medical-bankruptcy-statistics-4154729" TargetMode="External" /><Relationship Id="rId28" Type="http://schemas.openxmlformats.org/officeDocument/2006/relationships/hyperlink" Target="https://www.cnbc.com/2019/07/20/heres-why-so-many-americans-cant-handle-a-400-unexpected-expense.html" TargetMode="External" /><Relationship Id="rId29" Type="http://schemas.openxmlformats.org/officeDocument/2006/relationships/hyperlink" Target="https://www.thebalance.com/medical-bankruptcy-statistics-4154729" TargetMode="External" /><Relationship Id="rId30" Type="http://schemas.openxmlformats.org/officeDocument/2006/relationships/hyperlink" Target="https://www.cnbc.com/2019/07/20/heres-why-so-many-americans-cant-handle-a-400-unexpected-expense.html" TargetMode="External" /><Relationship Id="rId31" Type="http://schemas.openxmlformats.org/officeDocument/2006/relationships/hyperlink" Target="https://www.thebalance.com/medical-bankruptcy-statistics-4154729" TargetMode="External" /><Relationship Id="rId32" Type="http://schemas.openxmlformats.org/officeDocument/2006/relationships/hyperlink" Target="https://www.cnbc.com/2019/07/20/heres-why-so-many-americans-cant-handle-a-400-unexpected-expense.html" TargetMode="External" /><Relationship Id="rId33" Type="http://schemas.openxmlformats.org/officeDocument/2006/relationships/hyperlink" Target="https://www.thebalance.com/medical-bankruptcy-statistics-4154729" TargetMode="External" /><Relationship Id="rId34" Type="http://schemas.openxmlformats.org/officeDocument/2006/relationships/hyperlink" Target="https://www.cnbc.com/2019/07/20/heres-why-so-many-americans-cant-handle-a-400-unexpected-expense.html" TargetMode="External" /><Relationship Id="rId35" Type="http://schemas.openxmlformats.org/officeDocument/2006/relationships/hyperlink" Target="https://pbs.twimg.com/media/D47PduIW0AUyV14.jpg" TargetMode="External" /><Relationship Id="rId36" Type="http://schemas.openxmlformats.org/officeDocument/2006/relationships/hyperlink" Target="https://pbs.twimg.com/media/D47PduIW0AUyV14.jpg" TargetMode="External" /><Relationship Id="rId37" Type="http://schemas.openxmlformats.org/officeDocument/2006/relationships/hyperlink" Target="https://pbs.twimg.com/media/D47PduIW0AUyV14.jpg" TargetMode="External" /><Relationship Id="rId38" Type="http://schemas.openxmlformats.org/officeDocument/2006/relationships/hyperlink" Target="https://pbs.twimg.com/media/D47PduIW0AUyV14.jpg" TargetMode="External" /><Relationship Id="rId39" Type="http://schemas.openxmlformats.org/officeDocument/2006/relationships/hyperlink" Target="https://pbs.twimg.com/media/DJhCoxIWsAA_5ND.jpg" TargetMode="External" /><Relationship Id="rId40" Type="http://schemas.openxmlformats.org/officeDocument/2006/relationships/hyperlink" Target="https://pbs.twimg.com/media/DcG6r2iXkAEei8H.jpg" TargetMode="External" /><Relationship Id="rId41" Type="http://schemas.openxmlformats.org/officeDocument/2006/relationships/hyperlink" Target="https://pbs.twimg.com/media/EI4l95jWwAEtIOC.jpg" TargetMode="External" /><Relationship Id="rId42" Type="http://schemas.openxmlformats.org/officeDocument/2006/relationships/hyperlink" Target="https://pbs.twimg.com/media/EI4l95jWwAEtIOC.jpg" TargetMode="External" /><Relationship Id="rId43" Type="http://schemas.openxmlformats.org/officeDocument/2006/relationships/hyperlink" Target="https://pbs.twimg.com/media/EI4l95jWwAEtIOC.jpg" TargetMode="External" /><Relationship Id="rId44" Type="http://schemas.openxmlformats.org/officeDocument/2006/relationships/hyperlink" Target="https://pbs.twimg.com/media/EI4l95jWwAEtIOC.jpg" TargetMode="External" /><Relationship Id="rId45" Type="http://schemas.openxmlformats.org/officeDocument/2006/relationships/hyperlink" Target="https://pbs.twimg.com/media/DYTRESBW4AAW3zB.jpg" TargetMode="External" /><Relationship Id="rId46" Type="http://schemas.openxmlformats.org/officeDocument/2006/relationships/hyperlink" Target="https://pbs.twimg.com/media/DYTRESBW4AAW3zB.jpg" TargetMode="External" /><Relationship Id="rId47" Type="http://schemas.openxmlformats.org/officeDocument/2006/relationships/hyperlink" Target="https://pbs.twimg.com/media/DYTRESBW4AAW3zB.jpg" TargetMode="External" /><Relationship Id="rId48" Type="http://schemas.openxmlformats.org/officeDocument/2006/relationships/hyperlink" Target="https://pbs.twimg.com/media/EJRG1d8XYAIWs7Q.jpg" TargetMode="External" /><Relationship Id="rId49" Type="http://schemas.openxmlformats.org/officeDocument/2006/relationships/hyperlink" Target="https://pbs.twimg.com/media/EJRG1d8XYAIWs7Q.jpg" TargetMode="External" /><Relationship Id="rId50" Type="http://schemas.openxmlformats.org/officeDocument/2006/relationships/hyperlink" Target="https://pbs.twimg.com/media/EJRG1d8XYAIWs7Q.jpg" TargetMode="External" /><Relationship Id="rId51" Type="http://schemas.openxmlformats.org/officeDocument/2006/relationships/hyperlink" Target="https://pbs.twimg.com/media/EJRRKeXXUAEjTkw.jpg" TargetMode="External" /><Relationship Id="rId52" Type="http://schemas.openxmlformats.org/officeDocument/2006/relationships/hyperlink" Target="https://pbs.twimg.com/media/EJRRKeXXUAEjTkw.jpg" TargetMode="External" /><Relationship Id="rId53" Type="http://schemas.openxmlformats.org/officeDocument/2006/relationships/hyperlink" Target="https://pbs.twimg.com/media/EJRRKeXXUAEjTkw.jpg" TargetMode="External" /><Relationship Id="rId54" Type="http://schemas.openxmlformats.org/officeDocument/2006/relationships/hyperlink" Target="https://pbs.twimg.com/tweet_video_thumb/EJcPZiWVUAAbyUy.jpg" TargetMode="External" /><Relationship Id="rId55" Type="http://schemas.openxmlformats.org/officeDocument/2006/relationships/hyperlink" Target="https://pbs.twimg.com/tweet_video_thumb/EJcPZiWVUAAbyUy.jpg" TargetMode="External" /><Relationship Id="rId56" Type="http://schemas.openxmlformats.org/officeDocument/2006/relationships/hyperlink" Target="https://pbs.twimg.com/tweet_video_thumb/EJcPZiWVUAAbyUy.jpg" TargetMode="External" /><Relationship Id="rId57" Type="http://schemas.openxmlformats.org/officeDocument/2006/relationships/hyperlink" Target="https://pbs.twimg.com/tweet_video_thumb/EJcPZiWVUAAbyUy.jpg" TargetMode="External" /><Relationship Id="rId58" Type="http://schemas.openxmlformats.org/officeDocument/2006/relationships/hyperlink" Target="https://pbs.twimg.com/tweet_video_thumb/EJcPZiWVUAAbyUy.jpg" TargetMode="External" /><Relationship Id="rId59" Type="http://schemas.openxmlformats.org/officeDocument/2006/relationships/hyperlink" Target="http://pbs.twimg.com/profile_images/1086264265277767681/9ChSXg7Q_normal.jpg" TargetMode="External" /><Relationship Id="rId60" Type="http://schemas.openxmlformats.org/officeDocument/2006/relationships/hyperlink" Target="http://pbs.twimg.com/profile_images/1142525603171713025/BezR5X2O_normal.png" TargetMode="External" /><Relationship Id="rId61" Type="http://schemas.openxmlformats.org/officeDocument/2006/relationships/hyperlink" Target="http://pbs.twimg.com/profile_images/1142525603171713025/BezR5X2O_normal.png" TargetMode="External" /><Relationship Id="rId62" Type="http://schemas.openxmlformats.org/officeDocument/2006/relationships/hyperlink" Target="http://pbs.twimg.com/profile_images/919638088640376832/EghQo3yX_normal.jpg" TargetMode="External" /><Relationship Id="rId63" Type="http://schemas.openxmlformats.org/officeDocument/2006/relationships/hyperlink" Target="http://pbs.twimg.com/profile_images/1142525603171713025/BezR5X2O_normal.png" TargetMode="External" /><Relationship Id="rId64" Type="http://schemas.openxmlformats.org/officeDocument/2006/relationships/hyperlink" Target="http://pbs.twimg.com/profile_images/1142525603171713025/BezR5X2O_normal.png" TargetMode="External" /><Relationship Id="rId65" Type="http://schemas.openxmlformats.org/officeDocument/2006/relationships/hyperlink" Target="http://pbs.twimg.com/profile_images/919638088640376832/EghQo3yX_normal.jpg" TargetMode="External" /><Relationship Id="rId66" Type="http://schemas.openxmlformats.org/officeDocument/2006/relationships/hyperlink" Target="http://pbs.twimg.com/profile_images/919638088640376832/EghQo3yX_normal.jpg" TargetMode="External" /><Relationship Id="rId67" Type="http://schemas.openxmlformats.org/officeDocument/2006/relationships/hyperlink" Target="https://pbs.twimg.com/media/D47PduIW0AUyV14.jpg" TargetMode="External" /><Relationship Id="rId68" Type="http://schemas.openxmlformats.org/officeDocument/2006/relationships/hyperlink" Target="http://pbs.twimg.com/profile_images/487302336625123329/FoYPXMUl_normal.png" TargetMode="External" /><Relationship Id="rId69" Type="http://schemas.openxmlformats.org/officeDocument/2006/relationships/hyperlink" Target="https://pbs.twimg.com/media/D47PduIW0AUyV14.jpg" TargetMode="External" /><Relationship Id="rId70" Type="http://schemas.openxmlformats.org/officeDocument/2006/relationships/hyperlink" Target="http://pbs.twimg.com/profile_images/487302336625123329/FoYPXMUl_normal.png" TargetMode="External" /><Relationship Id="rId71" Type="http://schemas.openxmlformats.org/officeDocument/2006/relationships/hyperlink" Target="https://pbs.twimg.com/media/D47PduIW0AUyV14.jpg" TargetMode="External" /><Relationship Id="rId72" Type="http://schemas.openxmlformats.org/officeDocument/2006/relationships/hyperlink" Target="http://pbs.twimg.com/profile_images/487302336625123329/FoYPXMUl_normal.png" TargetMode="External" /><Relationship Id="rId73" Type="http://schemas.openxmlformats.org/officeDocument/2006/relationships/hyperlink" Target="https://pbs.twimg.com/media/D47PduIW0AUyV14.jpg" TargetMode="External" /><Relationship Id="rId74" Type="http://schemas.openxmlformats.org/officeDocument/2006/relationships/hyperlink" Target="http://pbs.twimg.com/profile_images/487302336625123329/FoYPXMUl_normal.png" TargetMode="External" /><Relationship Id="rId75" Type="http://schemas.openxmlformats.org/officeDocument/2006/relationships/hyperlink" Target="https://pbs.twimg.com/media/DJhCoxIWsAA_5ND.jpg" TargetMode="External" /><Relationship Id="rId76" Type="http://schemas.openxmlformats.org/officeDocument/2006/relationships/hyperlink" Target="https://pbs.twimg.com/media/DcG6r2iXkAEei8H.jpg" TargetMode="External" /><Relationship Id="rId77" Type="http://schemas.openxmlformats.org/officeDocument/2006/relationships/hyperlink" Target="http://pbs.twimg.com/profile_images/551141229140770817/ENNlUwqc_normal.jpeg" TargetMode="External" /><Relationship Id="rId78" Type="http://schemas.openxmlformats.org/officeDocument/2006/relationships/hyperlink" Target="http://pbs.twimg.com/profile_images/551141229140770817/ENNlUwqc_normal.jpeg" TargetMode="External" /><Relationship Id="rId79" Type="http://schemas.openxmlformats.org/officeDocument/2006/relationships/hyperlink" Target="https://pbs.twimg.com/media/EI4l95jWwAEtIOC.jpg" TargetMode="External" /><Relationship Id="rId80" Type="http://schemas.openxmlformats.org/officeDocument/2006/relationships/hyperlink" Target="https://pbs.twimg.com/media/EI4l95jWwAEtIOC.jpg" TargetMode="External" /><Relationship Id="rId81" Type="http://schemas.openxmlformats.org/officeDocument/2006/relationships/hyperlink" Target="https://pbs.twimg.com/media/EI4l95jWwAEtIOC.jpg" TargetMode="External" /><Relationship Id="rId82" Type="http://schemas.openxmlformats.org/officeDocument/2006/relationships/hyperlink" Target="https://pbs.twimg.com/media/EI4l95jWwAEtIOC.jpg" TargetMode="External" /><Relationship Id="rId83" Type="http://schemas.openxmlformats.org/officeDocument/2006/relationships/hyperlink" Target="http://pbs.twimg.com/profile_images/378800000348028763/7d605c078f28cfd4c457ef03f2f8f6e3_normal.jpeg" TargetMode="External" /><Relationship Id="rId84" Type="http://schemas.openxmlformats.org/officeDocument/2006/relationships/hyperlink" Target="http://pbs.twimg.com/profile_images/378800000348028763/7d605c078f28cfd4c457ef03f2f8f6e3_normal.jpeg" TargetMode="External" /><Relationship Id="rId85" Type="http://schemas.openxmlformats.org/officeDocument/2006/relationships/hyperlink" Target="http://pbs.twimg.com/profile_images/378800000348028763/7d605c078f28cfd4c457ef03f2f8f6e3_normal.jpeg" TargetMode="External" /><Relationship Id="rId86" Type="http://schemas.openxmlformats.org/officeDocument/2006/relationships/hyperlink" Target="https://pbs.twimg.com/media/DYTRESBW4AAW3zB.jpg" TargetMode="External" /><Relationship Id="rId87" Type="http://schemas.openxmlformats.org/officeDocument/2006/relationships/hyperlink" Target="http://pbs.twimg.com/profile_images/797975493442093056/kgbgNdGl_normal.jpg" TargetMode="External" /><Relationship Id="rId88" Type="http://schemas.openxmlformats.org/officeDocument/2006/relationships/hyperlink" Target="https://pbs.twimg.com/media/DYTRESBW4AAW3zB.jpg" TargetMode="External" /><Relationship Id="rId89" Type="http://schemas.openxmlformats.org/officeDocument/2006/relationships/hyperlink" Target="http://pbs.twimg.com/profile_images/797975493442093056/kgbgNdGl_normal.jpg" TargetMode="External" /><Relationship Id="rId90" Type="http://schemas.openxmlformats.org/officeDocument/2006/relationships/hyperlink" Target="https://pbs.twimg.com/media/DYTRESBW4AAW3zB.jpg" TargetMode="External" /><Relationship Id="rId91" Type="http://schemas.openxmlformats.org/officeDocument/2006/relationships/hyperlink" Target="http://pbs.twimg.com/profile_images/797975493442093056/kgbgNdGl_normal.jpg" TargetMode="External" /><Relationship Id="rId92" Type="http://schemas.openxmlformats.org/officeDocument/2006/relationships/hyperlink" Target="http://pbs.twimg.com/profile_images/3225206698/ed68a28f3266560a538db2fdd92deb0c_normal.png" TargetMode="External" /><Relationship Id="rId93" Type="http://schemas.openxmlformats.org/officeDocument/2006/relationships/hyperlink" Target="http://pbs.twimg.com/profile_images/458271829157617664/18kb9twI_normal.jpeg" TargetMode="External" /><Relationship Id="rId94" Type="http://schemas.openxmlformats.org/officeDocument/2006/relationships/hyperlink" Target="http://pbs.twimg.com/profile_images/1182820307452747776/99-ZFuKF_normal.jpg" TargetMode="External" /><Relationship Id="rId95" Type="http://schemas.openxmlformats.org/officeDocument/2006/relationships/hyperlink" Target="http://pbs.twimg.com/profile_images/889544076630138882/n9I5tqPQ_normal.jpg" TargetMode="External" /><Relationship Id="rId96" Type="http://schemas.openxmlformats.org/officeDocument/2006/relationships/hyperlink" Target="http://pbs.twimg.com/profile_images/1182820307452747776/99-ZFuKF_normal.jpg" TargetMode="External" /><Relationship Id="rId97" Type="http://schemas.openxmlformats.org/officeDocument/2006/relationships/hyperlink" Target="http://pbs.twimg.com/profile_images/889544076630138882/n9I5tqPQ_normal.jpg" TargetMode="External" /><Relationship Id="rId98" Type="http://schemas.openxmlformats.org/officeDocument/2006/relationships/hyperlink" Target="http://pbs.twimg.com/profile_images/1182820307452747776/99-ZFuKF_normal.jpg" TargetMode="External" /><Relationship Id="rId99" Type="http://schemas.openxmlformats.org/officeDocument/2006/relationships/hyperlink" Target="http://pbs.twimg.com/profile_images/889544076630138882/n9I5tqPQ_normal.jpg" TargetMode="External" /><Relationship Id="rId100" Type="http://schemas.openxmlformats.org/officeDocument/2006/relationships/hyperlink" Target="http://pbs.twimg.com/profile_images/889544076630138882/n9I5tqPQ_normal.jpg" TargetMode="External" /><Relationship Id="rId101" Type="http://schemas.openxmlformats.org/officeDocument/2006/relationships/hyperlink" Target="https://pbs.twimg.com/media/EJRG1d8XYAIWs7Q.jpg" TargetMode="External" /><Relationship Id="rId102" Type="http://schemas.openxmlformats.org/officeDocument/2006/relationships/hyperlink" Target="https://pbs.twimg.com/media/EJRG1d8XYAIWs7Q.jpg" TargetMode="External" /><Relationship Id="rId103" Type="http://schemas.openxmlformats.org/officeDocument/2006/relationships/hyperlink" Target="https://pbs.twimg.com/media/EJRG1d8XYAIWs7Q.jpg" TargetMode="External" /><Relationship Id="rId104" Type="http://schemas.openxmlformats.org/officeDocument/2006/relationships/hyperlink" Target="http://pbs.twimg.com/profile_images/685220831413276678/4MTxIJ1p_normal.jpg" TargetMode="External" /><Relationship Id="rId105" Type="http://schemas.openxmlformats.org/officeDocument/2006/relationships/hyperlink" Target="http://pbs.twimg.com/profile_images/3451593280/91bd0c29fba9c06e961e4065d4c57210_normal.jpeg" TargetMode="External" /><Relationship Id="rId106" Type="http://schemas.openxmlformats.org/officeDocument/2006/relationships/hyperlink" Target="http://pbs.twimg.com/profile_images/3451593280/91bd0c29fba9c06e961e4065d4c57210_normal.jpeg" TargetMode="External" /><Relationship Id="rId107" Type="http://schemas.openxmlformats.org/officeDocument/2006/relationships/hyperlink" Target="http://pbs.twimg.com/profile_images/3451593280/91bd0c29fba9c06e961e4065d4c57210_normal.jpeg" TargetMode="External" /><Relationship Id="rId108" Type="http://schemas.openxmlformats.org/officeDocument/2006/relationships/hyperlink" Target="http://pbs.twimg.com/profile_images/1182890743897051137/s9VUll9m_normal.jpg" TargetMode="External" /><Relationship Id="rId109" Type="http://schemas.openxmlformats.org/officeDocument/2006/relationships/hyperlink" Target="http://pbs.twimg.com/profile_images/1182890743897051137/s9VUll9m_normal.jpg" TargetMode="External" /><Relationship Id="rId110" Type="http://schemas.openxmlformats.org/officeDocument/2006/relationships/hyperlink" Target="http://pbs.twimg.com/profile_images/1182890743897051137/s9VUll9m_normal.jpg" TargetMode="External" /><Relationship Id="rId111" Type="http://schemas.openxmlformats.org/officeDocument/2006/relationships/hyperlink" Target="http://pbs.twimg.com/profile_images/890412400247058432/EMcnFO_0_normal.jpg" TargetMode="External" /><Relationship Id="rId112" Type="http://schemas.openxmlformats.org/officeDocument/2006/relationships/hyperlink" Target="http://pbs.twimg.com/profile_images/890412400247058432/EMcnFO_0_normal.jpg" TargetMode="External" /><Relationship Id="rId113" Type="http://schemas.openxmlformats.org/officeDocument/2006/relationships/hyperlink" Target="http://pbs.twimg.com/profile_images/890412400247058432/EMcnFO_0_normal.jpg" TargetMode="External" /><Relationship Id="rId114" Type="http://schemas.openxmlformats.org/officeDocument/2006/relationships/hyperlink" Target="http://pbs.twimg.com/profile_images/378800000637592127/844aca0512dbb04fd3909e18e7bf1c02_normal.png" TargetMode="External" /><Relationship Id="rId115" Type="http://schemas.openxmlformats.org/officeDocument/2006/relationships/hyperlink" Target="http://pbs.twimg.com/profile_images/378800000637592127/844aca0512dbb04fd3909e18e7bf1c02_normal.png" TargetMode="External" /><Relationship Id="rId116" Type="http://schemas.openxmlformats.org/officeDocument/2006/relationships/hyperlink" Target="http://pbs.twimg.com/profile_images/378800000637592127/844aca0512dbb04fd3909e18e7bf1c02_normal.png" TargetMode="External" /><Relationship Id="rId117" Type="http://schemas.openxmlformats.org/officeDocument/2006/relationships/hyperlink" Target="http://pbs.twimg.com/profile_images/1188156608733425664/i_3ooeTu_normal.jpg" TargetMode="External" /><Relationship Id="rId118" Type="http://schemas.openxmlformats.org/officeDocument/2006/relationships/hyperlink" Target="http://pbs.twimg.com/profile_images/1188156608733425664/i_3ooeTu_normal.jpg" TargetMode="External" /><Relationship Id="rId119" Type="http://schemas.openxmlformats.org/officeDocument/2006/relationships/hyperlink" Target="http://pbs.twimg.com/profile_images/1188156608733425664/i_3ooeTu_normal.jpg" TargetMode="External" /><Relationship Id="rId120" Type="http://schemas.openxmlformats.org/officeDocument/2006/relationships/hyperlink" Target="http://pbs.twimg.com/profile_images/852475444880343040/OYexOgQ3_normal.jpg" TargetMode="External" /><Relationship Id="rId121" Type="http://schemas.openxmlformats.org/officeDocument/2006/relationships/hyperlink" Target="http://pbs.twimg.com/profile_images/852475444880343040/OYexOgQ3_normal.jpg" TargetMode="External" /><Relationship Id="rId122" Type="http://schemas.openxmlformats.org/officeDocument/2006/relationships/hyperlink" Target="http://pbs.twimg.com/profile_images/852475444880343040/OYexOgQ3_normal.jpg" TargetMode="External" /><Relationship Id="rId123" Type="http://schemas.openxmlformats.org/officeDocument/2006/relationships/hyperlink" Target="https://pbs.twimg.com/media/EJRRKeXXUAEjTkw.jpg" TargetMode="External" /><Relationship Id="rId124" Type="http://schemas.openxmlformats.org/officeDocument/2006/relationships/hyperlink" Target="http://pbs.twimg.com/profile_images/378800000230498594/616dccf39c50636cba458f0ea0179d27_normal.png" TargetMode="External" /><Relationship Id="rId125" Type="http://schemas.openxmlformats.org/officeDocument/2006/relationships/hyperlink" Target="https://pbs.twimg.com/media/EJRRKeXXUAEjTkw.jpg" TargetMode="External" /><Relationship Id="rId126" Type="http://schemas.openxmlformats.org/officeDocument/2006/relationships/hyperlink" Target="https://pbs.twimg.com/media/EJRRKeXXUAEjTkw.jpg" TargetMode="External" /><Relationship Id="rId127" Type="http://schemas.openxmlformats.org/officeDocument/2006/relationships/hyperlink" Target="http://pbs.twimg.com/profile_images/378800000230498594/616dccf39c50636cba458f0ea0179d27_normal.png" TargetMode="External" /><Relationship Id="rId128" Type="http://schemas.openxmlformats.org/officeDocument/2006/relationships/hyperlink" Target="http://pbs.twimg.com/profile_images/378800000230498594/616dccf39c50636cba458f0ea0179d27_normal.png" TargetMode="External" /><Relationship Id="rId129" Type="http://schemas.openxmlformats.org/officeDocument/2006/relationships/hyperlink" Target="http://pbs.twimg.com/profile_images/561941582526423041/iTJOxLmS_normal.jpeg" TargetMode="External" /><Relationship Id="rId130" Type="http://schemas.openxmlformats.org/officeDocument/2006/relationships/hyperlink" Target="http://pbs.twimg.com/profile_images/561941582526423041/iTJOxLmS_normal.jpeg" TargetMode="External" /><Relationship Id="rId131" Type="http://schemas.openxmlformats.org/officeDocument/2006/relationships/hyperlink" Target="http://pbs.twimg.com/profile_images/561941582526423041/iTJOxLmS_normal.jpeg" TargetMode="External" /><Relationship Id="rId132" Type="http://schemas.openxmlformats.org/officeDocument/2006/relationships/hyperlink" Target="http://pbs.twimg.com/profile_images/561941582526423041/iTJOxLmS_normal.jpeg" TargetMode="External" /><Relationship Id="rId133" Type="http://schemas.openxmlformats.org/officeDocument/2006/relationships/hyperlink" Target="http://pbs.twimg.com/profile_images/561941582526423041/iTJOxLmS_normal.jpeg" TargetMode="External" /><Relationship Id="rId134" Type="http://schemas.openxmlformats.org/officeDocument/2006/relationships/hyperlink" Target="http://pbs.twimg.com/profile_images/561941582526423041/iTJOxLmS_normal.jpeg" TargetMode="External" /><Relationship Id="rId135" Type="http://schemas.openxmlformats.org/officeDocument/2006/relationships/hyperlink" Target="http://pbs.twimg.com/profile_images/561941582526423041/iTJOxLmS_normal.jpeg" TargetMode="External" /><Relationship Id="rId136" Type="http://schemas.openxmlformats.org/officeDocument/2006/relationships/hyperlink" Target="http://pbs.twimg.com/profile_images/994842999279509504/FAWXyrnO_normal.jpg" TargetMode="External" /><Relationship Id="rId137" Type="http://schemas.openxmlformats.org/officeDocument/2006/relationships/hyperlink" Target="http://pbs.twimg.com/profile_images/1188441738471452672/FO3MsANF_normal.jpg" TargetMode="External" /><Relationship Id="rId138" Type="http://schemas.openxmlformats.org/officeDocument/2006/relationships/hyperlink" Target="http://pbs.twimg.com/profile_images/1188441738471452672/FO3MsANF_normal.jpg" TargetMode="External" /><Relationship Id="rId139" Type="http://schemas.openxmlformats.org/officeDocument/2006/relationships/hyperlink" Target="http://pbs.twimg.com/profile_images/1188441738471452672/FO3MsANF_normal.jpg" TargetMode="External" /><Relationship Id="rId140" Type="http://schemas.openxmlformats.org/officeDocument/2006/relationships/hyperlink" Target="http://pbs.twimg.com/profile_images/1188441738471452672/FO3MsANF_normal.jpg" TargetMode="External" /><Relationship Id="rId141" Type="http://schemas.openxmlformats.org/officeDocument/2006/relationships/hyperlink" Target="http://pbs.twimg.com/profile_images/1188441738471452672/FO3MsANF_normal.jpg" TargetMode="External" /><Relationship Id="rId142" Type="http://schemas.openxmlformats.org/officeDocument/2006/relationships/hyperlink" Target="http://pbs.twimg.com/profile_images/1058793257776353282/KLfE0fAD_normal.jpg" TargetMode="External" /><Relationship Id="rId143" Type="http://schemas.openxmlformats.org/officeDocument/2006/relationships/hyperlink" Target="http://pbs.twimg.com/profile_images/1058793257776353282/KLfE0fAD_normal.jpg" TargetMode="External" /><Relationship Id="rId144" Type="http://schemas.openxmlformats.org/officeDocument/2006/relationships/hyperlink" Target="http://pbs.twimg.com/profile_images/1058793257776353282/KLfE0fAD_normal.jpg" TargetMode="External" /><Relationship Id="rId145" Type="http://schemas.openxmlformats.org/officeDocument/2006/relationships/hyperlink" Target="http://pbs.twimg.com/profile_images/1058793257776353282/KLfE0fAD_normal.jpg" TargetMode="External" /><Relationship Id="rId146" Type="http://schemas.openxmlformats.org/officeDocument/2006/relationships/hyperlink" Target="http://pbs.twimg.com/profile_images/1058793257776353282/KLfE0fAD_normal.jpg" TargetMode="External" /><Relationship Id="rId147" Type="http://schemas.openxmlformats.org/officeDocument/2006/relationships/hyperlink" Target="https://pbs.twimg.com/tweet_video_thumb/EJcPZiWVUAAbyUy.jpg" TargetMode="External" /><Relationship Id="rId148" Type="http://schemas.openxmlformats.org/officeDocument/2006/relationships/hyperlink" Target="https://pbs.twimg.com/tweet_video_thumb/EJcPZiWVUAAbyUy.jpg" TargetMode="External" /><Relationship Id="rId149" Type="http://schemas.openxmlformats.org/officeDocument/2006/relationships/hyperlink" Target="https://pbs.twimg.com/tweet_video_thumb/EJcPZiWVUAAbyUy.jpg" TargetMode="External" /><Relationship Id="rId150" Type="http://schemas.openxmlformats.org/officeDocument/2006/relationships/hyperlink" Target="https://pbs.twimg.com/tweet_video_thumb/EJcPZiWVUAAbyUy.jpg" TargetMode="External" /><Relationship Id="rId151" Type="http://schemas.openxmlformats.org/officeDocument/2006/relationships/hyperlink" Target="https://pbs.twimg.com/tweet_video_thumb/EJcPZiWVUAAbyUy.jpg" TargetMode="External" /><Relationship Id="rId152" Type="http://schemas.openxmlformats.org/officeDocument/2006/relationships/hyperlink" Target="http://pbs.twimg.com/profile_images/1192073196306124800/sJvncKLt_normal.jpg" TargetMode="External" /><Relationship Id="rId153" Type="http://schemas.openxmlformats.org/officeDocument/2006/relationships/hyperlink" Target="http://pbs.twimg.com/profile_images/1008441772786081792/uSWfnOxv_normal.jpg" TargetMode="External" /><Relationship Id="rId154" Type="http://schemas.openxmlformats.org/officeDocument/2006/relationships/hyperlink" Target="http://pbs.twimg.com/profile_images/1008441772786081792/uSWfnOxv_normal.jpg" TargetMode="External" /><Relationship Id="rId155" Type="http://schemas.openxmlformats.org/officeDocument/2006/relationships/hyperlink" Target="http://pbs.twimg.com/profile_images/1008441772786081792/uSWfnOxv_normal.jpg" TargetMode="External" /><Relationship Id="rId156" Type="http://schemas.openxmlformats.org/officeDocument/2006/relationships/hyperlink" Target="http://pbs.twimg.com/profile_images/1008441772786081792/uSWfnOxv_normal.jpg" TargetMode="External" /><Relationship Id="rId157" Type="http://schemas.openxmlformats.org/officeDocument/2006/relationships/hyperlink" Target="http://pbs.twimg.com/profile_images/994842999279509504/FAWXyrnO_normal.jpg" TargetMode="External" /><Relationship Id="rId158" Type="http://schemas.openxmlformats.org/officeDocument/2006/relationships/hyperlink" Target="http://pbs.twimg.com/profile_images/994842999279509504/FAWXyrnO_normal.jpg" TargetMode="External" /><Relationship Id="rId159" Type="http://schemas.openxmlformats.org/officeDocument/2006/relationships/hyperlink" Target="http://pbs.twimg.com/profile_images/994842999279509504/FAWXyrnO_normal.jpg" TargetMode="External" /><Relationship Id="rId160" Type="http://schemas.openxmlformats.org/officeDocument/2006/relationships/hyperlink" Target="http://pbs.twimg.com/profile_images/1188019450836115457/aoewJ9Gt_normal.jpg" TargetMode="External" /><Relationship Id="rId161" Type="http://schemas.openxmlformats.org/officeDocument/2006/relationships/hyperlink" Target="http://pbs.twimg.com/profile_images/1192073196306124800/sJvncKLt_normal.jpg" TargetMode="External" /><Relationship Id="rId162" Type="http://schemas.openxmlformats.org/officeDocument/2006/relationships/hyperlink" Target="http://pbs.twimg.com/profile_images/994842999279509504/FAWXyrnO_normal.jpg" TargetMode="External" /><Relationship Id="rId163" Type="http://schemas.openxmlformats.org/officeDocument/2006/relationships/hyperlink" Target="http://pbs.twimg.com/profile_images/994842999279509504/FAWXyrnO_normal.jpg" TargetMode="External" /><Relationship Id="rId164" Type="http://schemas.openxmlformats.org/officeDocument/2006/relationships/hyperlink" Target="http://pbs.twimg.com/profile_images/994842999279509504/FAWXyrnO_normal.jpg" TargetMode="External" /><Relationship Id="rId165" Type="http://schemas.openxmlformats.org/officeDocument/2006/relationships/hyperlink" Target="http://pbs.twimg.com/profile_images/1188019450836115457/aoewJ9Gt_normal.jpg" TargetMode="External" /><Relationship Id="rId166" Type="http://schemas.openxmlformats.org/officeDocument/2006/relationships/hyperlink" Target="http://pbs.twimg.com/profile_images/1188019450836115457/aoewJ9Gt_normal.jpg" TargetMode="External" /><Relationship Id="rId167" Type="http://schemas.openxmlformats.org/officeDocument/2006/relationships/hyperlink" Target="http://pbs.twimg.com/profile_images/1188019450836115457/aoewJ9Gt_normal.jpg" TargetMode="External" /><Relationship Id="rId168" Type="http://schemas.openxmlformats.org/officeDocument/2006/relationships/hyperlink" Target="http://pbs.twimg.com/profile_images/1188019450836115457/aoewJ9Gt_normal.jpg" TargetMode="External" /><Relationship Id="rId169" Type="http://schemas.openxmlformats.org/officeDocument/2006/relationships/hyperlink" Target="http://pbs.twimg.com/profile_images/1192073196306124800/sJvncKLt_normal.jpg" TargetMode="External" /><Relationship Id="rId170" Type="http://schemas.openxmlformats.org/officeDocument/2006/relationships/hyperlink" Target="http://pbs.twimg.com/profile_images/994842999279509504/FAWXyrnO_normal.jpg" TargetMode="External" /><Relationship Id="rId171" Type="http://schemas.openxmlformats.org/officeDocument/2006/relationships/hyperlink" Target="http://pbs.twimg.com/profile_images/994842999279509504/FAWXyrnO_normal.jpg" TargetMode="External" /><Relationship Id="rId172" Type="http://schemas.openxmlformats.org/officeDocument/2006/relationships/hyperlink" Target="http://pbs.twimg.com/profile_images/994842999279509504/FAWXyrnO_normal.jpg" TargetMode="External" /><Relationship Id="rId173" Type="http://schemas.openxmlformats.org/officeDocument/2006/relationships/hyperlink" Target="http://pbs.twimg.com/profile_images/1187941935924690944/STZIhP-I_normal.jpg" TargetMode="External" /><Relationship Id="rId174" Type="http://schemas.openxmlformats.org/officeDocument/2006/relationships/hyperlink" Target="http://pbs.twimg.com/profile_images/1192073196306124800/sJvncKLt_normal.jpg" TargetMode="External" /><Relationship Id="rId175" Type="http://schemas.openxmlformats.org/officeDocument/2006/relationships/hyperlink" Target="http://pbs.twimg.com/profile_images/994842999279509504/FAWXyrnO_normal.jpg" TargetMode="External" /><Relationship Id="rId176" Type="http://schemas.openxmlformats.org/officeDocument/2006/relationships/hyperlink" Target="http://pbs.twimg.com/profile_images/994842999279509504/FAWXyrnO_normal.jpg" TargetMode="External" /><Relationship Id="rId177" Type="http://schemas.openxmlformats.org/officeDocument/2006/relationships/hyperlink" Target="http://pbs.twimg.com/profile_images/994842999279509504/FAWXyrnO_normal.jpg" TargetMode="External" /><Relationship Id="rId178" Type="http://schemas.openxmlformats.org/officeDocument/2006/relationships/hyperlink" Target="http://pbs.twimg.com/profile_images/1187941935924690944/STZIhP-I_normal.jpg" TargetMode="External" /><Relationship Id="rId179" Type="http://schemas.openxmlformats.org/officeDocument/2006/relationships/hyperlink" Target="http://pbs.twimg.com/profile_images/1187941935924690944/STZIhP-I_normal.jpg" TargetMode="External" /><Relationship Id="rId180" Type="http://schemas.openxmlformats.org/officeDocument/2006/relationships/hyperlink" Target="https://twitter.com/#!/cestlavieinus/status/1191746778590109697" TargetMode="External" /><Relationship Id="rId181" Type="http://schemas.openxmlformats.org/officeDocument/2006/relationships/hyperlink" Target="https://twitter.com/#!/tachimine/status/1191746430182084610" TargetMode="External" /><Relationship Id="rId182" Type="http://schemas.openxmlformats.org/officeDocument/2006/relationships/hyperlink" Target="https://twitter.com/#!/tachimine/status/1191746693877895173" TargetMode="External" /><Relationship Id="rId183" Type="http://schemas.openxmlformats.org/officeDocument/2006/relationships/hyperlink" Target="https://twitter.com/#!/johnpacewrites/status/1191747541802639372" TargetMode="External" /><Relationship Id="rId184" Type="http://schemas.openxmlformats.org/officeDocument/2006/relationships/hyperlink" Target="https://twitter.com/#!/tachimine/status/1191746430182084610" TargetMode="External" /><Relationship Id="rId185" Type="http://schemas.openxmlformats.org/officeDocument/2006/relationships/hyperlink" Target="https://twitter.com/#!/tachimine/status/1191746693877895173" TargetMode="External" /><Relationship Id="rId186" Type="http://schemas.openxmlformats.org/officeDocument/2006/relationships/hyperlink" Target="https://twitter.com/#!/johnpacewrites/status/1191747541802639372" TargetMode="External" /><Relationship Id="rId187" Type="http://schemas.openxmlformats.org/officeDocument/2006/relationships/hyperlink" Target="https://twitter.com/#!/johnpacewrites/status/1191747541802639372" TargetMode="External" /><Relationship Id="rId188" Type="http://schemas.openxmlformats.org/officeDocument/2006/relationships/hyperlink" Target="https://twitter.com/#!/goldberg_ja/status/1121061472405209090" TargetMode="External" /><Relationship Id="rId189" Type="http://schemas.openxmlformats.org/officeDocument/2006/relationships/hyperlink" Target="https://twitter.com/#!/benroseceo/status/1191756007980126208" TargetMode="External" /><Relationship Id="rId190" Type="http://schemas.openxmlformats.org/officeDocument/2006/relationships/hyperlink" Target="https://twitter.com/#!/goldberg_ja/status/1121061472405209090" TargetMode="External" /><Relationship Id="rId191" Type="http://schemas.openxmlformats.org/officeDocument/2006/relationships/hyperlink" Target="https://twitter.com/#!/benroseceo/status/1191756007980126208" TargetMode="External" /><Relationship Id="rId192" Type="http://schemas.openxmlformats.org/officeDocument/2006/relationships/hyperlink" Target="https://twitter.com/#!/goldberg_ja/status/1121061472405209090" TargetMode="External" /><Relationship Id="rId193" Type="http://schemas.openxmlformats.org/officeDocument/2006/relationships/hyperlink" Target="https://twitter.com/#!/benroseceo/status/1191756007980126208" TargetMode="External" /><Relationship Id="rId194" Type="http://schemas.openxmlformats.org/officeDocument/2006/relationships/hyperlink" Target="https://twitter.com/#!/goldberg_ja/status/1121061472405209090" TargetMode="External" /><Relationship Id="rId195" Type="http://schemas.openxmlformats.org/officeDocument/2006/relationships/hyperlink" Target="https://twitter.com/#!/benroseceo/status/1191756007980126208" TargetMode="External" /><Relationship Id="rId196" Type="http://schemas.openxmlformats.org/officeDocument/2006/relationships/hyperlink" Target="https://twitter.com/#!/kff/status/907548595175530496" TargetMode="External" /><Relationship Id="rId197" Type="http://schemas.openxmlformats.org/officeDocument/2006/relationships/hyperlink" Target="https://twitter.com/#!/kff/status/991278658793897986" TargetMode="External" /><Relationship Id="rId198" Type="http://schemas.openxmlformats.org/officeDocument/2006/relationships/hyperlink" Target="https://twitter.com/#!/c_coolidge/status/1192900040890695680" TargetMode="External" /><Relationship Id="rId199" Type="http://schemas.openxmlformats.org/officeDocument/2006/relationships/hyperlink" Target="https://twitter.com/#!/c_coolidge/status/1192900065100218373" TargetMode="External" /><Relationship Id="rId200" Type="http://schemas.openxmlformats.org/officeDocument/2006/relationships/hyperlink" Target="https://twitter.com/#!/au_spa/status/1192932706503548928" TargetMode="External" /><Relationship Id="rId201" Type="http://schemas.openxmlformats.org/officeDocument/2006/relationships/hyperlink" Target="https://twitter.com/#!/au_spa/status/1192932706503548928" TargetMode="External" /><Relationship Id="rId202" Type="http://schemas.openxmlformats.org/officeDocument/2006/relationships/hyperlink" Target="https://twitter.com/#!/au_spa/status/1192932706503548928" TargetMode="External" /><Relationship Id="rId203" Type="http://schemas.openxmlformats.org/officeDocument/2006/relationships/hyperlink" Target="https://twitter.com/#!/au_spa/status/1192932706503548928" TargetMode="External" /><Relationship Id="rId204" Type="http://schemas.openxmlformats.org/officeDocument/2006/relationships/hyperlink" Target="https://twitter.com/#!/ignvaz/status/1192965209628934144" TargetMode="External" /><Relationship Id="rId205" Type="http://schemas.openxmlformats.org/officeDocument/2006/relationships/hyperlink" Target="https://twitter.com/#!/ignvaz/status/1192965209628934144" TargetMode="External" /><Relationship Id="rId206" Type="http://schemas.openxmlformats.org/officeDocument/2006/relationships/hyperlink" Target="https://twitter.com/#!/ignvaz/status/1192965209628934144" TargetMode="External" /><Relationship Id="rId207" Type="http://schemas.openxmlformats.org/officeDocument/2006/relationships/hyperlink" Target="https://twitter.com/#!/preexistingorg/status/974133295335297025" TargetMode="External" /><Relationship Id="rId208" Type="http://schemas.openxmlformats.org/officeDocument/2006/relationships/hyperlink" Target="https://twitter.com/#!/preexistingorg/status/1193317522986151936" TargetMode="External" /><Relationship Id="rId209" Type="http://schemas.openxmlformats.org/officeDocument/2006/relationships/hyperlink" Target="https://twitter.com/#!/preexistingorg/status/974133295335297025" TargetMode="External" /><Relationship Id="rId210" Type="http://schemas.openxmlformats.org/officeDocument/2006/relationships/hyperlink" Target="https://twitter.com/#!/preexistingorg/status/1193317522986151936" TargetMode="External" /><Relationship Id="rId211" Type="http://schemas.openxmlformats.org/officeDocument/2006/relationships/hyperlink" Target="https://twitter.com/#!/preexistingorg/status/974133295335297025" TargetMode="External" /><Relationship Id="rId212" Type="http://schemas.openxmlformats.org/officeDocument/2006/relationships/hyperlink" Target="https://twitter.com/#!/preexistingorg/status/1193317522986151936" TargetMode="External" /><Relationship Id="rId213" Type="http://schemas.openxmlformats.org/officeDocument/2006/relationships/hyperlink" Target="https://twitter.com/#!/lumeris/status/1193947755850485760" TargetMode="External" /><Relationship Id="rId214" Type="http://schemas.openxmlformats.org/officeDocument/2006/relationships/hyperlink" Target="https://twitter.com/#!/mihealthplans/status/1194310646105554947" TargetMode="External" /><Relationship Id="rId215" Type="http://schemas.openxmlformats.org/officeDocument/2006/relationships/hyperlink" Target="https://twitter.com/#!/mamaji/status/1193642118595665920" TargetMode="External" /><Relationship Id="rId216" Type="http://schemas.openxmlformats.org/officeDocument/2006/relationships/hyperlink" Target="https://twitter.com/#!/jenslyon/status/1194399913330794496" TargetMode="External" /><Relationship Id="rId217" Type="http://schemas.openxmlformats.org/officeDocument/2006/relationships/hyperlink" Target="https://twitter.com/#!/mamaji/status/1193642118595665920" TargetMode="External" /><Relationship Id="rId218" Type="http://schemas.openxmlformats.org/officeDocument/2006/relationships/hyperlink" Target="https://twitter.com/#!/jenslyon/status/1194399913330794496" TargetMode="External" /><Relationship Id="rId219" Type="http://schemas.openxmlformats.org/officeDocument/2006/relationships/hyperlink" Target="https://twitter.com/#!/mamaji/status/1193642118595665920" TargetMode="External" /><Relationship Id="rId220" Type="http://schemas.openxmlformats.org/officeDocument/2006/relationships/hyperlink" Target="https://twitter.com/#!/jenslyon/status/1194399913330794496" TargetMode="External" /><Relationship Id="rId221" Type="http://schemas.openxmlformats.org/officeDocument/2006/relationships/hyperlink" Target="https://twitter.com/#!/jenslyon/status/1194399913330794496" TargetMode="External" /><Relationship Id="rId222" Type="http://schemas.openxmlformats.org/officeDocument/2006/relationships/hyperlink" Target="https://twitter.com/#!/diverseelders/status/1194657687482576896" TargetMode="External" /><Relationship Id="rId223" Type="http://schemas.openxmlformats.org/officeDocument/2006/relationships/hyperlink" Target="https://twitter.com/#!/diverseelders/status/1194657687482576896" TargetMode="External" /><Relationship Id="rId224" Type="http://schemas.openxmlformats.org/officeDocument/2006/relationships/hyperlink" Target="https://twitter.com/#!/diverseelders/status/1194657687482576896" TargetMode="External" /><Relationship Id="rId225" Type="http://schemas.openxmlformats.org/officeDocument/2006/relationships/hyperlink" Target="https://twitter.com/#!/ccehi/status/1194705662355345409" TargetMode="External" /><Relationship Id="rId226" Type="http://schemas.openxmlformats.org/officeDocument/2006/relationships/hyperlink" Target="https://twitter.com/#!/carolien_smits/status/1194729140395659264" TargetMode="External" /><Relationship Id="rId227" Type="http://schemas.openxmlformats.org/officeDocument/2006/relationships/hyperlink" Target="https://twitter.com/#!/carolien_smits/status/1194729140395659264" TargetMode="External" /><Relationship Id="rId228" Type="http://schemas.openxmlformats.org/officeDocument/2006/relationships/hyperlink" Target="https://twitter.com/#!/carolien_smits/status/1194729140395659264" TargetMode="External" /><Relationship Id="rId229" Type="http://schemas.openxmlformats.org/officeDocument/2006/relationships/hyperlink" Target="https://twitter.com/#!/geronurse_notes/status/1194756134999150594" TargetMode="External" /><Relationship Id="rId230" Type="http://schemas.openxmlformats.org/officeDocument/2006/relationships/hyperlink" Target="https://twitter.com/#!/geronurse_notes/status/1194756134999150594" TargetMode="External" /><Relationship Id="rId231" Type="http://schemas.openxmlformats.org/officeDocument/2006/relationships/hyperlink" Target="https://twitter.com/#!/geronurse_notes/status/1194756134999150594" TargetMode="External" /><Relationship Id="rId232" Type="http://schemas.openxmlformats.org/officeDocument/2006/relationships/hyperlink" Target="https://twitter.com/#!/asanakpan/status/1194757862742003712" TargetMode="External" /><Relationship Id="rId233" Type="http://schemas.openxmlformats.org/officeDocument/2006/relationships/hyperlink" Target="https://twitter.com/#!/asanakpan/status/1194757862742003712" TargetMode="External" /><Relationship Id="rId234" Type="http://schemas.openxmlformats.org/officeDocument/2006/relationships/hyperlink" Target="https://twitter.com/#!/asanakpan/status/1194757862742003712" TargetMode="External" /><Relationship Id="rId235" Type="http://schemas.openxmlformats.org/officeDocument/2006/relationships/hyperlink" Target="https://twitter.com/#!/interdemeurope/status/1194815810755317761" TargetMode="External" /><Relationship Id="rId236" Type="http://schemas.openxmlformats.org/officeDocument/2006/relationships/hyperlink" Target="https://twitter.com/#!/interdemeurope/status/1194815810755317761" TargetMode="External" /><Relationship Id="rId237" Type="http://schemas.openxmlformats.org/officeDocument/2006/relationships/hyperlink" Target="https://twitter.com/#!/interdemeurope/status/1194815810755317761" TargetMode="External" /><Relationship Id="rId238" Type="http://schemas.openxmlformats.org/officeDocument/2006/relationships/hyperlink" Target="https://twitter.com/#!/somsuj/status/1194867982352207872" TargetMode="External" /><Relationship Id="rId239" Type="http://schemas.openxmlformats.org/officeDocument/2006/relationships/hyperlink" Target="https://twitter.com/#!/somsuj/status/1194867982352207872" TargetMode="External" /><Relationship Id="rId240" Type="http://schemas.openxmlformats.org/officeDocument/2006/relationships/hyperlink" Target="https://twitter.com/#!/somsuj/status/1194867982352207872" TargetMode="External" /><Relationship Id="rId241" Type="http://schemas.openxmlformats.org/officeDocument/2006/relationships/hyperlink" Target="https://twitter.com/#!/hchristie_/status/1194962232813199360" TargetMode="External" /><Relationship Id="rId242" Type="http://schemas.openxmlformats.org/officeDocument/2006/relationships/hyperlink" Target="https://twitter.com/#!/hchristie_/status/1194962232813199360" TargetMode="External" /><Relationship Id="rId243" Type="http://schemas.openxmlformats.org/officeDocument/2006/relationships/hyperlink" Target="https://twitter.com/#!/hchristie_/status/1194962232813199360" TargetMode="External" /><Relationship Id="rId244" Type="http://schemas.openxmlformats.org/officeDocument/2006/relationships/hyperlink" Target="https://twitter.com/#!/roesdzne/status/1194669049239818240" TargetMode="External" /><Relationship Id="rId245" Type="http://schemas.openxmlformats.org/officeDocument/2006/relationships/hyperlink" Target="https://twitter.com/#!/nhcgne/status/1195004000099295233" TargetMode="External" /><Relationship Id="rId246" Type="http://schemas.openxmlformats.org/officeDocument/2006/relationships/hyperlink" Target="https://twitter.com/#!/roesdzne/status/1194669049239818240" TargetMode="External" /><Relationship Id="rId247" Type="http://schemas.openxmlformats.org/officeDocument/2006/relationships/hyperlink" Target="https://twitter.com/#!/roesdzne/status/1194669049239818240" TargetMode="External" /><Relationship Id="rId248" Type="http://schemas.openxmlformats.org/officeDocument/2006/relationships/hyperlink" Target="https://twitter.com/#!/nhcgne/status/1195004000099295233" TargetMode="External" /><Relationship Id="rId249" Type="http://schemas.openxmlformats.org/officeDocument/2006/relationships/hyperlink" Target="https://twitter.com/#!/nhcgne/status/1195004000099295233" TargetMode="External" /><Relationship Id="rId250" Type="http://schemas.openxmlformats.org/officeDocument/2006/relationships/hyperlink" Target="https://twitter.com/#!/mrwbond/status/1195297442788519936" TargetMode="External" /><Relationship Id="rId251" Type="http://schemas.openxmlformats.org/officeDocument/2006/relationships/hyperlink" Target="https://twitter.com/#!/mrwbond/status/1195297442788519936" TargetMode="External" /><Relationship Id="rId252" Type="http://schemas.openxmlformats.org/officeDocument/2006/relationships/hyperlink" Target="https://twitter.com/#!/mrwbond/status/1195297442788519936" TargetMode="External" /><Relationship Id="rId253" Type="http://schemas.openxmlformats.org/officeDocument/2006/relationships/hyperlink" Target="https://twitter.com/#!/mrwbond/status/1195297442788519936" TargetMode="External" /><Relationship Id="rId254" Type="http://schemas.openxmlformats.org/officeDocument/2006/relationships/hyperlink" Target="https://twitter.com/#!/mrwbond/status/1195297442788519936" TargetMode="External" /><Relationship Id="rId255" Type="http://schemas.openxmlformats.org/officeDocument/2006/relationships/hyperlink" Target="https://twitter.com/#!/mrwbond/status/1195297442788519936" TargetMode="External" /><Relationship Id="rId256" Type="http://schemas.openxmlformats.org/officeDocument/2006/relationships/hyperlink" Target="https://twitter.com/#!/mrwbond/status/1195297442788519936" TargetMode="External" /><Relationship Id="rId257" Type="http://schemas.openxmlformats.org/officeDocument/2006/relationships/hyperlink" Target="https://twitter.com/#!/pash22/status/1195294887186509824" TargetMode="External" /><Relationship Id="rId258" Type="http://schemas.openxmlformats.org/officeDocument/2006/relationships/hyperlink" Target="https://twitter.com/#!/tmazz929/status/1195360348162920448" TargetMode="External" /><Relationship Id="rId259" Type="http://schemas.openxmlformats.org/officeDocument/2006/relationships/hyperlink" Target="https://twitter.com/#!/tmazz929/status/1195360348162920448" TargetMode="External" /><Relationship Id="rId260" Type="http://schemas.openxmlformats.org/officeDocument/2006/relationships/hyperlink" Target="https://twitter.com/#!/tmazz929/status/1195360348162920448" TargetMode="External" /><Relationship Id="rId261" Type="http://schemas.openxmlformats.org/officeDocument/2006/relationships/hyperlink" Target="https://twitter.com/#!/tmazz929/status/1195360348162920448" TargetMode="External" /><Relationship Id="rId262" Type="http://schemas.openxmlformats.org/officeDocument/2006/relationships/hyperlink" Target="https://twitter.com/#!/tmazz929/status/1195360348162920448" TargetMode="External" /><Relationship Id="rId263" Type="http://schemas.openxmlformats.org/officeDocument/2006/relationships/hyperlink" Target="https://twitter.com/#!/ballardsigns/status/1195418998017527808" TargetMode="External" /><Relationship Id="rId264" Type="http://schemas.openxmlformats.org/officeDocument/2006/relationships/hyperlink" Target="https://twitter.com/#!/ballardsigns/status/1195418998017527808" TargetMode="External" /><Relationship Id="rId265" Type="http://schemas.openxmlformats.org/officeDocument/2006/relationships/hyperlink" Target="https://twitter.com/#!/ballardsigns/status/1195418998017527808" TargetMode="External" /><Relationship Id="rId266" Type="http://schemas.openxmlformats.org/officeDocument/2006/relationships/hyperlink" Target="https://twitter.com/#!/ballardsigns/status/1195418998017527808" TargetMode="External" /><Relationship Id="rId267" Type="http://schemas.openxmlformats.org/officeDocument/2006/relationships/hyperlink" Target="https://twitter.com/#!/ballardsigns/status/1195418998017527808" TargetMode="External" /><Relationship Id="rId268" Type="http://schemas.openxmlformats.org/officeDocument/2006/relationships/hyperlink" Target="https://twitter.com/#!/smilingatdogs/status/1195441164578459648" TargetMode="External" /><Relationship Id="rId269" Type="http://schemas.openxmlformats.org/officeDocument/2006/relationships/hyperlink" Target="https://twitter.com/#!/smilingatdogs/status/1195441164578459648" TargetMode="External" /><Relationship Id="rId270" Type="http://schemas.openxmlformats.org/officeDocument/2006/relationships/hyperlink" Target="https://twitter.com/#!/smilingatdogs/status/1195441164578459648" TargetMode="External" /><Relationship Id="rId271" Type="http://schemas.openxmlformats.org/officeDocument/2006/relationships/hyperlink" Target="https://twitter.com/#!/smilingatdogs/status/1195441164578459648" TargetMode="External" /><Relationship Id="rId272" Type="http://schemas.openxmlformats.org/officeDocument/2006/relationships/hyperlink" Target="https://twitter.com/#!/smilingatdogs/status/1195441164578459648" TargetMode="External" /><Relationship Id="rId273" Type="http://schemas.openxmlformats.org/officeDocument/2006/relationships/hyperlink" Target="https://twitter.com/#!/anish_koka/status/1195284808655613952" TargetMode="External" /><Relationship Id="rId274" Type="http://schemas.openxmlformats.org/officeDocument/2006/relationships/hyperlink" Target="https://twitter.com/#!/awgaffney/status/1195296921352626176" TargetMode="External" /><Relationship Id="rId275" Type="http://schemas.openxmlformats.org/officeDocument/2006/relationships/hyperlink" Target="https://twitter.com/#!/awgaffney/status/1195296921352626176" TargetMode="External" /><Relationship Id="rId276" Type="http://schemas.openxmlformats.org/officeDocument/2006/relationships/hyperlink" Target="https://twitter.com/#!/awgaffney/status/1195296921352626176" TargetMode="External" /><Relationship Id="rId277" Type="http://schemas.openxmlformats.org/officeDocument/2006/relationships/hyperlink" Target="https://twitter.com/#!/awgaffney/status/1195296921352626176" TargetMode="External" /><Relationship Id="rId278" Type="http://schemas.openxmlformats.org/officeDocument/2006/relationships/hyperlink" Target="https://twitter.com/#!/pash22/status/1195197735290454017" TargetMode="External" /><Relationship Id="rId279" Type="http://schemas.openxmlformats.org/officeDocument/2006/relationships/hyperlink" Target="https://twitter.com/#!/pash22/status/1195294887186509824" TargetMode="External" /><Relationship Id="rId280" Type="http://schemas.openxmlformats.org/officeDocument/2006/relationships/hyperlink" Target="https://twitter.com/#!/pash22/status/1195303973231759362" TargetMode="External" /><Relationship Id="rId281" Type="http://schemas.openxmlformats.org/officeDocument/2006/relationships/hyperlink" Target="https://twitter.com/#!/davidac28964365/status/1195564087687700481" TargetMode="External" /><Relationship Id="rId282" Type="http://schemas.openxmlformats.org/officeDocument/2006/relationships/hyperlink" Target="https://twitter.com/#!/anish_koka/status/1195284808655613952" TargetMode="External" /><Relationship Id="rId283" Type="http://schemas.openxmlformats.org/officeDocument/2006/relationships/hyperlink" Target="https://twitter.com/#!/pash22/status/1195197735290454017" TargetMode="External" /><Relationship Id="rId284" Type="http://schemas.openxmlformats.org/officeDocument/2006/relationships/hyperlink" Target="https://twitter.com/#!/pash22/status/1195294887186509824" TargetMode="External" /><Relationship Id="rId285" Type="http://schemas.openxmlformats.org/officeDocument/2006/relationships/hyperlink" Target="https://twitter.com/#!/pash22/status/1195303973231759362" TargetMode="External" /><Relationship Id="rId286" Type="http://schemas.openxmlformats.org/officeDocument/2006/relationships/hyperlink" Target="https://twitter.com/#!/davidac28964365/status/1195564087687700481" TargetMode="External" /><Relationship Id="rId287" Type="http://schemas.openxmlformats.org/officeDocument/2006/relationships/hyperlink" Target="https://twitter.com/#!/davidac28964365/status/1195564087687700481" TargetMode="External" /><Relationship Id="rId288" Type="http://schemas.openxmlformats.org/officeDocument/2006/relationships/hyperlink" Target="https://twitter.com/#!/davidac28964365/status/1195564087687700481" TargetMode="External" /><Relationship Id="rId289" Type="http://schemas.openxmlformats.org/officeDocument/2006/relationships/hyperlink" Target="https://twitter.com/#!/davidac28964365/status/1195564087687700481" TargetMode="External" /><Relationship Id="rId290" Type="http://schemas.openxmlformats.org/officeDocument/2006/relationships/hyperlink" Target="https://twitter.com/#!/anish_koka/status/1195284808655613952" TargetMode="External" /><Relationship Id="rId291" Type="http://schemas.openxmlformats.org/officeDocument/2006/relationships/hyperlink" Target="https://twitter.com/#!/pash22/status/1195197735290454017" TargetMode="External" /><Relationship Id="rId292" Type="http://schemas.openxmlformats.org/officeDocument/2006/relationships/hyperlink" Target="https://twitter.com/#!/pash22/status/1195294887186509824" TargetMode="External" /><Relationship Id="rId293" Type="http://schemas.openxmlformats.org/officeDocument/2006/relationships/hyperlink" Target="https://twitter.com/#!/pash22/status/1195303973231759362" TargetMode="External" /><Relationship Id="rId294" Type="http://schemas.openxmlformats.org/officeDocument/2006/relationships/hyperlink" Target="https://twitter.com/#!/eatyourlawn/status/1195564133095051266" TargetMode="External" /><Relationship Id="rId295" Type="http://schemas.openxmlformats.org/officeDocument/2006/relationships/hyperlink" Target="https://twitter.com/#!/anish_koka/status/1195284808655613952" TargetMode="External" /><Relationship Id="rId296" Type="http://schemas.openxmlformats.org/officeDocument/2006/relationships/hyperlink" Target="https://twitter.com/#!/pash22/status/1195197735290454017" TargetMode="External" /><Relationship Id="rId297" Type="http://schemas.openxmlformats.org/officeDocument/2006/relationships/hyperlink" Target="https://twitter.com/#!/pash22/status/1195294887186509824" TargetMode="External" /><Relationship Id="rId298" Type="http://schemas.openxmlformats.org/officeDocument/2006/relationships/hyperlink" Target="https://twitter.com/#!/pash22/status/1195303973231759362" TargetMode="External" /><Relationship Id="rId299" Type="http://schemas.openxmlformats.org/officeDocument/2006/relationships/hyperlink" Target="https://twitter.com/#!/eatyourlawn/status/1195564133095051266" TargetMode="External" /><Relationship Id="rId300" Type="http://schemas.openxmlformats.org/officeDocument/2006/relationships/hyperlink" Target="https://twitter.com/#!/eatyourlawn/status/1195564133095051266" TargetMode="External" /><Relationship Id="rId301" Type="http://schemas.openxmlformats.org/officeDocument/2006/relationships/hyperlink" Target="https://api.twitter.com/1.1/geo/id/dd9c503d6c35364b.json" TargetMode="External" /><Relationship Id="rId302" Type="http://schemas.openxmlformats.org/officeDocument/2006/relationships/hyperlink" Target="https://api.twitter.com/1.1/geo/id/dd9c503d6c35364b.json" TargetMode="External" /><Relationship Id="rId303" Type="http://schemas.openxmlformats.org/officeDocument/2006/relationships/hyperlink" Target="https://api.twitter.com/1.1/geo/id/dd9c503d6c35364b.json" TargetMode="External" /><Relationship Id="rId304" Type="http://schemas.openxmlformats.org/officeDocument/2006/relationships/hyperlink" Target="https://api.twitter.com/1.1/geo/id/dd9c503d6c35364b.json" TargetMode="External" /><Relationship Id="rId305" Type="http://schemas.openxmlformats.org/officeDocument/2006/relationships/comments" Target="../comments1.xml" /><Relationship Id="rId306" Type="http://schemas.openxmlformats.org/officeDocument/2006/relationships/vmlDrawing" Target="../drawings/vmlDrawing1.vml" /><Relationship Id="rId307" Type="http://schemas.openxmlformats.org/officeDocument/2006/relationships/table" Target="../tables/table1.xml" /><Relationship Id="rId30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lideshare.net/KaiserFamilyFoundation/public-opinion-on-singlepayer-national-health-plans-and-expanding-access-to-medicare-coverage-186950554" TargetMode="External" /><Relationship Id="rId2" Type="http://schemas.openxmlformats.org/officeDocument/2006/relationships/hyperlink" Target="https://www.kff.org/other/press-release/health-policy-resources-for-covering-the-democratic-presidential-primary-debates/" TargetMode="External" /><Relationship Id="rId3" Type="http://schemas.openxmlformats.org/officeDocument/2006/relationships/hyperlink" Target="https://kaiserf.am/2wTfOx3" TargetMode="External" /><Relationship Id="rId4" Type="http://schemas.openxmlformats.org/officeDocument/2006/relationships/hyperlink" Target="https://www.kff.org/infographic/health-and-health-care-for-american-indians-and-alaska-natives-aians/" TargetMode="External" /><Relationship Id="rId5" Type="http://schemas.openxmlformats.org/officeDocument/2006/relationships/hyperlink" Target="https://kaiserf.am/2wTfOx3" TargetMode="External" /><Relationship Id="rId6" Type="http://schemas.openxmlformats.org/officeDocument/2006/relationships/hyperlink" Target="https://khn.org/news/bruising-labor-battles-put-kaiser-permanentes-reputation-on-the-line/" TargetMode="External" /><Relationship Id="rId7"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8" Type="http://schemas.openxmlformats.org/officeDocument/2006/relationships/hyperlink" Target="https://www.kff.org/medicare/issue-brief/how-much-do-medicare-beneficiaries-spend-out-of-pocket-on-health-care/" TargetMode="External" /><Relationship Id="rId9" Type="http://schemas.openxmlformats.org/officeDocument/2006/relationships/hyperlink" Target="https://www.mahp.org/2019/10/17/causes-of-surprise-medical-bills-examined/" TargetMode="External" /><Relationship Id="rId10" Type="http://schemas.openxmlformats.org/officeDocument/2006/relationships/hyperlink" Target="https://www.kff.org/5ba5d6b/" TargetMode="External" /><Relationship Id="rId11" Type="http://schemas.openxmlformats.org/officeDocument/2006/relationships/hyperlink" Target="https://www.healthinnovation.org/news/blog/post?page=kaiser-family-foundations-medicaid-survey-highlights-the-importance-of-consumer-engagement" TargetMode="External" /><Relationship Id="rId12" Type="http://schemas.openxmlformats.org/officeDocument/2006/relationships/hyperlink" Target="https://www.healthinnovation.org/news/blog/post?page=kaiser-family-foundations-medicaid-survey-highlights-the-importance-of-consumer-engagement" TargetMode="External" /><Relationship Id="rId13" Type="http://schemas.openxmlformats.org/officeDocument/2006/relationships/hyperlink" Target="https://www.ncbi.nlm.nih.gov/m/pubmed/27869503/" TargetMode="External" /><Relationship Id="rId14" Type="http://schemas.openxmlformats.org/officeDocument/2006/relationships/hyperlink" Target="https://www.cnbc.com/2019/07/20/heres-why-so-many-americans-cant-handle-a-400-unexpected-expense.html" TargetMode="External" /><Relationship Id="rId15" Type="http://schemas.openxmlformats.org/officeDocument/2006/relationships/hyperlink" Target="https://www.thebalance.com/medical-bankruptcy-statistics-4154729" TargetMode="External" /><Relationship Id="rId16" Type="http://schemas.openxmlformats.org/officeDocument/2006/relationships/hyperlink" Target="https://pbs.twimg.com/media/D47PduIW0AUyV14.jpg" TargetMode="External" /><Relationship Id="rId17" Type="http://schemas.openxmlformats.org/officeDocument/2006/relationships/hyperlink" Target="https://pbs.twimg.com/media/DJhCoxIWsAA_5ND.jpg" TargetMode="External" /><Relationship Id="rId18" Type="http://schemas.openxmlformats.org/officeDocument/2006/relationships/hyperlink" Target="https://pbs.twimg.com/media/DcG6r2iXkAEei8H.jpg" TargetMode="External" /><Relationship Id="rId19" Type="http://schemas.openxmlformats.org/officeDocument/2006/relationships/hyperlink" Target="https://pbs.twimg.com/media/EI4l95jWwAEtIOC.jpg" TargetMode="External" /><Relationship Id="rId20" Type="http://schemas.openxmlformats.org/officeDocument/2006/relationships/hyperlink" Target="https://pbs.twimg.com/media/DYTRESBW4AAW3zB.jpg" TargetMode="External" /><Relationship Id="rId21" Type="http://schemas.openxmlformats.org/officeDocument/2006/relationships/hyperlink" Target="https://pbs.twimg.com/media/EJRG1d8XYAIWs7Q.jpg" TargetMode="External" /><Relationship Id="rId22" Type="http://schemas.openxmlformats.org/officeDocument/2006/relationships/hyperlink" Target="https://pbs.twimg.com/media/EJRRKeXXUAEjTkw.jpg" TargetMode="External" /><Relationship Id="rId23" Type="http://schemas.openxmlformats.org/officeDocument/2006/relationships/hyperlink" Target="https://pbs.twimg.com/tweet_video_thumb/EJcPZiWVUAAbyUy.jpg" TargetMode="External" /><Relationship Id="rId24" Type="http://schemas.openxmlformats.org/officeDocument/2006/relationships/hyperlink" Target="http://pbs.twimg.com/profile_images/1086264265277767681/9ChSXg7Q_normal.jpg" TargetMode="External" /><Relationship Id="rId25" Type="http://schemas.openxmlformats.org/officeDocument/2006/relationships/hyperlink" Target="http://pbs.twimg.com/profile_images/1142525603171713025/BezR5X2O_normal.png" TargetMode="External" /><Relationship Id="rId26" Type="http://schemas.openxmlformats.org/officeDocument/2006/relationships/hyperlink" Target="http://pbs.twimg.com/profile_images/1142525603171713025/BezR5X2O_normal.png" TargetMode="External" /><Relationship Id="rId27" Type="http://schemas.openxmlformats.org/officeDocument/2006/relationships/hyperlink" Target="http://pbs.twimg.com/profile_images/919638088640376832/EghQo3yX_normal.jpg" TargetMode="External" /><Relationship Id="rId28" Type="http://schemas.openxmlformats.org/officeDocument/2006/relationships/hyperlink" Target="https://pbs.twimg.com/media/D47PduIW0AUyV14.jpg" TargetMode="External" /><Relationship Id="rId29" Type="http://schemas.openxmlformats.org/officeDocument/2006/relationships/hyperlink" Target="http://pbs.twimg.com/profile_images/487302336625123329/FoYPXMUl_normal.png" TargetMode="External" /><Relationship Id="rId30" Type="http://schemas.openxmlformats.org/officeDocument/2006/relationships/hyperlink" Target="https://pbs.twimg.com/media/DJhCoxIWsAA_5ND.jpg" TargetMode="External" /><Relationship Id="rId31" Type="http://schemas.openxmlformats.org/officeDocument/2006/relationships/hyperlink" Target="https://pbs.twimg.com/media/DcG6r2iXkAEei8H.jpg" TargetMode="External" /><Relationship Id="rId32" Type="http://schemas.openxmlformats.org/officeDocument/2006/relationships/hyperlink" Target="http://pbs.twimg.com/profile_images/551141229140770817/ENNlUwqc_normal.jpeg" TargetMode="External" /><Relationship Id="rId33" Type="http://schemas.openxmlformats.org/officeDocument/2006/relationships/hyperlink" Target="http://pbs.twimg.com/profile_images/551141229140770817/ENNlUwqc_normal.jpeg" TargetMode="External" /><Relationship Id="rId34" Type="http://schemas.openxmlformats.org/officeDocument/2006/relationships/hyperlink" Target="https://pbs.twimg.com/media/EI4l95jWwAEtIOC.jpg" TargetMode="External" /><Relationship Id="rId35" Type="http://schemas.openxmlformats.org/officeDocument/2006/relationships/hyperlink" Target="http://pbs.twimg.com/profile_images/378800000348028763/7d605c078f28cfd4c457ef03f2f8f6e3_normal.jpeg" TargetMode="External" /><Relationship Id="rId36" Type="http://schemas.openxmlformats.org/officeDocument/2006/relationships/hyperlink" Target="https://pbs.twimg.com/media/DYTRESBW4AAW3zB.jpg" TargetMode="External" /><Relationship Id="rId37" Type="http://schemas.openxmlformats.org/officeDocument/2006/relationships/hyperlink" Target="http://pbs.twimg.com/profile_images/797975493442093056/kgbgNdGl_normal.jpg" TargetMode="External" /><Relationship Id="rId38" Type="http://schemas.openxmlformats.org/officeDocument/2006/relationships/hyperlink" Target="http://pbs.twimg.com/profile_images/3225206698/ed68a28f3266560a538db2fdd92deb0c_normal.png" TargetMode="External" /><Relationship Id="rId39" Type="http://schemas.openxmlformats.org/officeDocument/2006/relationships/hyperlink" Target="http://pbs.twimg.com/profile_images/458271829157617664/18kb9twI_normal.jpeg" TargetMode="External" /><Relationship Id="rId40" Type="http://schemas.openxmlformats.org/officeDocument/2006/relationships/hyperlink" Target="http://pbs.twimg.com/profile_images/1182820307452747776/99-ZFuKF_normal.jpg" TargetMode="External" /><Relationship Id="rId41" Type="http://schemas.openxmlformats.org/officeDocument/2006/relationships/hyperlink" Target="http://pbs.twimg.com/profile_images/889544076630138882/n9I5tqPQ_normal.jpg" TargetMode="External" /><Relationship Id="rId42" Type="http://schemas.openxmlformats.org/officeDocument/2006/relationships/hyperlink" Target="https://pbs.twimg.com/media/EJRG1d8XYAIWs7Q.jpg" TargetMode="External" /><Relationship Id="rId43" Type="http://schemas.openxmlformats.org/officeDocument/2006/relationships/hyperlink" Target="http://pbs.twimg.com/profile_images/685220831413276678/4MTxIJ1p_normal.jpg" TargetMode="External" /><Relationship Id="rId44" Type="http://schemas.openxmlformats.org/officeDocument/2006/relationships/hyperlink" Target="http://pbs.twimg.com/profile_images/3451593280/91bd0c29fba9c06e961e4065d4c57210_normal.jpeg" TargetMode="External" /><Relationship Id="rId45" Type="http://schemas.openxmlformats.org/officeDocument/2006/relationships/hyperlink" Target="http://pbs.twimg.com/profile_images/1182890743897051137/s9VUll9m_normal.jpg" TargetMode="External" /><Relationship Id="rId46" Type="http://schemas.openxmlformats.org/officeDocument/2006/relationships/hyperlink" Target="http://pbs.twimg.com/profile_images/890412400247058432/EMcnFO_0_normal.jpg" TargetMode="External" /><Relationship Id="rId47" Type="http://schemas.openxmlformats.org/officeDocument/2006/relationships/hyperlink" Target="http://pbs.twimg.com/profile_images/378800000637592127/844aca0512dbb04fd3909e18e7bf1c02_normal.png" TargetMode="External" /><Relationship Id="rId48" Type="http://schemas.openxmlformats.org/officeDocument/2006/relationships/hyperlink" Target="http://pbs.twimg.com/profile_images/1188156608733425664/i_3ooeTu_normal.jpg" TargetMode="External" /><Relationship Id="rId49" Type="http://schemas.openxmlformats.org/officeDocument/2006/relationships/hyperlink" Target="http://pbs.twimg.com/profile_images/852475444880343040/OYexOgQ3_normal.jpg" TargetMode="External" /><Relationship Id="rId50" Type="http://schemas.openxmlformats.org/officeDocument/2006/relationships/hyperlink" Target="https://pbs.twimg.com/media/EJRRKeXXUAEjTkw.jpg" TargetMode="External" /><Relationship Id="rId51" Type="http://schemas.openxmlformats.org/officeDocument/2006/relationships/hyperlink" Target="http://pbs.twimg.com/profile_images/378800000230498594/616dccf39c50636cba458f0ea0179d27_normal.png" TargetMode="External" /><Relationship Id="rId52" Type="http://schemas.openxmlformats.org/officeDocument/2006/relationships/hyperlink" Target="http://pbs.twimg.com/profile_images/561941582526423041/iTJOxLmS_normal.jpeg" TargetMode="External" /><Relationship Id="rId53" Type="http://schemas.openxmlformats.org/officeDocument/2006/relationships/hyperlink" Target="http://pbs.twimg.com/profile_images/994842999279509504/FAWXyrnO_normal.jpg" TargetMode="External" /><Relationship Id="rId54" Type="http://schemas.openxmlformats.org/officeDocument/2006/relationships/hyperlink" Target="http://pbs.twimg.com/profile_images/1188441738471452672/FO3MsANF_normal.jpg" TargetMode="External" /><Relationship Id="rId55" Type="http://schemas.openxmlformats.org/officeDocument/2006/relationships/hyperlink" Target="http://pbs.twimg.com/profile_images/1058793257776353282/KLfE0fAD_normal.jpg" TargetMode="External" /><Relationship Id="rId56" Type="http://schemas.openxmlformats.org/officeDocument/2006/relationships/hyperlink" Target="https://pbs.twimg.com/tweet_video_thumb/EJcPZiWVUAAbyUy.jpg" TargetMode="External" /><Relationship Id="rId57" Type="http://schemas.openxmlformats.org/officeDocument/2006/relationships/hyperlink" Target="http://pbs.twimg.com/profile_images/1192073196306124800/sJvncKLt_normal.jpg" TargetMode="External" /><Relationship Id="rId58" Type="http://schemas.openxmlformats.org/officeDocument/2006/relationships/hyperlink" Target="http://pbs.twimg.com/profile_images/1008441772786081792/uSWfnOxv_normal.jpg" TargetMode="External" /><Relationship Id="rId59" Type="http://schemas.openxmlformats.org/officeDocument/2006/relationships/hyperlink" Target="http://pbs.twimg.com/profile_images/994842999279509504/FAWXyrnO_normal.jpg" TargetMode="External" /><Relationship Id="rId60" Type="http://schemas.openxmlformats.org/officeDocument/2006/relationships/hyperlink" Target="http://pbs.twimg.com/profile_images/994842999279509504/FAWXyrnO_normal.jpg" TargetMode="External" /><Relationship Id="rId61" Type="http://schemas.openxmlformats.org/officeDocument/2006/relationships/hyperlink" Target="http://pbs.twimg.com/profile_images/1188019450836115457/aoewJ9Gt_normal.jpg" TargetMode="External" /><Relationship Id="rId62" Type="http://schemas.openxmlformats.org/officeDocument/2006/relationships/hyperlink" Target="http://pbs.twimg.com/profile_images/1187941935924690944/STZIhP-I_normal.jpg" TargetMode="External" /><Relationship Id="rId63" Type="http://schemas.openxmlformats.org/officeDocument/2006/relationships/hyperlink" Target="https://twitter.com/#!/cestlavieinus/status/1191746778590109697" TargetMode="External" /><Relationship Id="rId64" Type="http://schemas.openxmlformats.org/officeDocument/2006/relationships/hyperlink" Target="https://twitter.com/#!/tachimine/status/1191746430182084610" TargetMode="External" /><Relationship Id="rId65" Type="http://schemas.openxmlformats.org/officeDocument/2006/relationships/hyperlink" Target="https://twitter.com/#!/tachimine/status/1191746693877895173" TargetMode="External" /><Relationship Id="rId66" Type="http://schemas.openxmlformats.org/officeDocument/2006/relationships/hyperlink" Target="https://twitter.com/#!/johnpacewrites/status/1191747541802639372" TargetMode="External" /><Relationship Id="rId67" Type="http://schemas.openxmlformats.org/officeDocument/2006/relationships/hyperlink" Target="https://twitter.com/#!/goldberg_ja/status/1121061472405209090" TargetMode="External" /><Relationship Id="rId68" Type="http://schemas.openxmlformats.org/officeDocument/2006/relationships/hyperlink" Target="https://twitter.com/#!/benroseceo/status/1191756007980126208" TargetMode="External" /><Relationship Id="rId69" Type="http://schemas.openxmlformats.org/officeDocument/2006/relationships/hyperlink" Target="https://twitter.com/#!/kff/status/907548595175530496" TargetMode="External" /><Relationship Id="rId70" Type="http://schemas.openxmlformats.org/officeDocument/2006/relationships/hyperlink" Target="https://twitter.com/#!/kff/status/991278658793897986" TargetMode="External" /><Relationship Id="rId71" Type="http://schemas.openxmlformats.org/officeDocument/2006/relationships/hyperlink" Target="https://twitter.com/#!/c_coolidge/status/1192900040890695680" TargetMode="External" /><Relationship Id="rId72" Type="http://schemas.openxmlformats.org/officeDocument/2006/relationships/hyperlink" Target="https://twitter.com/#!/c_coolidge/status/1192900065100218373" TargetMode="External" /><Relationship Id="rId73" Type="http://schemas.openxmlformats.org/officeDocument/2006/relationships/hyperlink" Target="https://twitter.com/#!/au_spa/status/1192932706503548928" TargetMode="External" /><Relationship Id="rId74" Type="http://schemas.openxmlformats.org/officeDocument/2006/relationships/hyperlink" Target="https://twitter.com/#!/ignvaz/status/1192965209628934144" TargetMode="External" /><Relationship Id="rId75" Type="http://schemas.openxmlformats.org/officeDocument/2006/relationships/hyperlink" Target="https://twitter.com/#!/preexistingorg/status/974133295335297025" TargetMode="External" /><Relationship Id="rId76" Type="http://schemas.openxmlformats.org/officeDocument/2006/relationships/hyperlink" Target="https://twitter.com/#!/preexistingorg/status/1193317522986151936" TargetMode="External" /><Relationship Id="rId77" Type="http://schemas.openxmlformats.org/officeDocument/2006/relationships/hyperlink" Target="https://twitter.com/#!/lumeris/status/1193947755850485760" TargetMode="External" /><Relationship Id="rId78" Type="http://schemas.openxmlformats.org/officeDocument/2006/relationships/hyperlink" Target="https://twitter.com/#!/mihealthplans/status/1194310646105554947" TargetMode="External" /><Relationship Id="rId79" Type="http://schemas.openxmlformats.org/officeDocument/2006/relationships/hyperlink" Target="https://twitter.com/#!/mamaji/status/1193642118595665920" TargetMode="External" /><Relationship Id="rId80" Type="http://schemas.openxmlformats.org/officeDocument/2006/relationships/hyperlink" Target="https://twitter.com/#!/jenslyon/status/1194399913330794496" TargetMode="External" /><Relationship Id="rId81" Type="http://schemas.openxmlformats.org/officeDocument/2006/relationships/hyperlink" Target="https://twitter.com/#!/diverseelders/status/1194657687482576896" TargetMode="External" /><Relationship Id="rId82" Type="http://schemas.openxmlformats.org/officeDocument/2006/relationships/hyperlink" Target="https://twitter.com/#!/ccehi/status/1194705662355345409" TargetMode="External" /><Relationship Id="rId83" Type="http://schemas.openxmlformats.org/officeDocument/2006/relationships/hyperlink" Target="https://twitter.com/#!/carolien_smits/status/1194729140395659264" TargetMode="External" /><Relationship Id="rId84" Type="http://schemas.openxmlformats.org/officeDocument/2006/relationships/hyperlink" Target="https://twitter.com/#!/geronurse_notes/status/1194756134999150594" TargetMode="External" /><Relationship Id="rId85" Type="http://schemas.openxmlformats.org/officeDocument/2006/relationships/hyperlink" Target="https://twitter.com/#!/asanakpan/status/1194757862742003712" TargetMode="External" /><Relationship Id="rId86" Type="http://schemas.openxmlformats.org/officeDocument/2006/relationships/hyperlink" Target="https://twitter.com/#!/interdemeurope/status/1194815810755317761" TargetMode="External" /><Relationship Id="rId87" Type="http://schemas.openxmlformats.org/officeDocument/2006/relationships/hyperlink" Target="https://twitter.com/#!/somsuj/status/1194867982352207872" TargetMode="External" /><Relationship Id="rId88" Type="http://schemas.openxmlformats.org/officeDocument/2006/relationships/hyperlink" Target="https://twitter.com/#!/hchristie_/status/1194962232813199360" TargetMode="External" /><Relationship Id="rId89" Type="http://schemas.openxmlformats.org/officeDocument/2006/relationships/hyperlink" Target="https://twitter.com/#!/roesdzne/status/1194669049239818240" TargetMode="External" /><Relationship Id="rId90" Type="http://schemas.openxmlformats.org/officeDocument/2006/relationships/hyperlink" Target="https://twitter.com/#!/nhcgne/status/1195004000099295233" TargetMode="External" /><Relationship Id="rId91" Type="http://schemas.openxmlformats.org/officeDocument/2006/relationships/hyperlink" Target="https://twitter.com/#!/mrwbond/status/1195297442788519936" TargetMode="External" /><Relationship Id="rId92" Type="http://schemas.openxmlformats.org/officeDocument/2006/relationships/hyperlink" Target="https://twitter.com/#!/pash22/status/1195294887186509824" TargetMode="External" /><Relationship Id="rId93" Type="http://schemas.openxmlformats.org/officeDocument/2006/relationships/hyperlink" Target="https://twitter.com/#!/tmazz929/status/1195360348162920448" TargetMode="External" /><Relationship Id="rId94" Type="http://schemas.openxmlformats.org/officeDocument/2006/relationships/hyperlink" Target="https://twitter.com/#!/ballardsigns/status/1195418998017527808" TargetMode="External" /><Relationship Id="rId95" Type="http://schemas.openxmlformats.org/officeDocument/2006/relationships/hyperlink" Target="https://twitter.com/#!/smilingatdogs/status/1195441164578459648" TargetMode="External" /><Relationship Id="rId96" Type="http://schemas.openxmlformats.org/officeDocument/2006/relationships/hyperlink" Target="https://twitter.com/#!/anish_koka/status/1195284808655613952" TargetMode="External" /><Relationship Id="rId97" Type="http://schemas.openxmlformats.org/officeDocument/2006/relationships/hyperlink" Target="https://twitter.com/#!/awgaffney/status/1195296921352626176" TargetMode="External" /><Relationship Id="rId98" Type="http://schemas.openxmlformats.org/officeDocument/2006/relationships/hyperlink" Target="https://twitter.com/#!/pash22/status/1195197735290454017" TargetMode="External" /><Relationship Id="rId99" Type="http://schemas.openxmlformats.org/officeDocument/2006/relationships/hyperlink" Target="https://twitter.com/#!/pash22/status/1195303973231759362" TargetMode="External" /><Relationship Id="rId100" Type="http://schemas.openxmlformats.org/officeDocument/2006/relationships/hyperlink" Target="https://twitter.com/#!/davidac28964365/status/1195564087687700481" TargetMode="External" /><Relationship Id="rId101" Type="http://schemas.openxmlformats.org/officeDocument/2006/relationships/hyperlink" Target="https://twitter.com/#!/eatyourlawn/status/1195564133095051266" TargetMode="External" /><Relationship Id="rId102" Type="http://schemas.openxmlformats.org/officeDocument/2006/relationships/hyperlink" Target="https://api.twitter.com/1.1/geo/id/dd9c503d6c35364b.json" TargetMode="External" /><Relationship Id="rId103" Type="http://schemas.openxmlformats.org/officeDocument/2006/relationships/comments" Target="../comments13.xml" /><Relationship Id="rId104" Type="http://schemas.openxmlformats.org/officeDocument/2006/relationships/vmlDrawing" Target="../drawings/vmlDrawing6.vml" /><Relationship Id="rId105" Type="http://schemas.openxmlformats.org/officeDocument/2006/relationships/table" Target="../tables/table23.xml" /><Relationship Id="rId10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JXz3SR0kd" TargetMode="External" /><Relationship Id="rId2" Type="http://schemas.openxmlformats.org/officeDocument/2006/relationships/hyperlink" Target="http://t.co/Q6GLUoLUtE" TargetMode="External" /><Relationship Id="rId3" Type="http://schemas.openxmlformats.org/officeDocument/2006/relationships/hyperlink" Target="https://t.co/sy6of35c7t" TargetMode="External" /><Relationship Id="rId4" Type="http://schemas.openxmlformats.org/officeDocument/2006/relationships/hyperlink" Target="http://t.co/vO0TlIa1CP" TargetMode="External" /><Relationship Id="rId5" Type="http://schemas.openxmlformats.org/officeDocument/2006/relationships/hyperlink" Target="https://t.co/A3v9VjwBph" TargetMode="External" /><Relationship Id="rId6" Type="http://schemas.openxmlformats.org/officeDocument/2006/relationships/hyperlink" Target="http://t.co/MtHbnLs3LV" TargetMode="External" /><Relationship Id="rId7" Type="http://schemas.openxmlformats.org/officeDocument/2006/relationships/hyperlink" Target="https://t.co/ktysHYjpAZ" TargetMode="External" /><Relationship Id="rId8" Type="http://schemas.openxmlformats.org/officeDocument/2006/relationships/hyperlink" Target="https://t.co/kIhQFSksoO" TargetMode="External" /><Relationship Id="rId9" Type="http://schemas.openxmlformats.org/officeDocument/2006/relationships/hyperlink" Target="http://t.co/YCV2bQW05D" TargetMode="External" /><Relationship Id="rId10" Type="http://schemas.openxmlformats.org/officeDocument/2006/relationships/hyperlink" Target="https://t.co/FVLjCNXAiU" TargetMode="External" /><Relationship Id="rId11" Type="http://schemas.openxmlformats.org/officeDocument/2006/relationships/hyperlink" Target="http://t.co/IzppbEDcAU" TargetMode="External" /><Relationship Id="rId12" Type="http://schemas.openxmlformats.org/officeDocument/2006/relationships/hyperlink" Target="http://t.co/JZndm1VSqR" TargetMode="External" /><Relationship Id="rId13" Type="http://schemas.openxmlformats.org/officeDocument/2006/relationships/hyperlink" Target="http://t.co/KdzuYiXS1E" TargetMode="External" /><Relationship Id="rId14" Type="http://schemas.openxmlformats.org/officeDocument/2006/relationships/hyperlink" Target="https://t.co/aZIkX2nRLG" TargetMode="External" /><Relationship Id="rId15" Type="http://schemas.openxmlformats.org/officeDocument/2006/relationships/hyperlink" Target="http://pre-existing.org/" TargetMode="External" /><Relationship Id="rId16" Type="http://schemas.openxmlformats.org/officeDocument/2006/relationships/hyperlink" Target="http://t.co/pQ69NMdnE5" TargetMode="External" /><Relationship Id="rId17" Type="http://schemas.openxmlformats.org/officeDocument/2006/relationships/hyperlink" Target="http://t.co/Il4Q86EZ0r" TargetMode="External" /><Relationship Id="rId18" Type="http://schemas.openxmlformats.org/officeDocument/2006/relationships/hyperlink" Target="https://t.co/fzHi7kYoaz" TargetMode="External" /><Relationship Id="rId19" Type="http://schemas.openxmlformats.org/officeDocument/2006/relationships/hyperlink" Target="https://t.co/ShoWS04CdF" TargetMode="External" /><Relationship Id="rId20" Type="http://schemas.openxmlformats.org/officeDocument/2006/relationships/hyperlink" Target="http://t.co/M0PTCKKsdX" TargetMode="External" /><Relationship Id="rId21" Type="http://schemas.openxmlformats.org/officeDocument/2006/relationships/hyperlink" Target="https://t.co/jzLeFAz9yf" TargetMode="External" /><Relationship Id="rId22" Type="http://schemas.openxmlformats.org/officeDocument/2006/relationships/hyperlink" Target="https://t.co/hRzmr8ewMZ" TargetMode="External" /><Relationship Id="rId23" Type="http://schemas.openxmlformats.org/officeDocument/2006/relationships/hyperlink" Target="http://gero.usc.edu/" TargetMode="External" /><Relationship Id="rId24" Type="http://schemas.openxmlformats.org/officeDocument/2006/relationships/hyperlink" Target="https://t.co/F5pLHEsQ7d" TargetMode="External" /><Relationship Id="rId25" Type="http://schemas.openxmlformats.org/officeDocument/2006/relationships/hyperlink" Target="https://t.co/uXvZ9CR5zM" TargetMode="External" /><Relationship Id="rId26" Type="http://schemas.openxmlformats.org/officeDocument/2006/relationships/hyperlink" Target="https://t.co/3FkPRHXrEh" TargetMode="External" /><Relationship Id="rId27" Type="http://schemas.openxmlformats.org/officeDocument/2006/relationships/hyperlink" Target="https://t.co/IK8TU6Kd9e" TargetMode="External" /><Relationship Id="rId28" Type="http://schemas.openxmlformats.org/officeDocument/2006/relationships/hyperlink" Target="http://t.co/HR4DBUpxFl" TargetMode="External" /><Relationship Id="rId29" Type="http://schemas.openxmlformats.org/officeDocument/2006/relationships/hyperlink" Target="https://t.co/kOmZ9n49ma" TargetMode="External" /><Relationship Id="rId30" Type="http://schemas.openxmlformats.org/officeDocument/2006/relationships/hyperlink" Target="https://t.co/J25axKOKU9" TargetMode="External" /><Relationship Id="rId31" Type="http://schemas.openxmlformats.org/officeDocument/2006/relationships/hyperlink" Target="https://t.co/ZZM1xyqGGN" TargetMode="External" /><Relationship Id="rId32" Type="http://schemas.openxmlformats.org/officeDocument/2006/relationships/hyperlink" Target="https://t.co/uTabP3gr5m" TargetMode="External" /><Relationship Id="rId33" Type="http://schemas.openxmlformats.org/officeDocument/2006/relationships/hyperlink" Target="https://pbs.twimg.com/profile_banners/1007650511997284352/1547820153" TargetMode="External" /><Relationship Id="rId34" Type="http://schemas.openxmlformats.org/officeDocument/2006/relationships/hyperlink" Target="https://pbs.twimg.com/profile_banners/87988638/1494375458" TargetMode="External" /><Relationship Id="rId35" Type="http://schemas.openxmlformats.org/officeDocument/2006/relationships/hyperlink" Target="https://pbs.twimg.com/profile_banners/9676152/1401365809" TargetMode="External" /><Relationship Id="rId36" Type="http://schemas.openxmlformats.org/officeDocument/2006/relationships/hyperlink" Target="https://pbs.twimg.com/profile_banners/403853442/1491844104" TargetMode="External" /><Relationship Id="rId37" Type="http://schemas.openxmlformats.org/officeDocument/2006/relationships/hyperlink" Target="https://pbs.twimg.com/profile_banners/1159907595303493633/1565378618" TargetMode="External" /><Relationship Id="rId38" Type="http://schemas.openxmlformats.org/officeDocument/2006/relationships/hyperlink" Target="https://pbs.twimg.com/profile_banners/935594107/1566495624" TargetMode="External" /><Relationship Id="rId39" Type="http://schemas.openxmlformats.org/officeDocument/2006/relationships/hyperlink" Target="https://pbs.twimg.com/profile_banners/15235829/1471888865" TargetMode="External" /><Relationship Id="rId40" Type="http://schemas.openxmlformats.org/officeDocument/2006/relationships/hyperlink" Target="https://pbs.twimg.com/profile_banners/790035302/1401379203" TargetMode="External" /><Relationship Id="rId41" Type="http://schemas.openxmlformats.org/officeDocument/2006/relationships/hyperlink" Target="https://pbs.twimg.com/profile_banners/84614572/1520348790" TargetMode="External" /><Relationship Id="rId42" Type="http://schemas.openxmlformats.org/officeDocument/2006/relationships/hyperlink" Target="https://pbs.twimg.com/profile_banners/37677384/1534531498" TargetMode="External" /><Relationship Id="rId43" Type="http://schemas.openxmlformats.org/officeDocument/2006/relationships/hyperlink" Target="https://pbs.twimg.com/profile_banners/1263090828/1574092787" TargetMode="External" /><Relationship Id="rId44" Type="http://schemas.openxmlformats.org/officeDocument/2006/relationships/hyperlink" Target="https://pbs.twimg.com/profile_banners/2425838371/1540403571" TargetMode="External" /><Relationship Id="rId45" Type="http://schemas.openxmlformats.org/officeDocument/2006/relationships/hyperlink" Target="https://pbs.twimg.com/profile_banners/18251414/1570821933" TargetMode="External" /><Relationship Id="rId46" Type="http://schemas.openxmlformats.org/officeDocument/2006/relationships/hyperlink" Target="https://pbs.twimg.com/profile_banners/1695106626/1392365611" TargetMode="External" /><Relationship Id="rId47" Type="http://schemas.openxmlformats.org/officeDocument/2006/relationships/hyperlink" Target="https://pbs.twimg.com/profile_banners/81947338/1545170156" TargetMode="External" /><Relationship Id="rId48" Type="http://schemas.openxmlformats.org/officeDocument/2006/relationships/hyperlink" Target="https://pbs.twimg.com/profile_banners/305862018/1398903620" TargetMode="External" /><Relationship Id="rId49" Type="http://schemas.openxmlformats.org/officeDocument/2006/relationships/hyperlink" Target="https://pbs.twimg.com/profile_banners/797867737661906945/1481215792" TargetMode="External" /><Relationship Id="rId50" Type="http://schemas.openxmlformats.org/officeDocument/2006/relationships/hyperlink" Target="https://pbs.twimg.com/profile_banners/45878166/1565614912" TargetMode="External" /><Relationship Id="rId51" Type="http://schemas.openxmlformats.org/officeDocument/2006/relationships/hyperlink" Target="https://pbs.twimg.com/profile_banners/284123330/1548419737" TargetMode="External" /><Relationship Id="rId52" Type="http://schemas.openxmlformats.org/officeDocument/2006/relationships/hyperlink" Target="https://pbs.twimg.com/profile_banners/2456773848/1398095523" TargetMode="External" /><Relationship Id="rId53" Type="http://schemas.openxmlformats.org/officeDocument/2006/relationships/hyperlink" Target="https://pbs.twimg.com/profile_banners/74032458/1570841407" TargetMode="External" /><Relationship Id="rId54" Type="http://schemas.openxmlformats.org/officeDocument/2006/relationships/hyperlink" Target="https://pbs.twimg.com/profile_banners/12952842/1398714505" TargetMode="External" /><Relationship Id="rId55" Type="http://schemas.openxmlformats.org/officeDocument/2006/relationships/hyperlink" Target="https://pbs.twimg.com/profile_banners/2183715312/1491201317" TargetMode="External" /><Relationship Id="rId56" Type="http://schemas.openxmlformats.org/officeDocument/2006/relationships/hyperlink" Target="https://pbs.twimg.com/profile_banners/15631338/1556667306" TargetMode="External" /><Relationship Id="rId57" Type="http://schemas.openxmlformats.org/officeDocument/2006/relationships/hyperlink" Target="https://pbs.twimg.com/profile_banners/1411676834/1442245191" TargetMode="External" /><Relationship Id="rId58" Type="http://schemas.openxmlformats.org/officeDocument/2006/relationships/hyperlink" Target="https://pbs.twimg.com/profile_banners/88740365/1516724265" TargetMode="External" /><Relationship Id="rId59" Type="http://schemas.openxmlformats.org/officeDocument/2006/relationships/hyperlink" Target="https://pbs.twimg.com/profile_banners/4635708095/1452534026" TargetMode="External" /><Relationship Id="rId60" Type="http://schemas.openxmlformats.org/officeDocument/2006/relationships/hyperlink" Target="https://pbs.twimg.com/profile_banners/26073355/1557419260" TargetMode="External" /><Relationship Id="rId61" Type="http://schemas.openxmlformats.org/officeDocument/2006/relationships/hyperlink" Target="https://pbs.twimg.com/profile_banners/1416268934/1398308479" TargetMode="External" /><Relationship Id="rId62" Type="http://schemas.openxmlformats.org/officeDocument/2006/relationships/hyperlink" Target="https://pbs.twimg.com/profile_banners/82995078/1512789152" TargetMode="External" /><Relationship Id="rId63" Type="http://schemas.openxmlformats.org/officeDocument/2006/relationships/hyperlink" Target="https://pbs.twimg.com/profile_banners/56424261/1400877818" TargetMode="External" /><Relationship Id="rId64" Type="http://schemas.openxmlformats.org/officeDocument/2006/relationships/hyperlink" Target="https://pbs.twimg.com/profile_banners/852441351077724160/1492081021" TargetMode="External" /><Relationship Id="rId65" Type="http://schemas.openxmlformats.org/officeDocument/2006/relationships/hyperlink" Target="https://pbs.twimg.com/profile_banners/1640518992/1553614310" TargetMode="External" /><Relationship Id="rId66" Type="http://schemas.openxmlformats.org/officeDocument/2006/relationships/hyperlink" Target="https://pbs.twimg.com/profile_banners/4874981512/1568127747" TargetMode="External" /><Relationship Id="rId67" Type="http://schemas.openxmlformats.org/officeDocument/2006/relationships/hyperlink" Target="https://pbs.twimg.com/profile_banners/767532127399317505/1496692585" TargetMode="External" /><Relationship Id="rId68" Type="http://schemas.openxmlformats.org/officeDocument/2006/relationships/hyperlink" Target="https://pbs.twimg.com/profile_banners/464076088/1440688599" TargetMode="External" /><Relationship Id="rId69" Type="http://schemas.openxmlformats.org/officeDocument/2006/relationships/hyperlink" Target="https://pbs.twimg.com/profile_banners/38078411/1543331676" TargetMode="External" /><Relationship Id="rId70" Type="http://schemas.openxmlformats.org/officeDocument/2006/relationships/hyperlink" Target="https://pbs.twimg.com/profile_banners/725172428339568640/1540387481" TargetMode="External" /><Relationship Id="rId71" Type="http://schemas.openxmlformats.org/officeDocument/2006/relationships/hyperlink" Target="https://pbs.twimg.com/profile_banners/986813304369766400/1553363437" TargetMode="External" /><Relationship Id="rId72" Type="http://schemas.openxmlformats.org/officeDocument/2006/relationships/hyperlink" Target="https://pbs.twimg.com/profile_banners/2417912106/1416097754" TargetMode="External" /><Relationship Id="rId73" Type="http://schemas.openxmlformats.org/officeDocument/2006/relationships/hyperlink" Target="https://pbs.twimg.com/profile_banners/15874388/1527970079" TargetMode="External" /><Relationship Id="rId74" Type="http://schemas.openxmlformats.org/officeDocument/2006/relationships/hyperlink" Target="http://abs.twimg.com/images/themes/theme15/bg.png" TargetMode="External" /><Relationship Id="rId75" Type="http://schemas.openxmlformats.org/officeDocument/2006/relationships/hyperlink" Target="http://pbs.twimg.com/profile_background_images/107753786/slideshare_june2010.png" TargetMode="External" /><Relationship Id="rId76" Type="http://schemas.openxmlformats.org/officeDocument/2006/relationships/hyperlink" Target="http://abs.twimg.com/images/themes/theme17/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6/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3/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5/bg.png" TargetMode="External" /><Relationship Id="rId104" Type="http://schemas.openxmlformats.org/officeDocument/2006/relationships/hyperlink" Target="http://abs.twimg.com/images/themes/theme16/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9/bg.gif" TargetMode="External" /><Relationship Id="rId113" Type="http://schemas.openxmlformats.org/officeDocument/2006/relationships/hyperlink" Target="http://abs.twimg.com/images/themes/theme10/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images/1086264265277767681/9ChSXg7Q_normal.jpg" TargetMode="External" /><Relationship Id="rId119" Type="http://schemas.openxmlformats.org/officeDocument/2006/relationships/hyperlink" Target="http://pbs.twimg.com/profile_images/1142525603171713025/BezR5X2O_normal.png" TargetMode="External" /><Relationship Id="rId120" Type="http://schemas.openxmlformats.org/officeDocument/2006/relationships/hyperlink" Target="http://pbs.twimg.com/profile_images/590970599977037824/IIHS-deS_normal.png" TargetMode="External" /><Relationship Id="rId121" Type="http://schemas.openxmlformats.org/officeDocument/2006/relationships/hyperlink" Target="http://pbs.twimg.com/profile_images/919638088640376832/EghQo3yX_normal.jpg" TargetMode="External" /><Relationship Id="rId122" Type="http://schemas.openxmlformats.org/officeDocument/2006/relationships/hyperlink" Target="http://pbs.twimg.com/profile_images/1159908842576195584/8sC8Uqy3_normal.jpg" TargetMode="External" /><Relationship Id="rId123" Type="http://schemas.openxmlformats.org/officeDocument/2006/relationships/hyperlink" Target="http://pbs.twimg.com/profile_images/626936213795008512/fc7VjsRx_normal.jpg" TargetMode="External" /><Relationship Id="rId124" Type="http://schemas.openxmlformats.org/officeDocument/2006/relationships/hyperlink" Target="http://pbs.twimg.com/profile_images/1164593278190313473/movQ6PZA_normal.jpg" TargetMode="External" /><Relationship Id="rId125" Type="http://schemas.openxmlformats.org/officeDocument/2006/relationships/hyperlink" Target="http://pbs.twimg.com/profile_images/487302336625123329/FoYPXMUl_normal.png" TargetMode="External" /><Relationship Id="rId126" Type="http://schemas.openxmlformats.org/officeDocument/2006/relationships/hyperlink" Target="http://pbs.twimg.com/profile_images/829042623620997121/KsooCcWa_normal.jpg" TargetMode="External" /><Relationship Id="rId127" Type="http://schemas.openxmlformats.org/officeDocument/2006/relationships/hyperlink" Target="http://pbs.twimg.com/profile_images/2560034094/ym9wg5dbm34z8ossat6e_normal.jpeg" TargetMode="External" /><Relationship Id="rId128" Type="http://schemas.openxmlformats.org/officeDocument/2006/relationships/hyperlink" Target="http://pbs.twimg.com/profile_images/971039409540878337/2n-HSVxP_normal.jpg" TargetMode="External" /><Relationship Id="rId129" Type="http://schemas.openxmlformats.org/officeDocument/2006/relationships/hyperlink" Target="http://pbs.twimg.com/profile_images/551141229140770817/ENNlUwqc_normal.jpeg" TargetMode="External" /><Relationship Id="rId130" Type="http://schemas.openxmlformats.org/officeDocument/2006/relationships/hyperlink" Target="http://pbs.twimg.com/profile_images/1124022726707093504/T_kfxMlZ_normal.png" TargetMode="External" /><Relationship Id="rId131" Type="http://schemas.openxmlformats.org/officeDocument/2006/relationships/hyperlink" Target="http://pbs.twimg.com/profile_images/454007401109155841/sxjHJ7Tm_normal.jpeg" TargetMode="External" /><Relationship Id="rId132" Type="http://schemas.openxmlformats.org/officeDocument/2006/relationships/hyperlink" Target="http://pbs.twimg.com/profile_images/453546110305325056/_y2H38zc_normal.jpeg" TargetMode="External" /><Relationship Id="rId133" Type="http://schemas.openxmlformats.org/officeDocument/2006/relationships/hyperlink" Target="http://pbs.twimg.com/profile_images/1055110438529183744/FrZ2A-qa_normal.jpg" TargetMode="External" /><Relationship Id="rId134" Type="http://schemas.openxmlformats.org/officeDocument/2006/relationships/hyperlink" Target="http://pbs.twimg.com/profile_images/378800000348028763/7d605c078f28cfd4c457ef03f2f8f6e3_normal.jpeg" TargetMode="External" /><Relationship Id="rId135" Type="http://schemas.openxmlformats.org/officeDocument/2006/relationships/hyperlink" Target="http://pbs.twimg.com/profile_images/1168633962178048000/hcRSS_zr_normal.jpg" TargetMode="External" /><Relationship Id="rId136" Type="http://schemas.openxmlformats.org/officeDocument/2006/relationships/hyperlink" Target="http://pbs.twimg.com/profile_images/875439153042804736/XEXKTR5g_normal.jpg" TargetMode="External" /><Relationship Id="rId137" Type="http://schemas.openxmlformats.org/officeDocument/2006/relationships/hyperlink" Target="http://pbs.twimg.com/profile_images/797975493442093056/kgbgNdGl_normal.jpg" TargetMode="External" /><Relationship Id="rId138" Type="http://schemas.openxmlformats.org/officeDocument/2006/relationships/hyperlink" Target="http://pbs.twimg.com/profile_images/423927594778509312/YvugPha5_normal.jpeg" TargetMode="External" /><Relationship Id="rId139" Type="http://schemas.openxmlformats.org/officeDocument/2006/relationships/hyperlink" Target="http://pbs.twimg.com/profile_images/2272028389/t8jng0gvkamkl6yk5gpr_normal.jpeg" TargetMode="External" /><Relationship Id="rId140" Type="http://schemas.openxmlformats.org/officeDocument/2006/relationships/hyperlink" Target="http://pbs.twimg.com/profile_images/3225206698/ed68a28f3266560a538db2fdd92deb0c_normal.png" TargetMode="External" /><Relationship Id="rId141" Type="http://schemas.openxmlformats.org/officeDocument/2006/relationships/hyperlink" Target="http://pbs.twimg.com/profile_images/458271829157617664/18kb9twI_normal.jpeg" TargetMode="External" /><Relationship Id="rId142" Type="http://schemas.openxmlformats.org/officeDocument/2006/relationships/hyperlink" Target="http://pbs.twimg.com/profile_images/1182820307452747776/99-ZFuKF_normal.jpg" TargetMode="External" /><Relationship Id="rId143" Type="http://schemas.openxmlformats.org/officeDocument/2006/relationships/hyperlink" Target="http://pbs.twimg.com/profile_images/961579276167507969/g5i1wXX8_normal.jpg" TargetMode="External" /><Relationship Id="rId144" Type="http://schemas.openxmlformats.org/officeDocument/2006/relationships/hyperlink" Target="http://pbs.twimg.com/profile_images/889544076630138882/n9I5tqPQ_normal.jpg" TargetMode="External" /><Relationship Id="rId145" Type="http://schemas.openxmlformats.org/officeDocument/2006/relationships/hyperlink" Target="http://pbs.twimg.com/profile_images/982268634079805440/ggUkuVBf_normal.jpg" TargetMode="External" /><Relationship Id="rId146" Type="http://schemas.openxmlformats.org/officeDocument/2006/relationships/hyperlink" Target="http://pbs.twimg.com/profile_images/628315638247858176/_iXW8fW7_normal.png" TargetMode="External" /><Relationship Id="rId147" Type="http://schemas.openxmlformats.org/officeDocument/2006/relationships/hyperlink" Target="http://pbs.twimg.com/profile_images/1136726705735966725/tsfP09Qi_normal.png" TargetMode="External" /><Relationship Id="rId148" Type="http://schemas.openxmlformats.org/officeDocument/2006/relationships/hyperlink" Target="http://pbs.twimg.com/profile_images/685220831413276678/4MTxIJ1p_normal.jpg" TargetMode="External" /><Relationship Id="rId149" Type="http://schemas.openxmlformats.org/officeDocument/2006/relationships/hyperlink" Target="http://pbs.twimg.com/profile_images/3451593280/91bd0c29fba9c06e961e4065d4c57210_normal.jpeg" TargetMode="External" /><Relationship Id="rId150" Type="http://schemas.openxmlformats.org/officeDocument/2006/relationships/hyperlink" Target="http://pbs.twimg.com/profile_images/864940764660252672/3STihrsF_normal.jpg" TargetMode="External" /><Relationship Id="rId151" Type="http://schemas.openxmlformats.org/officeDocument/2006/relationships/hyperlink" Target="http://pbs.twimg.com/profile_images/1194272539989680128/C87MEwpZ_normal.jpg" TargetMode="External" /><Relationship Id="rId152" Type="http://schemas.openxmlformats.org/officeDocument/2006/relationships/hyperlink" Target="http://pbs.twimg.com/profile_images/1182890743897051137/s9VUll9m_normal.jpg" TargetMode="External" /><Relationship Id="rId153" Type="http://schemas.openxmlformats.org/officeDocument/2006/relationships/hyperlink" Target="http://pbs.twimg.com/profile_images/890412400247058432/EMcnFO_0_normal.jpg" TargetMode="External" /><Relationship Id="rId154" Type="http://schemas.openxmlformats.org/officeDocument/2006/relationships/hyperlink" Target="http://pbs.twimg.com/profile_images/378800000637592127/844aca0512dbb04fd3909e18e7bf1c02_normal.png" TargetMode="External" /><Relationship Id="rId155" Type="http://schemas.openxmlformats.org/officeDocument/2006/relationships/hyperlink" Target="http://pbs.twimg.com/profile_images/1188156608733425664/i_3ooeTu_normal.jpg" TargetMode="External" /><Relationship Id="rId156" Type="http://schemas.openxmlformats.org/officeDocument/2006/relationships/hyperlink" Target="http://pbs.twimg.com/profile_images/852475444880343040/OYexOgQ3_normal.jpg" TargetMode="External" /><Relationship Id="rId157" Type="http://schemas.openxmlformats.org/officeDocument/2006/relationships/hyperlink" Target="http://pbs.twimg.com/profile_images/378800000230498594/616dccf39c50636cba458f0ea0179d27_normal.png" TargetMode="External" /><Relationship Id="rId158" Type="http://schemas.openxmlformats.org/officeDocument/2006/relationships/hyperlink" Target="http://pbs.twimg.com/profile_images/561941582526423041/iTJOxLmS_normal.jpeg" TargetMode="External" /><Relationship Id="rId159" Type="http://schemas.openxmlformats.org/officeDocument/2006/relationships/hyperlink" Target="http://pbs.twimg.com/profile_images/1171504285814706177/XrY3TXxk_normal.jpg" TargetMode="External" /><Relationship Id="rId160" Type="http://schemas.openxmlformats.org/officeDocument/2006/relationships/hyperlink" Target="http://pbs.twimg.com/profile_images/1111690513206394888/fLE2dQEj_normal.jpg" TargetMode="External" /><Relationship Id="rId161" Type="http://schemas.openxmlformats.org/officeDocument/2006/relationships/hyperlink" Target="http://pbs.twimg.com/profile_images/1008441772786081792/uSWfnOxv_normal.jpg" TargetMode="External" /><Relationship Id="rId162" Type="http://schemas.openxmlformats.org/officeDocument/2006/relationships/hyperlink" Target="http://pbs.twimg.com/profile_images/629318551958982657/ZeLCLSgb_normal.jpg" TargetMode="External" /><Relationship Id="rId163" Type="http://schemas.openxmlformats.org/officeDocument/2006/relationships/hyperlink" Target="http://pbs.twimg.com/profile_images/1192073196306124800/sJvncKLt_normal.jpg" TargetMode="External" /><Relationship Id="rId164" Type="http://schemas.openxmlformats.org/officeDocument/2006/relationships/hyperlink" Target="http://pbs.twimg.com/profile_images/994842999279509504/FAWXyrnO_normal.jpg" TargetMode="External" /><Relationship Id="rId165" Type="http://schemas.openxmlformats.org/officeDocument/2006/relationships/hyperlink" Target="http://pbs.twimg.com/profile_images/1188441738471452672/FO3MsANF_normal.jpg" TargetMode="External" /><Relationship Id="rId166" Type="http://schemas.openxmlformats.org/officeDocument/2006/relationships/hyperlink" Target="http://pbs.twimg.com/profile_images/1058793257776353282/KLfE0fAD_normal.jpg" TargetMode="External" /><Relationship Id="rId167" Type="http://schemas.openxmlformats.org/officeDocument/2006/relationships/hyperlink" Target="http://pbs.twimg.com/profile_images/545094118309773312/whPK0p9R_normal.jpeg" TargetMode="External" /><Relationship Id="rId168" Type="http://schemas.openxmlformats.org/officeDocument/2006/relationships/hyperlink" Target="http://pbs.twimg.com/profile_images/1188019450836115457/aoewJ9Gt_normal.jpg" TargetMode="External" /><Relationship Id="rId169" Type="http://schemas.openxmlformats.org/officeDocument/2006/relationships/hyperlink" Target="http://pbs.twimg.com/profile_images/1187941935924690944/STZIhP-I_normal.jpg" TargetMode="External" /><Relationship Id="rId170" Type="http://schemas.openxmlformats.org/officeDocument/2006/relationships/hyperlink" Target="http://abs.twimg.com/sticky/default_profile_images/default_profile_3_normal.png" TargetMode="External" /><Relationship Id="rId171" Type="http://schemas.openxmlformats.org/officeDocument/2006/relationships/hyperlink" Target="https://twitter.com/cestlavieinus" TargetMode="External" /><Relationship Id="rId172" Type="http://schemas.openxmlformats.org/officeDocument/2006/relationships/hyperlink" Target="https://twitter.com/tachimine" TargetMode="External" /><Relationship Id="rId173" Type="http://schemas.openxmlformats.org/officeDocument/2006/relationships/hyperlink" Target="https://twitter.com/slideshare" TargetMode="External" /><Relationship Id="rId174" Type="http://schemas.openxmlformats.org/officeDocument/2006/relationships/hyperlink" Target="https://twitter.com/johnpacewrites" TargetMode="External" /><Relationship Id="rId175" Type="http://schemas.openxmlformats.org/officeDocument/2006/relationships/hyperlink" Target="https://twitter.com/kaiserfamfound" TargetMode="External" /><Relationship Id="rId176" Type="http://schemas.openxmlformats.org/officeDocument/2006/relationships/hyperlink" Target="https://twitter.com/goldberg_ja" TargetMode="External" /><Relationship Id="rId177" Type="http://schemas.openxmlformats.org/officeDocument/2006/relationships/hyperlink" Target="https://twitter.com/aarppolicy" TargetMode="External" /><Relationship Id="rId178" Type="http://schemas.openxmlformats.org/officeDocument/2006/relationships/hyperlink" Target="https://twitter.com/benroseceo" TargetMode="External" /><Relationship Id="rId179" Type="http://schemas.openxmlformats.org/officeDocument/2006/relationships/hyperlink" Target="https://twitter.com/health_affairs" TargetMode="External" /><Relationship Id="rId180" Type="http://schemas.openxmlformats.org/officeDocument/2006/relationships/hyperlink" Target="https://twitter.com/policydeb" TargetMode="External" /><Relationship Id="rId181" Type="http://schemas.openxmlformats.org/officeDocument/2006/relationships/hyperlink" Target="https://twitter.com/kff" TargetMode="External" /><Relationship Id="rId182" Type="http://schemas.openxmlformats.org/officeDocument/2006/relationships/hyperlink" Target="https://twitter.com/c_coolidge" TargetMode="External" /><Relationship Id="rId183" Type="http://schemas.openxmlformats.org/officeDocument/2006/relationships/hyperlink" Target="https://twitter.com/au_spa" TargetMode="External" /><Relationship Id="rId184" Type="http://schemas.openxmlformats.org/officeDocument/2006/relationships/hyperlink" Target="https://twitter.com/c4hco" TargetMode="External" /><Relationship Id="rId185" Type="http://schemas.openxmlformats.org/officeDocument/2006/relationships/hyperlink" Target="https://twitter.com/mcdermottplus" TargetMode="External" /><Relationship Id="rId186" Type="http://schemas.openxmlformats.org/officeDocument/2006/relationships/hyperlink" Target="https://twitter.com/urbaninstitute" TargetMode="External" /><Relationship Id="rId187" Type="http://schemas.openxmlformats.org/officeDocument/2006/relationships/hyperlink" Target="https://twitter.com/ignvaz" TargetMode="External" /><Relationship Id="rId188" Type="http://schemas.openxmlformats.org/officeDocument/2006/relationships/hyperlink" Target="https://twitter.com/nuhw" TargetMode="External" /><Relationship Id="rId189" Type="http://schemas.openxmlformats.org/officeDocument/2006/relationships/hyperlink" Target="https://twitter.com/kpscalnews" TargetMode="External" /><Relationship Id="rId190" Type="http://schemas.openxmlformats.org/officeDocument/2006/relationships/hyperlink" Target="https://twitter.com/preexistingorg" TargetMode="External" /><Relationship Id="rId191" Type="http://schemas.openxmlformats.org/officeDocument/2006/relationships/hyperlink" Target="https://twitter.com/craigpalosky" TargetMode="External" /><Relationship Id="rId192" Type="http://schemas.openxmlformats.org/officeDocument/2006/relationships/hyperlink" Target="https://twitter.com/arjeter" TargetMode="External" /><Relationship Id="rId193" Type="http://schemas.openxmlformats.org/officeDocument/2006/relationships/hyperlink" Target="https://twitter.com/lumeris" TargetMode="External" /><Relationship Id="rId194" Type="http://schemas.openxmlformats.org/officeDocument/2006/relationships/hyperlink" Target="https://twitter.com/mihealthplans" TargetMode="External" /><Relationship Id="rId195" Type="http://schemas.openxmlformats.org/officeDocument/2006/relationships/hyperlink" Target="https://twitter.com/mamaji" TargetMode="External" /><Relationship Id="rId196" Type="http://schemas.openxmlformats.org/officeDocument/2006/relationships/hyperlink" Target="https://twitter.com/mlive" TargetMode="External" /><Relationship Id="rId197" Type="http://schemas.openxmlformats.org/officeDocument/2006/relationships/hyperlink" Target="https://twitter.com/jenslyon" TargetMode="External" /><Relationship Id="rId198" Type="http://schemas.openxmlformats.org/officeDocument/2006/relationships/hyperlink" Target="https://twitter.com/wwmtnews" TargetMode="External" /><Relationship Id="rId199" Type="http://schemas.openxmlformats.org/officeDocument/2006/relationships/hyperlink" Target="https://twitter.com/diverseelders" TargetMode="External" /><Relationship Id="rId200" Type="http://schemas.openxmlformats.org/officeDocument/2006/relationships/hyperlink" Target="https://twitter.com/healthpolicyhub" TargetMode="External" /><Relationship Id="rId201" Type="http://schemas.openxmlformats.org/officeDocument/2006/relationships/hyperlink" Target="https://twitter.com/ccehi" TargetMode="External" /><Relationship Id="rId202" Type="http://schemas.openxmlformats.org/officeDocument/2006/relationships/hyperlink" Target="https://twitter.com/carolien_smits" TargetMode="External" /><Relationship Id="rId203" Type="http://schemas.openxmlformats.org/officeDocument/2006/relationships/hyperlink" Target="https://twitter.com/uscleonarddavis" TargetMode="External" /><Relationship Id="rId204" Type="http://schemas.openxmlformats.org/officeDocument/2006/relationships/hyperlink" Target="https://twitter.com/roesdzne" TargetMode="External" /><Relationship Id="rId205" Type="http://schemas.openxmlformats.org/officeDocument/2006/relationships/hyperlink" Target="https://twitter.com/geronurse_notes" TargetMode="External" /><Relationship Id="rId206" Type="http://schemas.openxmlformats.org/officeDocument/2006/relationships/hyperlink" Target="https://twitter.com/asanakpan" TargetMode="External" /><Relationship Id="rId207" Type="http://schemas.openxmlformats.org/officeDocument/2006/relationships/hyperlink" Target="https://twitter.com/interdemeurope" TargetMode="External" /><Relationship Id="rId208" Type="http://schemas.openxmlformats.org/officeDocument/2006/relationships/hyperlink" Target="https://twitter.com/somsuj" TargetMode="External" /><Relationship Id="rId209" Type="http://schemas.openxmlformats.org/officeDocument/2006/relationships/hyperlink" Target="https://twitter.com/hchristie_" TargetMode="External" /><Relationship Id="rId210" Type="http://schemas.openxmlformats.org/officeDocument/2006/relationships/hyperlink" Target="https://twitter.com/nhcgne" TargetMode="External" /><Relationship Id="rId211" Type="http://schemas.openxmlformats.org/officeDocument/2006/relationships/hyperlink" Target="https://twitter.com/mrwbond" TargetMode="External" /><Relationship Id="rId212" Type="http://schemas.openxmlformats.org/officeDocument/2006/relationships/hyperlink" Target="https://twitter.com/markelindsay" TargetMode="External" /><Relationship Id="rId213" Type="http://schemas.openxmlformats.org/officeDocument/2006/relationships/hyperlink" Target="https://twitter.com/anniereporter" TargetMode="External" /><Relationship Id="rId214" Type="http://schemas.openxmlformats.org/officeDocument/2006/relationships/hyperlink" Target="https://twitter.com/awgaffney" TargetMode="External" /><Relationship Id="rId215" Type="http://schemas.openxmlformats.org/officeDocument/2006/relationships/hyperlink" Target="https://twitter.com/kimberlyamadeo" TargetMode="External" /><Relationship Id="rId216" Type="http://schemas.openxmlformats.org/officeDocument/2006/relationships/hyperlink" Target="https://twitter.com/anish_koka" TargetMode="External" /><Relationship Id="rId217" Type="http://schemas.openxmlformats.org/officeDocument/2006/relationships/hyperlink" Target="https://twitter.com/pash22" TargetMode="External" /><Relationship Id="rId218" Type="http://schemas.openxmlformats.org/officeDocument/2006/relationships/hyperlink" Target="https://twitter.com/tmazz929" TargetMode="External" /><Relationship Id="rId219" Type="http://schemas.openxmlformats.org/officeDocument/2006/relationships/hyperlink" Target="https://twitter.com/ballardsigns" TargetMode="External" /><Relationship Id="rId220" Type="http://schemas.openxmlformats.org/officeDocument/2006/relationships/hyperlink" Target="https://twitter.com/smilingatdogs" TargetMode="External" /><Relationship Id="rId221" Type="http://schemas.openxmlformats.org/officeDocument/2006/relationships/hyperlink" Target="https://twitter.com/davidac28964365" TargetMode="External" /><Relationship Id="rId222" Type="http://schemas.openxmlformats.org/officeDocument/2006/relationships/hyperlink" Target="https://twitter.com/eatyourlawn" TargetMode="External" /><Relationship Id="rId223" Type="http://schemas.openxmlformats.org/officeDocument/2006/relationships/hyperlink" Target="https://twitter.com/kaiserfa" TargetMode="External" /><Relationship Id="rId224" Type="http://schemas.openxmlformats.org/officeDocument/2006/relationships/comments" Target="../comments2.xml" /><Relationship Id="rId225" Type="http://schemas.openxmlformats.org/officeDocument/2006/relationships/vmlDrawing" Target="../drawings/vmlDrawing2.vml" /><Relationship Id="rId226" Type="http://schemas.openxmlformats.org/officeDocument/2006/relationships/table" Target="../tables/table2.xml" /><Relationship Id="rId2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althinnovation.org/news/blog/post?page=kaiser-family-foundations-medicaid-survey-highlights-the-importance-of-consumer-engagement" TargetMode="External" /><Relationship Id="rId2" Type="http://schemas.openxmlformats.org/officeDocument/2006/relationships/hyperlink" Target="https://kaiserf.am/2wTfOx3" TargetMode="External" /><Relationship Id="rId3" Type="http://schemas.openxmlformats.org/officeDocument/2006/relationships/hyperlink" Target="https://www.cnbc.com/2019/07/20/heres-why-so-many-americans-cant-handle-a-400-unexpected-expense.html" TargetMode="External" /><Relationship Id="rId4" Type="http://schemas.openxmlformats.org/officeDocument/2006/relationships/hyperlink" Target="https://www.thebalance.com/medical-bankruptcy-statistics-4154729" TargetMode="External" /><Relationship Id="rId5" Type="http://schemas.openxmlformats.org/officeDocument/2006/relationships/hyperlink" Target="https://www.ncbi.nlm.nih.gov/m/pubmed/27869503/" TargetMode="External" /><Relationship Id="rId6" Type="http://schemas.openxmlformats.org/officeDocument/2006/relationships/hyperlink" Target="https://www.kff.org/5ba5d6b/" TargetMode="External" /><Relationship Id="rId7" Type="http://schemas.openxmlformats.org/officeDocument/2006/relationships/hyperlink" Target="https://www.mahp.org/2019/10/17/causes-of-surprise-medical-bills-examined/" TargetMode="External" /><Relationship Id="rId8" Type="http://schemas.openxmlformats.org/officeDocument/2006/relationships/hyperlink" Target="https://www.kff.org/medicare/issue-brief/how-much-do-medicare-beneficiaries-spend-out-of-pocket-on-health-care/" TargetMode="External" /><Relationship Id="rId9"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10" Type="http://schemas.openxmlformats.org/officeDocument/2006/relationships/hyperlink" Target="https://khn.org/news/bruising-labor-battles-put-kaiser-permanentes-reputation-on-the-line/" TargetMode="External" /><Relationship Id="rId11" Type="http://schemas.openxmlformats.org/officeDocument/2006/relationships/hyperlink" Target="https://www.thebalance.com/medical-bankruptcy-statistics-4154729" TargetMode="External" /><Relationship Id="rId12" Type="http://schemas.openxmlformats.org/officeDocument/2006/relationships/hyperlink" Target="https://www.cnbc.com/2019/07/20/heres-why-so-many-americans-cant-handle-a-400-unexpected-expense.html" TargetMode="External" /><Relationship Id="rId13" Type="http://schemas.openxmlformats.org/officeDocument/2006/relationships/hyperlink" Target="https://www.ncbi.nlm.nih.gov/m/pubmed/27869503/" TargetMode="External" /><Relationship Id="rId14" Type="http://schemas.openxmlformats.org/officeDocument/2006/relationships/hyperlink" Target="https://www.mahp.org/2019/10/17/causes-of-surprise-medical-bills-examined/" TargetMode="External" /><Relationship Id="rId15" Type="http://schemas.openxmlformats.org/officeDocument/2006/relationships/hyperlink" Target="https://www.kff.org/medicare/issue-brief/how-much-do-medicare-beneficiaries-spend-out-of-pocket-on-health-care/" TargetMode="External" /><Relationship Id="rId16" Type="http://schemas.openxmlformats.org/officeDocument/2006/relationships/hyperlink" Target="https://www.kff.org/5ba5d6b/" TargetMode="External" /><Relationship Id="rId17" Type="http://schemas.openxmlformats.org/officeDocument/2006/relationships/hyperlink" Target="https://www.kff.org/other/press-release/health-policy-resources-for-covering-the-democratic-presidential-primary-debates/" TargetMode="External" /><Relationship Id="rId18" Type="http://schemas.openxmlformats.org/officeDocument/2006/relationships/hyperlink" Target="https://www.slideshare.net/KaiserFamilyFoundation/public-opinion-on-singlepayer-national-health-plans-and-expanding-access-to-medicare-coverage-186950554" TargetMode="External" /><Relationship Id="rId19" Type="http://schemas.openxmlformats.org/officeDocument/2006/relationships/hyperlink" Target="https://www.healthinnovation.org/news/blog/post?page=kaiser-family-foundations-medicaid-survey-highlights-the-importance-of-consumer-engagement" TargetMode="External" /><Relationship Id="rId20"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1" Type="http://schemas.openxmlformats.org/officeDocument/2006/relationships/hyperlink" Target="https://khn.org/news/bruising-labor-battles-put-kaiser-permanentes-reputation-on-the-line/" TargetMode="External" /><Relationship Id="rId22" Type="http://schemas.openxmlformats.org/officeDocument/2006/relationships/hyperlink" Target="https://kaiserf.am/2wTfOx3" TargetMode="External" /><Relationship Id="rId23" Type="http://schemas.openxmlformats.org/officeDocument/2006/relationships/hyperlink" Target="https://www.kff.org/infographic/health-and-health-care-for-american-indians-and-alaska-natives-aians/"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880</v>
      </c>
      <c r="BB2" s="13" t="s">
        <v>904</v>
      </c>
      <c r="BC2" s="13" t="s">
        <v>905</v>
      </c>
      <c r="BD2" s="119" t="s">
        <v>1333</v>
      </c>
      <c r="BE2" s="119" t="s">
        <v>1334</v>
      </c>
      <c r="BF2" s="119" t="s">
        <v>1335</v>
      </c>
      <c r="BG2" s="119" t="s">
        <v>1336</v>
      </c>
      <c r="BH2" s="119" t="s">
        <v>1337</v>
      </c>
      <c r="BI2" s="119" t="s">
        <v>1338</v>
      </c>
      <c r="BJ2" s="119" t="s">
        <v>1339</v>
      </c>
      <c r="BK2" s="119" t="s">
        <v>1340</v>
      </c>
      <c r="BL2" s="119" t="s">
        <v>1341</v>
      </c>
    </row>
    <row r="3" spans="1:64" ht="15" customHeight="1">
      <c r="A3" s="64" t="s">
        <v>212</v>
      </c>
      <c r="B3" s="64" t="s">
        <v>213</v>
      </c>
      <c r="C3" s="65" t="s">
        <v>1419</v>
      </c>
      <c r="D3" s="66">
        <v>3</v>
      </c>
      <c r="E3" s="67" t="s">
        <v>132</v>
      </c>
      <c r="F3" s="68">
        <v>35</v>
      </c>
      <c r="G3" s="65"/>
      <c r="H3" s="69"/>
      <c r="I3" s="70"/>
      <c r="J3" s="70"/>
      <c r="K3" s="34" t="s">
        <v>65</v>
      </c>
      <c r="L3" s="71">
        <v>3</v>
      </c>
      <c r="M3" s="71"/>
      <c r="N3" s="72"/>
      <c r="O3" s="78" t="s">
        <v>264</v>
      </c>
      <c r="P3" s="80">
        <v>43774.66606481482</v>
      </c>
      <c r="Q3" s="78" t="s">
        <v>266</v>
      </c>
      <c r="R3" s="78"/>
      <c r="S3" s="78"/>
      <c r="T3" s="78"/>
      <c r="U3" s="78"/>
      <c r="V3" s="83" t="s">
        <v>337</v>
      </c>
      <c r="W3" s="80">
        <v>43774.66606481482</v>
      </c>
      <c r="X3" s="83" t="s">
        <v>364</v>
      </c>
      <c r="Y3" s="78"/>
      <c r="Z3" s="78"/>
      <c r="AA3" s="84" t="s">
        <v>403</v>
      </c>
      <c r="AB3" s="78"/>
      <c r="AC3" s="78" t="b">
        <v>0</v>
      </c>
      <c r="AD3" s="78">
        <v>0</v>
      </c>
      <c r="AE3" s="84" t="s">
        <v>443</v>
      </c>
      <c r="AF3" s="78" t="b">
        <v>0</v>
      </c>
      <c r="AG3" s="78" t="s">
        <v>449</v>
      </c>
      <c r="AH3" s="78"/>
      <c r="AI3" s="84" t="s">
        <v>443</v>
      </c>
      <c r="AJ3" s="78" t="b">
        <v>0</v>
      </c>
      <c r="AK3" s="78">
        <v>1</v>
      </c>
      <c r="AL3" s="84" t="s">
        <v>404</v>
      </c>
      <c r="AM3" s="78" t="s">
        <v>451</v>
      </c>
      <c r="AN3" s="78" t="b">
        <v>0</v>
      </c>
      <c r="AO3" s="84" t="s">
        <v>404</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v>0</v>
      </c>
      <c r="BE3" s="49">
        <v>0</v>
      </c>
      <c r="BF3" s="48">
        <v>1</v>
      </c>
      <c r="BG3" s="49">
        <v>4</v>
      </c>
      <c r="BH3" s="48">
        <v>0</v>
      </c>
      <c r="BI3" s="49">
        <v>0</v>
      </c>
      <c r="BJ3" s="48">
        <v>24</v>
      </c>
      <c r="BK3" s="49">
        <v>96</v>
      </c>
      <c r="BL3" s="48">
        <v>25</v>
      </c>
    </row>
    <row r="4" spans="1:64" ht="15" customHeight="1">
      <c r="A4" s="64" t="s">
        <v>213</v>
      </c>
      <c r="B4" s="64" t="s">
        <v>245</v>
      </c>
      <c r="C4" s="65" t="s">
        <v>1420</v>
      </c>
      <c r="D4" s="66">
        <v>3</v>
      </c>
      <c r="E4" s="67" t="s">
        <v>136</v>
      </c>
      <c r="F4" s="68">
        <v>35</v>
      </c>
      <c r="G4" s="65"/>
      <c r="H4" s="69"/>
      <c r="I4" s="70"/>
      <c r="J4" s="70"/>
      <c r="K4" s="34" t="s">
        <v>65</v>
      </c>
      <c r="L4" s="77">
        <v>4</v>
      </c>
      <c r="M4" s="77"/>
      <c r="N4" s="72"/>
      <c r="O4" s="79" t="s">
        <v>264</v>
      </c>
      <c r="P4" s="81">
        <v>43774.66510416667</v>
      </c>
      <c r="Q4" s="79" t="s">
        <v>267</v>
      </c>
      <c r="R4" s="82" t="s">
        <v>299</v>
      </c>
      <c r="S4" s="79" t="s">
        <v>312</v>
      </c>
      <c r="T4" s="79"/>
      <c r="U4" s="79"/>
      <c r="V4" s="82" t="s">
        <v>338</v>
      </c>
      <c r="W4" s="81">
        <v>43774.66510416667</v>
      </c>
      <c r="X4" s="82" t="s">
        <v>365</v>
      </c>
      <c r="Y4" s="79"/>
      <c r="Z4" s="79"/>
      <c r="AA4" s="85" t="s">
        <v>404</v>
      </c>
      <c r="AB4" s="79"/>
      <c r="AC4" s="79" t="b">
        <v>0</v>
      </c>
      <c r="AD4" s="79">
        <v>0</v>
      </c>
      <c r="AE4" s="85" t="s">
        <v>443</v>
      </c>
      <c r="AF4" s="79" t="b">
        <v>0</v>
      </c>
      <c r="AG4" s="79" t="s">
        <v>449</v>
      </c>
      <c r="AH4" s="79"/>
      <c r="AI4" s="85" t="s">
        <v>443</v>
      </c>
      <c r="AJ4" s="79" t="b">
        <v>0</v>
      </c>
      <c r="AK4" s="79">
        <v>1</v>
      </c>
      <c r="AL4" s="85" t="s">
        <v>443</v>
      </c>
      <c r="AM4" s="79" t="s">
        <v>452</v>
      </c>
      <c r="AN4" s="79" t="b">
        <v>0</v>
      </c>
      <c r="AO4" s="85" t="s">
        <v>404</v>
      </c>
      <c r="AP4" s="79" t="s">
        <v>176</v>
      </c>
      <c r="AQ4" s="79">
        <v>0</v>
      </c>
      <c r="AR4" s="79">
        <v>0</v>
      </c>
      <c r="AS4" s="79"/>
      <c r="AT4" s="79"/>
      <c r="AU4" s="79"/>
      <c r="AV4" s="79"/>
      <c r="AW4" s="79"/>
      <c r="AX4" s="79"/>
      <c r="AY4" s="79"/>
      <c r="AZ4" s="79"/>
      <c r="BA4">
        <v>2</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213</v>
      </c>
      <c r="B5" s="64" t="s">
        <v>245</v>
      </c>
      <c r="C5" s="65" t="s">
        <v>1420</v>
      </c>
      <c r="D5" s="66">
        <v>3</v>
      </c>
      <c r="E5" s="67" t="s">
        <v>136</v>
      </c>
      <c r="F5" s="68">
        <v>35</v>
      </c>
      <c r="G5" s="65"/>
      <c r="H5" s="69"/>
      <c r="I5" s="70"/>
      <c r="J5" s="70"/>
      <c r="K5" s="34" t="s">
        <v>65</v>
      </c>
      <c r="L5" s="77">
        <v>5</v>
      </c>
      <c r="M5" s="77"/>
      <c r="N5" s="72"/>
      <c r="O5" s="79" t="s">
        <v>264</v>
      </c>
      <c r="P5" s="81">
        <v>43774.66583333333</v>
      </c>
      <c r="Q5" s="79" t="s">
        <v>268</v>
      </c>
      <c r="R5" s="82" t="s">
        <v>300</v>
      </c>
      <c r="S5" s="79" t="s">
        <v>313</v>
      </c>
      <c r="T5" s="79"/>
      <c r="U5" s="79"/>
      <c r="V5" s="82" t="s">
        <v>338</v>
      </c>
      <c r="W5" s="81">
        <v>43774.66583333333</v>
      </c>
      <c r="X5" s="82" t="s">
        <v>366</v>
      </c>
      <c r="Y5" s="79"/>
      <c r="Z5" s="79"/>
      <c r="AA5" s="85" t="s">
        <v>405</v>
      </c>
      <c r="AB5" s="85" t="s">
        <v>404</v>
      </c>
      <c r="AC5" s="79" t="b">
        <v>0</v>
      </c>
      <c r="AD5" s="79">
        <v>0</v>
      </c>
      <c r="AE5" s="85" t="s">
        <v>444</v>
      </c>
      <c r="AF5" s="79" t="b">
        <v>0</v>
      </c>
      <c r="AG5" s="79" t="s">
        <v>449</v>
      </c>
      <c r="AH5" s="79"/>
      <c r="AI5" s="85" t="s">
        <v>443</v>
      </c>
      <c r="AJ5" s="79" t="b">
        <v>0</v>
      </c>
      <c r="AK5" s="79">
        <v>0</v>
      </c>
      <c r="AL5" s="85" t="s">
        <v>443</v>
      </c>
      <c r="AM5" s="79" t="s">
        <v>452</v>
      </c>
      <c r="AN5" s="79" t="b">
        <v>0</v>
      </c>
      <c r="AO5" s="85" t="s">
        <v>404</v>
      </c>
      <c r="AP5" s="79" t="s">
        <v>176</v>
      </c>
      <c r="AQ5" s="79">
        <v>0</v>
      </c>
      <c r="AR5" s="79">
        <v>0</v>
      </c>
      <c r="AS5" s="79"/>
      <c r="AT5" s="79"/>
      <c r="AU5" s="79"/>
      <c r="AV5" s="79"/>
      <c r="AW5" s="79"/>
      <c r="AX5" s="79"/>
      <c r="AY5" s="79"/>
      <c r="AZ5" s="79"/>
      <c r="BA5">
        <v>2</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214</v>
      </c>
      <c r="B6" s="64" t="s">
        <v>245</v>
      </c>
      <c r="C6" s="65" t="s">
        <v>1419</v>
      </c>
      <c r="D6" s="66">
        <v>3</v>
      </c>
      <c r="E6" s="67" t="s">
        <v>132</v>
      </c>
      <c r="F6" s="68">
        <v>35</v>
      </c>
      <c r="G6" s="65"/>
      <c r="H6" s="69"/>
      <c r="I6" s="70"/>
      <c r="J6" s="70"/>
      <c r="K6" s="34" t="s">
        <v>65</v>
      </c>
      <c r="L6" s="77">
        <v>6</v>
      </c>
      <c r="M6" s="77"/>
      <c r="N6" s="72"/>
      <c r="O6" s="79" t="s">
        <v>264</v>
      </c>
      <c r="P6" s="81">
        <v>43774.668171296296</v>
      </c>
      <c r="Q6" s="79" t="s">
        <v>269</v>
      </c>
      <c r="R6" s="79"/>
      <c r="S6" s="79"/>
      <c r="T6" s="79"/>
      <c r="U6" s="79"/>
      <c r="V6" s="82" t="s">
        <v>339</v>
      </c>
      <c r="W6" s="81">
        <v>43774.668171296296</v>
      </c>
      <c r="X6" s="82" t="s">
        <v>367</v>
      </c>
      <c r="Y6" s="79"/>
      <c r="Z6" s="79"/>
      <c r="AA6" s="85" t="s">
        <v>406</v>
      </c>
      <c r="AB6" s="85" t="s">
        <v>405</v>
      </c>
      <c r="AC6" s="79" t="b">
        <v>0</v>
      </c>
      <c r="AD6" s="79">
        <v>0</v>
      </c>
      <c r="AE6" s="85" t="s">
        <v>444</v>
      </c>
      <c r="AF6" s="79" t="b">
        <v>0</v>
      </c>
      <c r="AG6" s="79" t="s">
        <v>449</v>
      </c>
      <c r="AH6" s="79"/>
      <c r="AI6" s="85" t="s">
        <v>443</v>
      </c>
      <c r="AJ6" s="79" t="b">
        <v>0</v>
      </c>
      <c r="AK6" s="79">
        <v>0</v>
      </c>
      <c r="AL6" s="85" t="s">
        <v>443</v>
      </c>
      <c r="AM6" s="79" t="s">
        <v>452</v>
      </c>
      <c r="AN6" s="79" t="b">
        <v>0</v>
      </c>
      <c r="AO6" s="85" t="s">
        <v>405</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246</v>
      </c>
      <c r="C7" s="65" t="s">
        <v>1419</v>
      </c>
      <c r="D7" s="66">
        <v>3</v>
      </c>
      <c r="E7" s="67" t="s">
        <v>132</v>
      </c>
      <c r="F7" s="68">
        <v>35</v>
      </c>
      <c r="G7" s="65"/>
      <c r="H7" s="69"/>
      <c r="I7" s="70"/>
      <c r="J7" s="70"/>
      <c r="K7" s="34" t="s">
        <v>65</v>
      </c>
      <c r="L7" s="77">
        <v>7</v>
      </c>
      <c r="M7" s="77"/>
      <c r="N7" s="72"/>
      <c r="O7" s="79" t="s">
        <v>264</v>
      </c>
      <c r="P7" s="81">
        <v>43774.66510416667</v>
      </c>
      <c r="Q7" s="79" t="s">
        <v>267</v>
      </c>
      <c r="R7" s="82" t="s">
        <v>299</v>
      </c>
      <c r="S7" s="79" t="s">
        <v>312</v>
      </c>
      <c r="T7" s="79"/>
      <c r="U7" s="79"/>
      <c r="V7" s="82" t="s">
        <v>338</v>
      </c>
      <c r="W7" s="81">
        <v>43774.66510416667</v>
      </c>
      <c r="X7" s="82" t="s">
        <v>365</v>
      </c>
      <c r="Y7" s="79"/>
      <c r="Z7" s="79"/>
      <c r="AA7" s="85" t="s">
        <v>404</v>
      </c>
      <c r="AB7" s="79"/>
      <c r="AC7" s="79" t="b">
        <v>0</v>
      </c>
      <c r="AD7" s="79">
        <v>0</v>
      </c>
      <c r="AE7" s="85" t="s">
        <v>443</v>
      </c>
      <c r="AF7" s="79" t="b">
        <v>0</v>
      </c>
      <c r="AG7" s="79" t="s">
        <v>449</v>
      </c>
      <c r="AH7" s="79"/>
      <c r="AI7" s="85" t="s">
        <v>443</v>
      </c>
      <c r="AJ7" s="79" t="b">
        <v>0</v>
      </c>
      <c r="AK7" s="79">
        <v>1</v>
      </c>
      <c r="AL7" s="85" t="s">
        <v>443</v>
      </c>
      <c r="AM7" s="79" t="s">
        <v>452</v>
      </c>
      <c r="AN7" s="79" t="b">
        <v>0</v>
      </c>
      <c r="AO7" s="85" t="s">
        <v>404</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2</v>
      </c>
      <c r="BD7" s="48">
        <v>0</v>
      </c>
      <c r="BE7" s="49">
        <v>0</v>
      </c>
      <c r="BF7" s="48">
        <v>1</v>
      </c>
      <c r="BG7" s="49">
        <v>2.6315789473684212</v>
      </c>
      <c r="BH7" s="48">
        <v>0</v>
      </c>
      <c r="BI7" s="49">
        <v>0</v>
      </c>
      <c r="BJ7" s="48">
        <v>37</v>
      </c>
      <c r="BK7" s="49">
        <v>97.36842105263158</v>
      </c>
      <c r="BL7" s="48">
        <v>38</v>
      </c>
    </row>
    <row r="8" spans="1:64" ht="15">
      <c r="A8" s="64" t="s">
        <v>213</v>
      </c>
      <c r="B8" s="64" t="s">
        <v>246</v>
      </c>
      <c r="C8" s="65" t="s">
        <v>1419</v>
      </c>
      <c r="D8" s="66">
        <v>3</v>
      </c>
      <c r="E8" s="67" t="s">
        <v>132</v>
      </c>
      <c r="F8" s="68">
        <v>35</v>
      </c>
      <c r="G8" s="65"/>
      <c r="H8" s="69"/>
      <c r="I8" s="70"/>
      <c r="J8" s="70"/>
      <c r="K8" s="34" t="s">
        <v>65</v>
      </c>
      <c r="L8" s="77">
        <v>8</v>
      </c>
      <c r="M8" s="77"/>
      <c r="N8" s="72"/>
      <c r="O8" s="79" t="s">
        <v>265</v>
      </c>
      <c r="P8" s="81">
        <v>43774.66583333333</v>
      </c>
      <c r="Q8" s="79" t="s">
        <v>268</v>
      </c>
      <c r="R8" s="82" t="s">
        <v>300</v>
      </c>
      <c r="S8" s="79" t="s">
        <v>313</v>
      </c>
      <c r="T8" s="79"/>
      <c r="U8" s="79"/>
      <c r="V8" s="82" t="s">
        <v>338</v>
      </c>
      <c r="W8" s="81">
        <v>43774.66583333333</v>
      </c>
      <c r="X8" s="82" t="s">
        <v>366</v>
      </c>
      <c r="Y8" s="79"/>
      <c r="Z8" s="79"/>
      <c r="AA8" s="85" t="s">
        <v>405</v>
      </c>
      <c r="AB8" s="85" t="s">
        <v>404</v>
      </c>
      <c r="AC8" s="79" t="b">
        <v>0</v>
      </c>
      <c r="AD8" s="79">
        <v>0</v>
      </c>
      <c r="AE8" s="85" t="s">
        <v>444</v>
      </c>
      <c r="AF8" s="79" t="b">
        <v>0</v>
      </c>
      <c r="AG8" s="79" t="s">
        <v>449</v>
      </c>
      <c r="AH8" s="79"/>
      <c r="AI8" s="85" t="s">
        <v>443</v>
      </c>
      <c r="AJ8" s="79" t="b">
        <v>0</v>
      </c>
      <c r="AK8" s="79">
        <v>0</v>
      </c>
      <c r="AL8" s="85" t="s">
        <v>443</v>
      </c>
      <c r="AM8" s="79" t="s">
        <v>452</v>
      </c>
      <c r="AN8" s="79" t="b">
        <v>0</v>
      </c>
      <c r="AO8" s="85" t="s">
        <v>404</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2</v>
      </c>
      <c r="BD8" s="48">
        <v>0</v>
      </c>
      <c r="BE8" s="49">
        <v>0</v>
      </c>
      <c r="BF8" s="48">
        <v>0</v>
      </c>
      <c r="BG8" s="49">
        <v>0</v>
      </c>
      <c r="BH8" s="48">
        <v>0</v>
      </c>
      <c r="BI8" s="49">
        <v>0</v>
      </c>
      <c r="BJ8" s="48">
        <v>4</v>
      </c>
      <c r="BK8" s="49">
        <v>100</v>
      </c>
      <c r="BL8" s="48">
        <v>4</v>
      </c>
    </row>
    <row r="9" spans="1:64" ht="15">
      <c r="A9" s="64" t="s">
        <v>214</v>
      </c>
      <c r="B9" s="64" t="s">
        <v>213</v>
      </c>
      <c r="C9" s="65" t="s">
        <v>1419</v>
      </c>
      <c r="D9" s="66">
        <v>3</v>
      </c>
      <c r="E9" s="67" t="s">
        <v>132</v>
      </c>
      <c r="F9" s="68">
        <v>35</v>
      </c>
      <c r="G9" s="65"/>
      <c r="H9" s="69"/>
      <c r="I9" s="70"/>
      <c r="J9" s="70"/>
      <c r="K9" s="34" t="s">
        <v>65</v>
      </c>
      <c r="L9" s="77">
        <v>9</v>
      </c>
      <c r="M9" s="77"/>
      <c r="N9" s="72"/>
      <c r="O9" s="79" t="s">
        <v>265</v>
      </c>
      <c r="P9" s="81">
        <v>43774.668171296296</v>
      </c>
      <c r="Q9" s="79" t="s">
        <v>269</v>
      </c>
      <c r="R9" s="79"/>
      <c r="S9" s="79"/>
      <c r="T9" s="79"/>
      <c r="U9" s="79"/>
      <c r="V9" s="82" t="s">
        <v>339</v>
      </c>
      <c r="W9" s="81">
        <v>43774.668171296296</v>
      </c>
      <c r="X9" s="82" t="s">
        <v>367</v>
      </c>
      <c r="Y9" s="79"/>
      <c r="Z9" s="79"/>
      <c r="AA9" s="85" t="s">
        <v>406</v>
      </c>
      <c r="AB9" s="85" t="s">
        <v>405</v>
      </c>
      <c r="AC9" s="79" t="b">
        <v>0</v>
      </c>
      <c r="AD9" s="79">
        <v>0</v>
      </c>
      <c r="AE9" s="85" t="s">
        <v>444</v>
      </c>
      <c r="AF9" s="79" t="b">
        <v>0</v>
      </c>
      <c r="AG9" s="79" t="s">
        <v>449</v>
      </c>
      <c r="AH9" s="79"/>
      <c r="AI9" s="85" t="s">
        <v>443</v>
      </c>
      <c r="AJ9" s="79" t="b">
        <v>0</v>
      </c>
      <c r="AK9" s="79">
        <v>0</v>
      </c>
      <c r="AL9" s="85" t="s">
        <v>443</v>
      </c>
      <c r="AM9" s="79" t="s">
        <v>452</v>
      </c>
      <c r="AN9" s="79" t="b">
        <v>0</v>
      </c>
      <c r="AO9" s="85" t="s">
        <v>405</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214</v>
      </c>
      <c r="B10" s="64" t="s">
        <v>246</v>
      </c>
      <c r="C10" s="65" t="s">
        <v>1419</v>
      </c>
      <c r="D10" s="66">
        <v>3</v>
      </c>
      <c r="E10" s="67" t="s">
        <v>132</v>
      </c>
      <c r="F10" s="68">
        <v>35</v>
      </c>
      <c r="G10" s="65"/>
      <c r="H10" s="69"/>
      <c r="I10" s="70"/>
      <c r="J10" s="70"/>
      <c r="K10" s="34" t="s">
        <v>65</v>
      </c>
      <c r="L10" s="77">
        <v>10</v>
      </c>
      <c r="M10" s="77"/>
      <c r="N10" s="72"/>
      <c r="O10" s="79" t="s">
        <v>264</v>
      </c>
      <c r="P10" s="81">
        <v>43774.668171296296</v>
      </c>
      <c r="Q10" s="79" t="s">
        <v>269</v>
      </c>
      <c r="R10" s="79"/>
      <c r="S10" s="79"/>
      <c r="T10" s="79"/>
      <c r="U10" s="79"/>
      <c r="V10" s="82" t="s">
        <v>339</v>
      </c>
      <c r="W10" s="81">
        <v>43774.668171296296</v>
      </c>
      <c r="X10" s="82" t="s">
        <v>367</v>
      </c>
      <c r="Y10" s="79"/>
      <c r="Z10" s="79"/>
      <c r="AA10" s="85" t="s">
        <v>406</v>
      </c>
      <c r="AB10" s="85" t="s">
        <v>405</v>
      </c>
      <c r="AC10" s="79" t="b">
        <v>0</v>
      </c>
      <c r="AD10" s="79">
        <v>0</v>
      </c>
      <c r="AE10" s="85" t="s">
        <v>444</v>
      </c>
      <c r="AF10" s="79" t="b">
        <v>0</v>
      </c>
      <c r="AG10" s="79" t="s">
        <v>449</v>
      </c>
      <c r="AH10" s="79"/>
      <c r="AI10" s="85" t="s">
        <v>443</v>
      </c>
      <c r="AJ10" s="79" t="b">
        <v>0</v>
      </c>
      <c r="AK10" s="79">
        <v>0</v>
      </c>
      <c r="AL10" s="85" t="s">
        <v>443</v>
      </c>
      <c r="AM10" s="79" t="s">
        <v>452</v>
      </c>
      <c r="AN10" s="79" t="b">
        <v>0</v>
      </c>
      <c r="AO10" s="85" t="s">
        <v>405</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2</v>
      </c>
      <c r="BD10" s="48">
        <v>0</v>
      </c>
      <c r="BE10" s="49">
        <v>0</v>
      </c>
      <c r="BF10" s="48">
        <v>1</v>
      </c>
      <c r="BG10" s="49">
        <v>3.3333333333333335</v>
      </c>
      <c r="BH10" s="48">
        <v>0</v>
      </c>
      <c r="BI10" s="49">
        <v>0</v>
      </c>
      <c r="BJ10" s="48">
        <v>29</v>
      </c>
      <c r="BK10" s="49">
        <v>96.66666666666667</v>
      </c>
      <c r="BL10" s="48">
        <v>30</v>
      </c>
    </row>
    <row r="11" spans="1:64" ht="15">
      <c r="A11" s="64" t="s">
        <v>215</v>
      </c>
      <c r="B11" s="64" t="s">
        <v>247</v>
      </c>
      <c r="C11" s="65" t="s">
        <v>1419</v>
      </c>
      <c r="D11" s="66">
        <v>3</v>
      </c>
      <c r="E11" s="67" t="s">
        <v>132</v>
      </c>
      <c r="F11" s="68">
        <v>35</v>
      </c>
      <c r="G11" s="65"/>
      <c r="H11" s="69"/>
      <c r="I11" s="70"/>
      <c r="J11" s="70"/>
      <c r="K11" s="34" t="s">
        <v>65</v>
      </c>
      <c r="L11" s="77">
        <v>11</v>
      </c>
      <c r="M11" s="77"/>
      <c r="N11" s="72"/>
      <c r="O11" s="79" t="s">
        <v>264</v>
      </c>
      <c r="P11" s="81">
        <v>43579.61177083333</v>
      </c>
      <c r="Q11" s="79" t="s">
        <v>270</v>
      </c>
      <c r="R11" s="79"/>
      <c r="S11" s="79"/>
      <c r="T11" s="79" t="s">
        <v>321</v>
      </c>
      <c r="U11" s="82" t="s">
        <v>329</v>
      </c>
      <c r="V11" s="82" t="s">
        <v>329</v>
      </c>
      <c r="W11" s="81">
        <v>43579.61177083333</v>
      </c>
      <c r="X11" s="82" t="s">
        <v>368</v>
      </c>
      <c r="Y11" s="79"/>
      <c r="Z11" s="79"/>
      <c r="AA11" s="85" t="s">
        <v>407</v>
      </c>
      <c r="AB11" s="79"/>
      <c r="AC11" s="79" t="b">
        <v>0</v>
      </c>
      <c r="AD11" s="79">
        <v>21</v>
      </c>
      <c r="AE11" s="85" t="s">
        <v>443</v>
      </c>
      <c r="AF11" s="79" t="b">
        <v>0</v>
      </c>
      <c r="AG11" s="79" t="s">
        <v>449</v>
      </c>
      <c r="AH11" s="79"/>
      <c r="AI11" s="85" t="s">
        <v>443</v>
      </c>
      <c r="AJ11" s="79" t="b">
        <v>0</v>
      </c>
      <c r="AK11" s="79">
        <v>18</v>
      </c>
      <c r="AL11" s="85" t="s">
        <v>443</v>
      </c>
      <c r="AM11" s="79" t="s">
        <v>453</v>
      </c>
      <c r="AN11" s="79" t="b">
        <v>0</v>
      </c>
      <c r="AO11" s="85" t="s">
        <v>407</v>
      </c>
      <c r="AP11" s="79" t="s">
        <v>460</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216</v>
      </c>
      <c r="B12" s="64" t="s">
        <v>247</v>
      </c>
      <c r="C12" s="65" t="s">
        <v>1419</v>
      </c>
      <c r="D12" s="66">
        <v>3</v>
      </c>
      <c r="E12" s="67" t="s">
        <v>132</v>
      </c>
      <c r="F12" s="68">
        <v>35</v>
      </c>
      <c r="G12" s="65"/>
      <c r="H12" s="69"/>
      <c r="I12" s="70"/>
      <c r="J12" s="70"/>
      <c r="K12" s="34" t="s">
        <v>65</v>
      </c>
      <c r="L12" s="77">
        <v>12</v>
      </c>
      <c r="M12" s="77"/>
      <c r="N12" s="72"/>
      <c r="O12" s="79" t="s">
        <v>264</v>
      </c>
      <c r="P12" s="81">
        <v>43774.69152777778</v>
      </c>
      <c r="Q12" s="79" t="s">
        <v>271</v>
      </c>
      <c r="R12" s="79"/>
      <c r="S12" s="79"/>
      <c r="T12" s="79" t="s">
        <v>321</v>
      </c>
      <c r="U12" s="79"/>
      <c r="V12" s="82" t="s">
        <v>340</v>
      </c>
      <c r="W12" s="81">
        <v>43774.69152777778</v>
      </c>
      <c r="X12" s="82" t="s">
        <v>369</v>
      </c>
      <c r="Y12" s="79"/>
      <c r="Z12" s="79"/>
      <c r="AA12" s="85" t="s">
        <v>408</v>
      </c>
      <c r="AB12" s="79"/>
      <c r="AC12" s="79" t="b">
        <v>0</v>
      </c>
      <c r="AD12" s="79">
        <v>0</v>
      </c>
      <c r="AE12" s="85" t="s">
        <v>443</v>
      </c>
      <c r="AF12" s="79" t="b">
        <v>0</v>
      </c>
      <c r="AG12" s="79" t="s">
        <v>449</v>
      </c>
      <c r="AH12" s="79"/>
      <c r="AI12" s="85" t="s">
        <v>443</v>
      </c>
      <c r="AJ12" s="79" t="b">
        <v>0</v>
      </c>
      <c r="AK12" s="79">
        <v>18</v>
      </c>
      <c r="AL12" s="85" t="s">
        <v>407</v>
      </c>
      <c r="AM12" s="79" t="s">
        <v>452</v>
      </c>
      <c r="AN12" s="79" t="b">
        <v>0</v>
      </c>
      <c r="AO12" s="85" t="s">
        <v>407</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215</v>
      </c>
      <c r="B13" s="64" t="s">
        <v>248</v>
      </c>
      <c r="C13" s="65" t="s">
        <v>1419</v>
      </c>
      <c r="D13" s="66">
        <v>3</v>
      </c>
      <c r="E13" s="67" t="s">
        <v>132</v>
      </c>
      <c r="F13" s="68">
        <v>35</v>
      </c>
      <c r="G13" s="65"/>
      <c r="H13" s="69"/>
      <c r="I13" s="70"/>
      <c r="J13" s="70"/>
      <c r="K13" s="34" t="s">
        <v>65</v>
      </c>
      <c r="L13" s="77">
        <v>13</v>
      </c>
      <c r="M13" s="77"/>
      <c r="N13" s="72"/>
      <c r="O13" s="79" t="s">
        <v>264</v>
      </c>
      <c r="P13" s="81">
        <v>43579.61177083333</v>
      </c>
      <c r="Q13" s="79" t="s">
        <v>270</v>
      </c>
      <c r="R13" s="79"/>
      <c r="S13" s="79"/>
      <c r="T13" s="79" t="s">
        <v>321</v>
      </c>
      <c r="U13" s="82" t="s">
        <v>329</v>
      </c>
      <c r="V13" s="82" t="s">
        <v>329</v>
      </c>
      <c r="W13" s="81">
        <v>43579.61177083333</v>
      </c>
      <c r="X13" s="82" t="s">
        <v>368</v>
      </c>
      <c r="Y13" s="79"/>
      <c r="Z13" s="79"/>
      <c r="AA13" s="85" t="s">
        <v>407</v>
      </c>
      <c r="AB13" s="79"/>
      <c r="AC13" s="79" t="b">
        <v>0</v>
      </c>
      <c r="AD13" s="79">
        <v>21</v>
      </c>
      <c r="AE13" s="85" t="s">
        <v>443</v>
      </c>
      <c r="AF13" s="79" t="b">
        <v>0</v>
      </c>
      <c r="AG13" s="79" t="s">
        <v>449</v>
      </c>
      <c r="AH13" s="79"/>
      <c r="AI13" s="85" t="s">
        <v>443</v>
      </c>
      <c r="AJ13" s="79" t="b">
        <v>0</v>
      </c>
      <c r="AK13" s="79">
        <v>18</v>
      </c>
      <c r="AL13" s="85" t="s">
        <v>443</v>
      </c>
      <c r="AM13" s="79" t="s">
        <v>453</v>
      </c>
      <c r="AN13" s="79" t="b">
        <v>0</v>
      </c>
      <c r="AO13" s="85" t="s">
        <v>407</v>
      </c>
      <c r="AP13" s="79" t="s">
        <v>460</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216</v>
      </c>
      <c r="B14" s="64" t="s">
        <v>248</v>
      </c>
      <c r="C14" s="65" t="s">
        <v>1419</v>
      </c>
      <c r="D14" s="66">
        <v>3</v>
      </c>
      <c r="E14" s="67" t="s">
        <v>132</v>
      </c>
      <c r="F14" s="68">
        <v>35</v>
      </c>
      <c r="G14" s="65"/>
      <c r="H14" s="69"/>
      <c r="I14" s="70"/>
      <c r="J14" s="70"/>
      <c r="K14" s="34" t="s">
        <v>65</v>
      </c>
      <c r="L14" s="77">
        <v>14</v>
      </c>
      <c r="M14" s="77"/>
      <c r="N14" s="72"/>
      <c r="O14" s="79" t="s">
        <v>264</v>
      </c>
      <c r="P14" s="81">
        <v>43774.69152777778</v>
      </c>
      <c r="Q14" s="79" t="s">
        <v>271</v>
      </c>
      <c r="R14" s="79"/>
      <c r="S14" s="79"/>
      <c r="T14" s="79" t="s">
        <v>321</v>
      </c>
      <c r="U14" s="79"/>
      <c r="V14" s="82" t="s">
        <v>340</v>
      </c>
      <c r="W14" s="81">
        <v>43774.69152777778</v>
      </c>
      <c r="X14" s="82" t="s">
        <v>369</v>
      </c>
      <c r="Y14" s="79"/>
      <c r="Z14" s="79"/>
      <c r="AA14" s="85" t="s">
        <v>408</v>
      </c>
      <c r="AB14" s="79"/>
      <c r="AC14" s="79" t="b">
        <v>0</v>
      </c>
      <c r="AD14" s="79">
        <v>0</v>
      </c>
      <c r="AE14" s="85" t="s">
        <v>443</v>
      </c>
      <c r="AF14" s="79" t="b">
        <v>0</v>
      </c>
      <c r="AG14" s="79" t="s">
        <v>449</v>
      </c>
      <c r="AH14" s="79"/>
      <c r="AI14" s="85" t="s">
        <v>443</v>
      </c>
      <c r="AJ14" s="79" t="b">
        <v>0</v>
      </c>
      <c r="AK14" s="79">
        <v>18</v>
      </c>
      <c r="AL14" s="85" t="s">
        <v>407</v>
      </c>
      <c r="AM14" s="79" t="s">
        <v>452</v>
      </c>
      <c r="AN14" s="79" t="b">
        <v>0</v>
      </c>
      <c r="AO14" s="85" t="s">
        <v>407</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215</v>
      </c>
      <c r="B15" s="64" t="s">
        <v>249</v>
      </c>
      <c r="C15" s="65" t="s">
        <v>1419</v>
      </c>
      <c r="D15" s="66">
        <v>3</v>
      </c>
      <c r="E15" s="67" t="s">
        <v>132</v>
      </c>
      <c r="F15" s="68">
        <v>35</v>
      </c>
      <c r="G15" s="65"/>
      <c r="H15" s="69"/>
      <c r="I15" s="70"/>
      <c r="J15" s="70"/>
      <c r="K15" s="34" t="s">
        <v>65</v>
      </c>
      <c r="L15" s="77">
        <v>15</v>
      </c>
      <c r="M15" s="77"/>
      <c r="N15" s="72"/>
      <c r="O15" s="79" t="s">
        <v>264</v>
      </c>
      <c r="P15" s="81">
        <v>43579.61177083333</v>
      </c>
      <c r="Q15" s="79" t="s">
        <v>270</v>
      </c>
      <c r="R15" s="79"/>
      <c r="S15" s="79"/>
      <c r="T15" s="79" t="s">
        <v>321</v>
      </c>
      <c r="U15" s="82" t="s">
        <v>329</v>
      </c>
      <c r="V15" s="82" t="s">
        <v>329</v>
      </c>
      <c r="W15" s="81">
        <v>43579.61177083333</v>
      </c>
      <c r="X15" s="82" t="s">
        <v>368</v>
      </c>
      <c r="Y15" s="79"/>
      <c r="Z15" s="79"/>
      <c r="AA15" s="85" t="s">
        <v>407</v>
      </c>
      <c r="AB15" s="79"/>
      <c r="AC15" s="79" t="b">
        <v>0</v>
      </c>
      <c r="AD15" s="79">
        <v>21</v>
      </c>
      <c r="AE15" s="85" t="s">
        <v>443</v>
      </c>
      <c r="AF15" s="79" t="b">
        <v>0</v>
      </c>
      <c r="AG15" s="79" t="s">
        <v>449</v>
      </c>
      <c r="AH15" s="79"/>
      <c r="AI15" s="85" t="s">
        <v>443</v>
      </c>
      <c r="AJ15" s="79" t="b">
        <v>0</v>
      </c>
      <c r="AK15" s="79">
        <v>18</v>
      </c>
      <c r="AL15" s="85" t="s">
        <v>443</v>
      </c>
      <c r="AM15" s="79" t="s">
        <v>453</v>
      </c>
      <c r="AN15" s="79" t="b">
        <v>0</v>
      </c>
      <c r="AO15" s="85" t="s">
        <v>407</v>
      </c>
      <c r="AP15" s="79" t="s">
        <v>460</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1</v>
      </c>
      <c r="BG15" s="49">
        <v>8.333333333333334</v>
      </c>
      <c r="BH15" s="48">
        <v>0</v>
      </c>
      <c r="BI15" s="49">
        <v>0</v>
      </c>
      <c r="BJ15" s="48">
        <v>11</v>
      </c>
      <c r="BK15" s="49">
        <v>91.66666666666667</v>
      </c>
      <c r="BL15" s="48">
        <v>12</v>
      </c>
    </row>
    <row r="16" spans="1:64" ht="15">
      <c r="A16" s="64" t="s">
        <v>216</v>
      </c>
      <c r="B16" s="64" t="s">
        <v>249</v>
      </c>
      <c r="C16" s="65" t="s">
        <v>1419</v>
      </c>
      <c r="D16" s="66">
        <v>3</v>
      </c>
      <c r="E16" s="67" t="s">
        <v>132</v>
      </c>
      <c r="F16" s="68">
        <v>35</v>
      </c>
      <c r="G16" s="65"/>
      <c r="H16" s="69"/>
      <c r="I16" s="70"/>
      <c r="J16" s="70"/>
      <c r="K16" s="34" t="s">
        <v>65</v>
      </c>
      <c r="L16" s="77">
        <v>16</v>
      </c>
      <c r="M16" s="77"/>
      <c r="N16" s="72"/>
      <c r="O16" s="79" t="s">
        <v>264</v>
      </c>
      <c r="P16" s="81">
        <v>43774.69152777778</v>
      </c>
      <c r="Q16" s="79" t="s">
        <v>271</v>
      </c>
      <c r="R16" s="79"/>
      <c r="S16" s="79"/>
      <c r="T16" s="79" t="s">
        <v>321</v>
      </c>
      <c r="U16" s="79"/>
      <c r="V16" s="82" t="s">
        <v>340</v>
      </c>
      <c r="W16" s="81">
        <v>43774.69152777778</v>
      </c>
      <c r="X16" s="82" t="s">
        <v>369</v>
      </c>
      <c r="Y16" s="79"/>
      <c r="Z16" s="79"/>
      <c r="AA16" s="85" t="s">
        <v>408</v>
      </c>
      <c r="AB16" s="79"/>
      <c r="AC16" s="79" t="b">
        <v>0</v>
      </c>
      <c r="AD16" s="79">
        <v>0</v>
      </c>
      <c r="AE16" s="85" t="s">
        <v>443</v>
      </c>
      <c r="AF16" s="79" t="b">
        <v>0</v>
      </c>
      <c r="AG16" s="79" t="s">
        <v>449</v>
      </c>
      <c r="AH16" s="79"/>
      <c r="AI16" s="85" t="s">
        <v>443</v>
      </c>
      <c r="AJ16" s="79" t="b">
        <v>0</v>
      </c>
      <c r="AK16" s="79">
        <v>18</v>
      </c>
      <c r="AL16" s="85" t="s">
        <v>407</v>
      </c>
      <c r="AM16" s="79" t="s">
        <v>452</v>
      </c>
      <c r="AN16" s="79" t="b">
        <v>0</v>
      </c>
      <c r="AO16" s="85" t="s">
        <v>407</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1</v>
      </c>
      <c r="BG16" s="49">
        <v>7.142857142857143</v>
      </c>
      <c r="BH16" s="48">
        <v>0</v>
      </c>
      <c r="BI16" s="49">
        <v>0</v>
      </c>
      <c r="BJ16" s="48">
        <v>13</v>
      </c>
      <c r="BK16" s="49">
        <v>92.85714285714286</v>
      </c>
      <c r="BL16" s="48">
        <v>14</v>
      </c>
    </row>
    <row r="17" spans="1:64" ht="15">
      <c r="A17" s="64" t="s">
        <v>215</v>
      </c>
      <c r="B17" s="64" t="s">
        <v>246</v>
      </c>
      <c r="C17" s="65" t="s">
        <v>1419</v>
      </c>
      <c r="D17" s="66">
        <v>3</v>
      </c>
      <c r="E17" s="67" t="s">
        <v>132</v>
      </c>
      <c r="F17" s="68">
        <v>35</v>
      </c>
      <c r="G17" s="65"/>
      <c r="H17" s="69"/>
      <c r="I17" s="70"/>
      <c r="J17" s="70"/>
      <c r="K17" s="34" t="s">
        <v>65</v>
      </c>
      <c r="L17" s="77">
        <v>17</v>
      </c>
      <c r="M17" s="77"/>
      <c r="N17" s="72"/>
      <c r="O17" s="79" t="s">
        <v>264</v>
      </c>
      <c r="P17" s="81">
        <v>43579.61177083333</v>
      </c>
      <c r="Q17" s="79" t="s">
        <v>270</v>
      </c>
      <c r="R17" s="79"/>
      <c r="S17" s="79"/>
      <c r="T17" s="79" t="s">
        <v>321</v>
      </c>
      <c r="U17" s="82" t="s">
        <v>329</v>
      </c>
      <c r="V17" s="82" t="s">
        <v>329</v>
      </c>
      <c r="W17" s="81">
        <v>43579.61177083333</v>
      </c>
      <c r="X17" s="82" t="s">
        <v>368</v>
      </c>
      <c r="Y17" s="79"/>
      <c r="Z17" s="79"/>
      <c r="AA17" s="85" t="s">
        <v>407</v>
      </c>
      <c r="AB17" s="79"/>
      <c r="AC17" s="79" t="b">
        <v>0</v>
      </c>
      <c r="AD17" s="79">
        <v>21</v>
      </c>
      <c r="AE17" s="85" t="s">
        <v>443</v>
      </c>
      <c r="AF17" s="79" t="b">
        <v>0</v>
      </c>
      <c r="AG17" s="79" t="s">
        <v>449</v>
      </c>
      <c r="AH17" s="79"/>
      <c r="AI17" s="85" t="s">
        <v>443</v>
      </c>
      <c r="AJ17" s="79" t="b">
        <v>0</v>
      </c>
      <c r="AK17" s="79">
        <v>18</v>
      </c>
      <c r="AL17" s="85" t="s">
        <v>443</v>
      </c>
      <c r="AM17" s="79" t="s">
        <v>453</v>
      </c>
      <c r="AN17" s="79" t="b">
        <v>0</v>
      </c>
      <c r="AO17" s="85" t="s">
        <v>407</v>
      </c>
      <c r="AP17" s="79" t="s">
        <v>460</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2</v>
      </c>
      <c r="BD17" s="48"/>
      <c r="BE17" s="49"/>
      <c r="BF17" s="48"/>
      <c r="BG17" s="49"/>
      <c r="BH17" s="48"/>
      <c r="BI17" s="49"/>
      <c r="BJ17" s="48"/>
      <c r="BK17" s="49"/>
      <c r="BL17" s="48"/>
    </row>
    <row r="18" spans="1:64" ht="15">
      <c r="A18" s="64" t="s">
        <v>216</v>
      </c>
      <c r="B18" s="64" t="s">
        <v>215</v>
      </c>
      <c r="C18" s="65" t="s">
        <v>1419</v>
      </c>
      <c r="D18" s="66">
        <v>3</v>
      </c>
      <c r="E18" s="67" t="s">
        <v>132</v>
      </c>
      <c r="F18" s="68">
        <v>35</v>
      </c>
      <c r="G18" s="65"/>
      <c r="H18" s="69"/>
      <c r="I18" s="70"/>
      <c r="J18" s="70"/>
      <c r="K18" s="34" t="s">
        <v>65</v>
      </c>
      <c r="L18" s="77">
        <v>18</v>
      </c>
      <c r="M18" s="77"/>
      <c r="N18" s="72"/>
      <c r="O18" s="79" t="s">
        <v>264</v>
      </c>
      <c r="P18" s="81">
        <v>43774.69152777778</v>
      </c>
      <c r="Q18" s="79" t="s">
        <v>271</v>
      </c>
      <c r="R18" s="79"/>
      <c r="S18" s="79"/>
      <c r="T18" s="79" t="s">
        <v>321</v>
      </c>
      <c r="U18" s="79"/>
      <c r="V18" s="82" t="s">
        <v>340</v>
      </c>
      <c r="W18" s="81">
        <v>43774.69152777778</v>
      </c>
      <c r="X18" s="82" t="s">
        <v>369</v>
      </c>
      <c r="Y18" s="79"/>
      <c r="Z18" s="79"/>
      <c r="AA18" s="85" t="s">
        <v>408</v>
      </c>
      <c r="AB18" s="79"/>
      <c r="AC18" s="79" t="b">
        <v>0</v>
      </c>
      <c r="AD18" s="79">
        <v>0</v>
      </c>
      <c r="AE18" s="85" t="s">
        <v>443</v>
      </c>
      <c r="AF18" s="79" t="b">
        <v>0</v>
      </c>
      <c r="AG18" s="79" t="s">
        <v>449</v>
      </c>
      <c r="AH18" s="79"/>
      <c r="AI18" s="85" t="s">
        <v>443</v>
      </c>
      <c r="AJ18" s="79" t="b">
        <v>0</v>
      </c>
      <c r="AK18" s="79">
        <v>18</v>
      </c>
      <c r="AL18" s="85" t="s">
        <v>407</v>
      </c>
      <c r="AM18" s="79" t="s">
        <v>452</v>
      </c>
      <c r="AN18" s="79" t="b">
        <v>0</v>
      </c>
      <c r="AO18" s="85" t="s">
        <v>407</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217</v>
      </c>
      <c r="B19" s="64" t="s">
        <v>217</v>
      </c>
      <c r="C19" s="65" t="s">
        <v>1420</v>
      </c>
      <c r="D19" s="66">
        <v>3</v>
      </c>
      <c r="E19" s="67" t="s">
        <v>136</v>
      </c>
      <c r="F19" s="68">
        <v>35</v>
      </c>
      <c r="G19" s="65"/>
      <c r="H19" s="69"/>
      <c r="I19" s="70"/>
      <c r="J19" s="70"/>
      <c r="K19" s="34" t="s">
        <v>65</v>
      </c>
      <c r="L19" s="77">
        <v>19</v>
      </c>
      <c r="M19" s="77"/>
      <c r="N19" s="72"/>
      <c r="O19" s="79" t="s">
        <v>176</v>
      </c>
      <c r="P19" s="81">
        <v>42990.4284837963</v>
      </c>
      <c r="Q19" s="79" t="s">
        <v>272</v>
      </c>
      <c r="R19" s="82" t="s">
        <v>301</v>
      </c>
      <c r="S19" s="79" t="s">
        <v>314</v>
      </c>
      <c r="T19" s="79" t="s">
        <v>322</v>
      </c>
      <c r="U19" s="82" t="s">
        <v>330</v>
      </c>
      <c r="V19" s="82" t="s">
        <v>330</v>
      </c>
      <c r="W19" s="81">
        <v>42990.4284837963</v>
      </c>
      <c r="X19" s="82" t="s">
        <v>370</v>
      </c>
      <c r="Y19" s="79"/>
      <c r="Z19" s="79"/>
      <c r="AA19" s="85" t="s">
        <v>409</v>
      </c>
      <c r="AB19" s="79"/>
      <c r="AC19" s="79" t="b">
        <v>0</v>
      </c>
      <c r="AD19" s="79">
        <v>11</v>
      </c>
      <c r="AE19" s="85" t="s">
        <v>443</v>
      </c>
      <c r="AF19" s="79" t="b">
        <v>0</v>
      </c>
      <c r="AG19" s="79" t="s">
        <v>449</v>
      </c>
      <c r="AH19" s="79"/>
      <c r="AI19" s="85" t="s">
        <v>443</v>
      </c>
      <c r="AJ19" s="79" t="b">
        <v>0</v>
      </c>
      <c r="AK19" s="79">
        <v>12</v>
      </c>
      <c r="AL19" s="85" t="s">
        <v>443</v>
      </c>
      <c r="AM19" s="79" t="s">
        <v>454</v>
      </c>
      <c r="AN19" s="79" t="b">
        <v>0</v>
      </c>
      <c r="AO19" s="85" t="s">
        <v>409</v>
      </c>
      <c r="AP19" s="79" t="s">
        <v>460</v>
      </c>
      <c r="AQ19" s="79">
        <v>0</v>
      </c>
      <c r="AR19" s="79">
        <v>0</v>
      </c>
      <c r="AS19" s="79"/>
      <c r="AT19" s="79"/>
      <c r="AU19" s="79"/>
      <c r="AV19" s="79"/>
      <c r="AW19" s="79"/>
      <c r="AX19" s="79"/>
      <c r="AY19" s="79"/>
      <c r="AZ19" s="79"/>
      <c r="BA19">
        <v>2</v>
      </c>
      <c r="BB19" s="78" t="str">
        <f>REPLACE(INDEX(GroupVertices[Group],MATCH(Edges[[#This Row],[Vertex 1]],GroupVertices[Vertex],0)),1,1,"")</f>
        <v>10</v>
      </c>
      <c r="BC19" s="78" t="str">
        <f>REPLACE(INDEX(GroupVertices[Group],MATCH(Edges[[#This Row],[Vertex 2]],GroupVertices[Vertex],0)),1,1,"")</f>
        <v>10</v>
      </c>
      <c r="BD19" s="48">
        <v>0</v>
      </c>
      <c r="BE19" s="49">
        <v>0</v>
      </c>
      <c r="BF19" s="48">
        <v>0</v>
      </c>
      <c r="BG19" s="49">
        <v>0</v>
      </c>
      <c r="BH19" s="48">
        <v>0</v>
      </c>
      <c r="BI19" s="49">
        <v>0</v>
      </c>
      <c r="BJ19" s="48">
        <v>16</v>
      </c>
      <c r="BK19" s="49">
        <v>100</v>
      </c>
      <c r="BL19" s="48">
        <v>16</v>
      </c>
    </row>
    <row r="20" spans="1:64" ht="15">
      <c r="A20" s="64" t="s">
        <v>217</v>
      </c>
      <c r="B20" s="64" t="s">
        <v>217</v>
      </c>
      <c r="C20" s="65" t="s">
        <v>1420</v>
      </c>
      <c r="D20" s="66">
        <v>3</v>
      </c>
      <c r="E20" s="67" t="s">
        <v>136</v>
      </c>
      <c r="F20" s="68">
        <v>35</v>
      </c>
      <c r="G20" s="65"/>
      <c r="H20" s="69"/>
      <c r="I20" s="70"/>
      <c r="J20" s="70"/>
      <c r="K20" s="34" t="s">
        <v>65</v>
      </c>
      <c r="L20" s="77">
        <v>20</v>
      </c>
      <c r="M20" s="77"/>
      <c r="N20" s="72"/>
      <c r="O20" s="79" t="s">
        <v>176</v>
      </c>
      <c r="P20" s="81">
        <v>43221.47943287037</v>
      </c>
      <c r="Q20" s="79" t="s">
        <v>273</v>
      </c>
      <c r="R20" s="82" t="s">
        <v>302</v>
      </c>
      <c r="S20" s="79" t="s">
        <v>313</v>
      </c>
      <c r="T20" s="79"/>
      <c r="U20" s="82" t="s">
        <v>331</v>
      </c>
      <c r="V20" s="82" t="s">
        <v>331</v>
      </c>
      <c r="W20" s="81">
        <v>43221.47943287037</v>
      </c>
      <c r="X20" s="82" t="s">
        <v>371</v>
      </c>
      <c r="Y20" s="79"/>
      <c r="Z20" s="79"/>
      <c r="AA20" s="85" t="s">
        <v>410</v>
      </c>
      <c r="AB20" s="79"/>
      <c r="AC20" s="79" t="b">
        <v>0</v>
      </c>
      <c r="AD20" s="79">
        <v>8</v>
      </c>
      <c r="AE20" s="85" t="s">
        <v>443</v>
      </c>
      <c r="AF20" s="79" t="b">
        <v>0</v>
      </c>
      <c r="AG20" s="79" t="s">
        <v>449</v>
      </c>
      <c r="AH20" s="79"/>
      <c r="AI20" s="85" t="s">
        <v>443</v>
      </c>
      <c r="AJ20" s="79" t="b">
        <v>0</v>
      </c>
      <c r="AK20" s="79">
        <v>15</v>
      </c>
      <c r="AL20" s="85" t="s">
        <v>443</v>
      </c>
      <c r="AM20" s="79" t="s">
        <v>455</v>
      </c>
      <c r="AN20" s="79" t="b">
        <v>0</v>
      </c>
      <c r="AO20" s="85" t="s">
        <v>410</v>
      </c>
      <c r="AP20" s="79" t="s">
        <v>460</v>
      </c>
      <c r="AQ20" s="79">
        <v>0</v>
      </c>
      <c r="AR20" s="79">
        <v>0</v>
      </c>
      <c r="AS20" s="79"/>
      <c r="AT20" s="79"/>
      <c r="AU20" s="79"/>
      <c r="AV20" s="79"/>
      <c r="AW20" s="79"/>
      <c r="AX20" s="79"/>
      <c r="AY20" s="79"/>
      <c r="AZ20" s="79"/>
      <c r="BA20">
        <v>2</v>
      </c>
      <c r="BB20" s="78" t="str">
        <f>REPLACE(INDEX(GroupVertices[Group],MATCH(Edges[[#This Row],[Vertex 1]],GroupVertices[Vertex],0)),1,1,"")</f>
        <v>10</v>
      </c>
      <c r="BC20" s="78" t="str">
        <f>REPLACE(INDEX(GroupVertices[Group],MATCH(Edges[[#This Row],[Vertex 2]],GroupVertices[Vertex],0)),1,1,"")</f>
        <v>10</v>
      </c>
      <c r="BD20" s="48">
        <v>0</v>
      </c>
      <c r="BE20" s="49">
        <v>0</v>
      </c>
      <c r="BF20" s="48">
        <v>0</v>
      </c>
      <c r="BG20" s="49">
        <v>0</v>
      </c>
      <c r="BH20" s="48">
        <v>0</v>
      </c>
      <c r="BI20" s="49">
        <v>0</v>
      </c>
      <c r="BJ20" s="48">
        <v>24</v>
      </c>
      <c r="BK20" s="49">
        <v>100</v>
      </c>
      <c r="BL20" s="48">
        <v>24</v>
      </c>
    </row>
    <row r="21" spans="1:64" ht="15">
      <c r="A21" s="64" t="s">
        <v>218</v>
      </c>
      <c r="B21" s="64" t="s">
        <v>217</v>
      </c>
      <c r="C21" s="65" t="s">
        <v>1420</v>
      </c>
      <c r="D21" s="66">
        <v>3</v>
      </c>
      <c r="E21" s="67" t="s">
        <v>136</v>
      </c>
      <c r="F21" s="68">
        <v>35</v>
      </c>
      <c r="G21" s="65"/>
      <c r="H21" s="69"/>
      <c r="I21" s="70"/>
      <c r="J21" s="70"/>
      <c r="K21" s="34" t="s">
        <v>65</v>
      </c>
      <c r="L21" s="77">
        <v>21</v>
      </c>
      <c r="M21" s="77"/>
      <c r="N21" s="72"/>
      <c r="O21" s="79" t="s">
        <v>264</v>
      </c>
      <c r="P21" s="81">
        <v>43777.84846064815</v>
      </c>
      <c r="Q21" s="79" t="s">
        <v>274</v>
      </c>
      <c r="R21" s="82" t="s">
        <v>301</v>
      </c>
      <c r="S21" s="79" t="s">
        <v>314</v>
      </c>
      <c r="T21" s="79" t="s">
        <v>322</v>
      </c>
      <c r="U21" s="79"/>
      <c r="V21" s="82" t="s">
        <v>341</v>
      </c>
      <c r="W21" s="81">
        <v>43777.84846064815</v>
      </c>
      <c r="X21" s="82" t="s">
        <v>372</v>
      </c>
      <c r="Y21" s="79"/>
      <c r="Z21" s="79"/>
      <c r="AA21" s="85" t="s">
        <v>411</v>
      </c>
      <c r="AB21" s="79"/>
      <c r="AC21" s="79" t="b">
        <v>0</v>
      </c>
      <c r="AD21" s="79">
        <v>0</v>
      </c>
      <c r="AE21" s="85" t="s">
        <v>443</v>
      </c>
      <c r="AF21" s="79" t="b">
        <v>0</v>
      </c>
      <c r="AG21" s="79" t="s">
        <v>449</v>
      </c>
      <c r="AH21" s="79"/>
      <c r="AI21" s="85" t="s">
        <v>443</v>
      </c>
      <c r="AJ21" s="79" t="b">
        <v>0</v>
      </c>
      <c r="AK21" s="79">
        <v>12</v>
      </c>
      <c r="AL21" s="85" t="s">
        <v>409</v>
      </c>
      <c r="AM21" s="79" t="s">
        <v>452</v>
      </c>
      <c r="AN21" s="79" t="b">
        <v>0</v>
      </c>
      <c r="AO21" s="85" t="s">
        <v>409</v>
      </c>
      <c r="AP21" s="79" t="s">
        <v>176</v>
      </c>
      <c r="AQ21" s="79">
        <v>0</v>
      </c>
      <c r="AR21" s="79">
        <v>0</v>
      </c>
      <c r="AS21" s="79"/>
      <c r="AT21" s="79"/>
      <c r="AU21" s="79"/>
      <c r="AV21" s="79"/>
      <c r="AW21" s="79"/>
      <c r="AX21" s="79"/>
      <c r="AY21" s="79"/>
      <c r="AZ21" s="79"/>
      <c r="BA21">
        <v>2</v>
      </c>
      <c r="BB21" s="78" t="str">
        <f>REPLACE(INDEX(GroupVertices[Group],MATCH(Edges[[#This Row],[Vertex 1]],GroupVertices[Vertex],0)),1,1,"")</f>
        <v>10</v>
      </c>
      <c r="BC21" s="78" t="str">
        <f>REPLACE(INDEX(GroupVertices[Group],MATCH(Edges[[#This Row],[Vertex 2]],GroupVertices[Vertex],0)),1,1,"")</f>
        <v>10</v>
      </c>
      <c r="BD21" s="48">
        <v>0</v>
      </c>
      <c r="BE21" s="49">
        <v>0</v>
      </c>
      <c r="BF21" s="48">
        <v>0</v>
      </c>
      <c r="BG21" s="49">
        <v>0</v>
      </c>
      <c r="BH21" s="48">
        <v>0</v>
      </c>
      <c r="BI21" s="49">
        <v>0</v>
      </c>
      <c r="BJ21" s="48">
        <v>18</v>
      </c>
      <c r="BK21" s="49">
        <v>100</v>
      </c>
      <c r="BL21" s="48">
        <v>18</v>
      </c>
    </row>
    <row r="22" spans="1:64" ht="15">
      <c r="A22" s="64" t="s">
        <v>218</v>
      </c>
      <c r="B22" s="64" t="s">
        <v>217</v>
      </c>
      <c r="C22" s="65" t="s">
        <v>1420</v>
      </c>
      <c r="D22" s="66">
        <v>3</v>
      </c>
      <c r="E22" s="67" t="s">
        <v>136</v>
      </c>
      <c r="F22" s="68">
        <v>35</v>
      </c>
      <c r="G22" s="65"/>
      <c r="H22" s="69"/>
      <c r="I22" s="70"/>
      <c r="J22" s="70"/>
      <c r="K22" s="34" t="s">
        <v>65</v>
      </c>
      <c r="L22" s="77">
        <v>22</v>
      </c>
      <c r="M22" s="77"/>
      <c r="N22" s="72"/>
      <c r="O22" s="79" t="s">
        <v>264</v>
      </c>
      <c r="P22" s="81">
        <v>43777.84853009259</v>
      </c>
      <c r="Q22" s="79" t="s">
        <v>275</v>
      </c>
      <c r="R22" s="79"/>
      <c r="S22" s="79"/>
      <c r="T22" s="79"/>
      <c r="U22" s="79"/>
      <c r="V22" s="82" t="s">
        <v>341</v>
      </c>
      <c r="W22" s="81">
        <v>43777.84853009259</v>
      </c>
      <c r="X22" s="82" t="s">
        <v>373</v>
      </c>
      <c r="Y22" s="79"/>
      <c r="Z22" s="79"/>
      <c r="AA22" s="85" t="s">
        <v>412</v>
      </c>
      <c r="AB22" s="79"/>
      <c r="AC22" s="79" t="b">
        <v>0</v>
      </c>
      <c r="AD22" s="79">
        <v>0</v>
      </c>
      <c r="AE22" s="85" t="s">
        <v>443</v>
      </c>
      <c r="AF22" s="79" t="b">
        <v>0</v>
      </c>
      <c r="AG22" s="79" t="s">
        <v>449</v>
      </c>
      <c r="AH22" s="79"/>
      <c r="AI22" s="85" t="s">
        <v>443</v>
      </c>
      <c r="AJ22" s="79" t="b">
        <v>0</v>
      </c>
      <c r="AK22" s="79">
        <v>15</v>
      </c>
      <c r="AL22" s="85" t="s">
        <v>410</v>
      </c>
      <c r="AM22" s="79" t="s">
        <v>452</v>
      </c>
      <c r="AN22" s="79" t="b">
        <v>0</v>
      </c>
      <c r="AO22" s="85" t="s">
        <v>410</v>
      </c>
      <c r="AP22" s="79" t="s">
        <v>176</v>
      </c>
      <c r="AQ22" s="79">
        <v>0</v>
      </c>
      <c r="AR22" s="79">
        <v>0</v>
      </c>
      <c r="AS22" s="79"/>
      <c r="AT22" s="79"/>
      <c r="AU22" s="79"/>
      <c r="AV22" s="79"/>
      <c r="AW22" s="79"/>
      <c r="AX22" s="79"/>
      <c r="AY22" s="79"/>
      <c r="AZ22" s="79"/>
      <c r="BA22">
        <v>2</v>
      </c>
      <c r="BB22" s="78" t="str">
        <f>REPLACE(INDEX(GroupVertices[Group],MATCH(Edges[[#This Row],[Vertex 1]],GroupVertices[Vertex],0)),1,1,"")</f>
        <v>10</v>
      </c>
      <c r="BC22" s="78" t="str">
        <f>REPLACE(INDEX(GroupVertices[Group],MATCH(Edges[[#This Row],[Vertex 2]],GroupVertices[Vertex],0)),1,1,"")</f>
        <v>10</v>
      </c>
      <c r="BD22" s="48">
        <v>0</v>
      </c>
      <c r="BE22" s="49">
        <v>0</v>
      </c>
      <c r="BF22" s="48">
        <v>0</v>
      </c>
      <c r="BG22" s="49">
        <v>0</v>
      </c>
      <c r="BH22" s="48">
        <v>0</v>
      </c>
      <c r="BI22" s="49">
        <v>0</v>
      </c>
      <c r="BJ22" s="48">
        <v>23</v>
      </c>
      <c r="BK22" s="49">
        <v>100</v>
      </c>
      <c r="BL22" s="48">
        <v>23</v>
      </c>
    </row>
    <row r="23" spans="1:64" ht="15">
      <c r="A23" s="64" t="s">
        <v>219</v>
      </c>
      <c r="B23" s="64" t="s">
        <v>250</v>
      </c>
      <c r="C23" s="65" t="s">
        <v>1419</v>
      </c>
      <c r="D23" s="66">
        <v>3</v>
      </c>
      <c r="E23" s="67" t="s">
        <v>132</v>
      </c>
      <c r="F23" s="68">
        <v>35</v>
      </c>
      <c r="G23" s="65"/>
      <c r="H23" s="69"/>
      <c r="I23" s="70"/>
      <c r="J23" s="70"/>
      <c r="K23" s="34" t="s">
        <v>65</v>
      </c>
      <c r="L23" s="77">
        <v>23</v>
      </c>
      <c r="M23" s="77"/>
      <c r="N23" s="72"/>
      <c r="O23" s="79" t="s">
        <v>264</v>
      </c>
      <c r="P23" s="81">
        <v>43777.93859953704</v>
      </c>
      <c r="Q23" s="79" t="s">
        <v>276</v>
      </c>
      <c r="R23" s="79"/>
      <c r="S23" s="79"/>
      <c r="T23" s="79" t="s">
        <v>323</v>
      </c>
      <c r="U23" s="82" t="s">
        <v>332</v>
      </c>
      <c r="V23" s="82" t="s">
        <v>332</v>
      </c>
      <c r="W23" s="81">
        <v>43777.93859953704</v>
      </c>
      <c r="X23" s="82" t="s">
        <v>374</v>
      </c>
      <c r="Y23" s="79"/>
      <c r="Z23" s="79"/>
      <c r="AA23" s="85" t="s">
        <v>413</v>
      </c>
      <c r="AB23" s="79"/>
      <c r="AC23" s="79" t="b">
        <v>0</v>
      </c>
      <c r="AD23" s="79">
        <v>0</v>
      </c>
      <c r="AE23" s="85" t="s">
        <v>443</v>
      </c>
      <c r="AF23" s="79" t="b">
        <v>0</v>
      </c>
      <c r="AG23" s="79" t="s">
        <v>449</v>
      </c>
      <c r="AH23" s="79"/>
      <c r="AI23" s="85" t="s">
        <v>443</v>
      </c>
      <c r="AJ23" s="79" t="b">
        <v>0</v>
      </c>
      <c r="AK23" s="79">
        <v>0</v>
      </c>
      <c r="AL23" s="85" t="s">
        <v>443</v>
      </c>
      <c r="AM23" s="79" t="s">
        <v>451</v>
      </c>
      <c r="AN23" s="79" t="b">
        <v>0</v>
      </c>
      <c r="AO23" s="85" t="s">
        <v>413</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c r="BE23" s="49"/>
      <c r="BF23" s="48"/>
      <c r="BG23" s="49"/>
      <c r="BH23" s="48"/>
      <c r="BI23" s="49"/>
      <c r="BJ23" s="48"/>
      <c r="BK23" s="49"/>
      <c r="BL23" s="48"/>
    </row>
    <row r="24" spans="1:64" ht="15">
      <c r="A24" s="64" t="s">
        <v>219</v>
      </c>
      <c r="B24" s="64" t="s">
        <v>251</v>
      </c>
      <c r="C24" s="65" t="s">
        <v>1419</v>
      </c>
      <c r="D24" s="66">
        <v>3</v>
      </c>
      <c r="E24" s="67" t="s">
        <v>132</v>
      </c>
      <c r="F24" s="68">
        <v>35</v>
      </c>
      <c r="G24" s="65"/>
      <c r="H24" s="69"/>
      <c r="I24" s="70"/>
      <c r="J24" s="70"/>
      <c r="K24" s="34" t="s">
        <v>65</v>
      </c>
      <c r="L24" s="77">
        <v>24</v>
      </c>
      <c r="M24" s="77"/>
      <c r="N24" s="72"/>
      <c r="O24" s="79" t="s">
        <v>264</v>
      </c>
      <c r="P24" s="81">
        <v>43777.93859953704</v>
      </c>
      <c r="Q24" s="79" t="s">
        <v>276</v>
      </c>
      <c r="R24" s="79"/>
      <c r="S24" s="79"/>
      <c r="T24" s="79" t="s">
        <v>323</v>
      </c>
      <c r="U24" s="82" t="s">
        <v>332</v>
      </c>
      <c r="V24" s="82" t="s">
        <v>332</v>
      </c>
      <c r="W24" s="81">
        <v>43777.93859953704</v>
      </c>
      <c r="X24" s="82" t="s">
        <v>374</v>
      </c>
      <c r="Y24" s="79"/>
      <c r="Z24" s="79"/>
      <c r="AA24" s="85" t="s">
        <v>413</v>
      </c>
      <c r="AB24" s="79"/>
      <c r="AC24" s="79" t="b">
        <v>0</v>
      </c>
      <c r="AD24" s="79">
        <v>0</v>
      </c>
      <c r="AE24" s="85" t="s">
        <v>443</v>
      </c>
      <c r="AF24" s="79" t="b">
        <v>0</v>
      </c>
      <c r="AG24" s="79" t="s">
        <v>449</v>
      </c>
      <c r="AH24" s="79"/>
      <c r="AI24" s="85" t="s">
        <v>443</v>
      </c>
      <c r="AJ24" s="79" t="b">
        <v>0</v>
      </c>
      <c r="AK24" s="79">
        <v>0</v>
      </c>
      <c r="AL24" s="85" t="s">
        <v>443</v>
      </c>
      <c r="AM24" s="79" t="s">
        <v>451</v>
      </c>
      <c r="AN24" s="79" t="b">
        <v>0</v>
      </c>
      <c r="AO24" s="85" t="s">
        <v>413</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219</v>
      </c>
      <c r="B25" s="64" t="s">
        <v>252</v>
      </c>
      <c r="C25" s="65" t="s">
        <v>1419</v>
      </c>
      <c r="D25" s="66">
        <v>3</v>
      </c>
      <c r="E25" s="67" t="s">
        <v>132</v>
      </c>
      <c r="F25" s="68">
        <v>35</v>
      </c>
      <c r="G25" s="65"/>
      <c r="H25" s="69"/>
      <c r="I25" s="70"/>
      <c r="J25" s="70"/>
      <c r="K25" s="34" t="s">
        <v>65</v>
      </c>
      <c r="L25" s="77">
        <v>25</v>
      </c>
      <c r="M25" s="77"/>
      <c r="N25" s="72"/>
      <c r="O25" s="79" t="s">
        <v>264</v>
      </c>
      <c r="P25" s="81">
        <v>43777.93859953704</v>
      </c>
      <c r="Q25" s="79" t="s">
        <v>276</v>
      </c>
      <c r="R25" s="79"/>
      <c r="S25" s="79"/>
      <c r="T25" s="79" t="s">
        <v>323</v>
      </c>
      <c r="U25" s="82" t="s">
        <v>332</v>
      </c>
      <c r="V25" s="82" t="s">
        <v>332</v>
      </c>
      <c r="W25" s="81">
        <v>43777.93859953704</v>
      </c>
      <c r="X25" s="82" t="s">
        <v>374</v>
      </c>
      <c r="Y25" s="79"/>
      <c r="Z25" s="79"/>
      <c r="AA25" s="85" t="s">
        <v>413</v>
      </c>
      <c r="AB25" s="79"/>
      <c r="AC25" s="79" t="b">
        <v>0</v>
      </c>
      <c r="AD25" s="79">
        <v>0</v>
      </c>
      <c r="AE25" s="85" t="s">
        <v>443</v>
      </c>
      <c r="AF25" s="79" t="b">
        <v>0</v>
      </c>
      <c r="AG25" s="79" t="s">
        <v>449</v>
      </c>
      <c r="AH25" s="79"/>
      <c r="AI25" s="85" t="s">
        <v>443</v>
      </c>
      <c r="AJ25" s="79" t="b">
        <v>0</v>
      </c>
      <c r="AK25" s="79">
        <v>0</v>
      </c>
      <c r="AL25" s="85" t="s">
        <v>443</v>
      </c>
      <c r="AM25" s="79" t="s">
        <v>451</v>
      </c>
      <c r="AN25" s="79" t="b">
        <v>0</v>
      </c>
      <c r="AO25" s="85" t="s">
        <v>413</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1</v>
      </c>
      <c r="BE25" s="49">
        <v>3.8461538461538463</v>
      </c>
      <c r="BF25" s="48">
        <v>1</v>
      </c>
      <c r="BG25" s="49">
        <v>3.8461538461538463</v>
      </c>
      <c r="BH25" s="48">
        <v>0</v>
      </c>
      <c r="BI25" s="49">
        <v>0</v>
      </c>
      <c r="BJ25" s="48">
        <v>24</v>
      </c>
      <c r="BK25" s="49">
        <v>92.3076923076923</v>
      </c>
      <c r="BL25" s="48">
        <v>26</v>
      </c>
    </row>
    <row r="26" spans="1:64" ht="15">
      <c r="A26" s="64" t="s">
        <v>219</v>
      </c>
      <c r="B26" s="64" t="s">
        <v>246</v>
      </c>
      <c r="C26" s="65" t="s">
        <v>1419</v>
      </c>
      <c r="D26" s="66">
        <v>3</v>
      </c>
      <c r="E26" s="67" t="s">
        <v>132</v>
      </c>
      <c r="F26" s="68">
        <v>35</v>
      </c>
      <c r="G26" s="65"/>
      <c r="H26" s="69"/>
      <c r="I26" s="70"/>
      <c r="J26" s="70"/>
      <c r="K26" s="34" t="s">
        <v>65</v>
      </c>
      <c r="L26" s="77">
        <v>26</v>
      </c>
      <c r="M26" s="77"/>
      <c r="N26" s="72"/>
      <c r="O26" s="79" t="s">
        <v>264</v>
      </c>
      <c r="P26" s="81">
        <v>43777.93859953704</v>
      </c>
      <c r="Q26" s="79" t="s">
        <v>276</v>
      </c>
      <c r="R26" s="79"/>
      <c r="S26" s="79"/>
      <c r="T26" s="79" t="s">
        <v>323</v>
      </c>
      <c r="U26" s="82" t="s">
        <v>332</v>
      </c>
      <c r="V26" s="82" t="s">
        <v>332</v>
      </c>
      <c r="W26" s="81">
        <v>43777.93859953704</v>
      </c>
      <c r="X26" s="82" t="s">
        <v>374</v>
      </c>
      <c r="Y26" s="79"/>
      <c r="Z26" s="79"/>
      <c r="AA26" s="85" t="s">
        <v>413</v>
      </c>
      <c r="AB26" s="79"/>
      <c r="AC26" s="79" t="b">
        <v>0</v>
      </c>
      <c r="AD26" s="79">
        <v>0</v>
      </c>
      <c r="AE26" s="85" t="s">
        <v>443</v>
      </c>
      <c r="AF26" s="79" t="b">
        <v>0</v>
      </c>
      <c r="AG26" s="79" t="s">
        <v>449</v>
      </c>
      <c r="AH26" s="79"/>
      <c r="AI26" s="85" t="s">
        <v>443</v>
      </c>
      <c r="AJ26" s="79" t="b">
        <v>0</v>
      </c>
      <c r="AK26" s="79">
        <v>0</v>
      </c>
      <c r="AL26" s="85" t="s">
        <v>443</v>
      </c>
      <c r="AM26" s="79" t="s">
        <v>451</v>
      </c>
      <c r="AN26" s="79" t="b">
        <v>0</v>
      </c>
      <c r="AO26" s="85" t="s">
        <v>413</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2</v>
      </c>
      <c r="BD26" s="48"/>
      <c r="BE26" s="49"/>
      <c r="BF26" s="48"/>
      <c r="BG26" s="49"/>
      <c r="BH26" s="48"/>
      <c r="BI26" s="49"/>
      <c r="BJ26" s="48"/>
      <c r="BK26" s="49"/>
      <c r="BL26" s="48"/>
    </row>
    <row r="27" spans="1:64" ht="15">
      <c r="A27" s="64" t="s">
        <v>220</v>
      </c>
      <c r="B27" s="64" t="s">
        <v>253</v>
      </c>
      <c r="C27" s="65" t="s">
        <v>1419</v>
      </c>
      <c r="D27" s="66">
        <v>3</v>
      </c>
      <c r="E27" s="67" t="s">
        <v>132</v>
      </c>
      <c r="F27" s="68">
        <v>35</v>
      </c>
      <c r="G27" s="65"/>
      <c r="H27" s="69"/>
      <c r="I27" s="70"/>
      <c r="J27" s="70"/>
      <c r="K27" s="34" t="s">
        <v>65</v>
      </c>
      <c r="L27" s="77">
        <v>27</v>
      </c>
      <c r="M27" s="77"/>
      <c r="N27" s="72"/>
      <c r="O27" s="79" t="s">
        <v>264</v>
      </c>
      <c r="P27" s="81">
        <v>43778.028287037036</v>
      </c>
      <c r="Q27" s="79" t="s">
        <v>277</v>
      </c>
      <c r="R27" s="82" t="s">
        <v>303</v>
      </c>
      <c r="S27" s="79" t="s">
        <v>315</v>
      </c>
      <c r="T27" s="79" t="s">
        <v>324</v>
      </c>
      <c r="U27" s="79"/>
      <c r="V27" s="82" t="s">
        <v>342</v>
      </c>
      <c r="W27" s="81">
        <v>43778.028287037036</v>
      </c>
      <c r="X27" s="82" t="s">
        <v>375</v>
      </c>
      <c r="Y27" s="79"/>
      <c r="Z27" s="79"/>
      <c r="AA27" s="85" t="s">
        <v>414</v>
      </c>
      <c r="AB27" s="79"/>
      <c r="AC27" s="79" t="b">
        <v>0</v>
      </c>
      <c r="AD27" s="79">
        <v>0</v>
      </c>
      <c r="AE27" s="85" t="s">
        <v>443</v>
      </c>
      <c r="AF27" s="79" t="b">
        <v>0</v>
      </c>
      <c r="AG27" s="79" t="s">
        <v>449</v>
      </c>
      <c r="AH27" s="79"/>
      <c r="AI27" s="85" t="s">
        <v>443</v>
      </c>
      <c r="AJ27" s="79" t="b">
        <v>0</v>
      </c>
      <c r="AK27" s="79">
        <v>0</v>
      </c>
      <c r="AL27" s="85" t="s">
        <v>443</v>
      </c>
      <c r="AM27" s="79" t="s">
        <v>451</v>
      </c>
      <c r="AN27" s="79" t="b">
        <v>0</v>
      </c>
      <c r="AO27" s="85" t="s">
        <v>414</v>
      </c>
      <c r="AP27" s="79" t="s">
        <v>176</v>
      </c>
      <c r="AQ27" s="79">
        <v>0</v>
      </c>
      <c r="AR27" s="79">
        <v>0</v>
      </c>
      <c r="AS27" s="79"/>
      <c r="AT27" s="79"/>
      <c r="AU27" s="79"/>
      <c r="AV27" s="79"/>
      <c r="AW27" s="79"/>
      <c r="AX27" s="79"/>
      <c r="AY27" s="79"/>
      <c r="AZ27" s="79"/>
      <c r="BA27">
        <v>1</v>
      </c>
      <c r="BB27" s="78" t="str">
        <f>REPLACE(INDEX(GroupVertices[Group],MATCH(Edges[[#This Row],[Vertex 1]],GroupVertices[Vertex],0)),1,1,"")</f>
        <v>9</v>
      </c>
      <c r="BC27" s="78" t="str">
        <f>REPLACE(INDEX(GroupVertices[Group],MATCH(Edges[[#This Row],[Vertex 2]],GroupVertices[Vertex],0)),1,1,"")</f>
        <v>9</v>
      </c>
      <c r="BD27" s="48"/>
      <c r="BE27" s="49"/>
      <c r="BF27" s="48"/>
      <c r="BG27" s="49"/>
      <c r="BH27" s="48"/>
      <c r="BI27" s="49"/>
      <c r="BJ27" s="48"/>
      <c r="BK27" s="49"/>
      <c r="BL27" s="48"/>
    </row>
    <row r="28" spans="1:64" ht="15">
      <c r="A28" s="64" t="s">
        <v>220</v>
      </c>
      <c r="B28" s="64" t="s">
        <v>254</v>
      </c>
      <c r="C28" s="65" t="s">
        <v>1419</v>
      </c>
      <c r="D28" s="66">
        <v>3</v>
      </c>
      <c r="E28" s="67" t="s">
        <v>132</v>
      </c>
      <c r="F28" s="68">
        <v>35</v>
      </c>
      <c r="G28" s="65"/>
      <c r="H28" s="69"/>
      <c r="I28" s="70"/>
      <c r="J28" s="70"/>
      <c r="K28" s="34" t="s">
        <v>65</v>
      </c>
      <c r="L28" s="77">
        <v>28</v>
      </c>
      <c r="M28" s="77"/>
      <c r="N28" s="72"/>
      <c r="O28" s="79" t="s">
        <v>264</v>
      </c>
      <c r="P28" s="81">
        <v>43778.028287037036</v>
      </c>
      <c r="Q28" s="79" t="s">
        <v>277</v>
      </c>
      <c r="R28" s="82" t="s">
        <v>303</v>
      </c>
      <c r="S28" s="79" t="s">
        <v>315</v>
      </c>
      <c r="T28" s="79" t="s">
        <v>324</v>
      </c>
      <c r="U28" s="79"/>
      <c r="V28" s="82" t="s">
        <v>342</v>
      </c>
      <c r="W28" s="81">
        <v>43778.028287037036</v>
      </c>
      <c r="X28" s="82" t="s">
        <v>375</v>
      </c>
      <c r="Y28" s="79"/>
      <c r="Z28" s="79"/>
      <c r="AA28" s="85" t="s">
        <v>414</v>
      </c>
      <c r="AB28" s="79"/>
      <c r="AC28" s="79" t="b">
        <v>0</v>
      </c>
      <c r="AD28" s="79">
        <v>0</v>
      </c>
      <c r="AE28" s="85" t="s">
        <v>443</v>
      </c>
      <c r="AF28" s="79" t="b">
        <v>0</v>
      </c>
      <c r="AG28" s="79" t="s">
        <v>449</v>
      </c>
      <c r="AH28" s="79"/>
      <c r="AI28" s="85" t="s">
        <v>443</v>
      </c>
      <c r="AJ28" s="79" t="b">
        <v>0</v>
      </c>
      <c r="AK28" s="79">
        <v>0</v>
      </c>
      <c r="AL28" s="85" t="s">
        <v>443</v>
      </c>
      <c r="AM28" s="79" t="s">
        <v>451</v>
      </c>
      <c r="AN28" s="79" t="b">
        <v>0</v>
      </c>
      <c r="AO28" s="85" t="s">
        <v>414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3</v>
      </c>
      <c r="BE28" s="49">
        <v>18.75</v>
      </c>
      <c r="BF28" s="48">
        <v>0</v>
      </c>
      <c r="BG28" s="49">
        <v>0</v>
      </c>
      <c r="BH28" s="48">
        <v>0</v>
      </c>
      <c r="BI28" s="49">
        <v>0</v>
      </c>
      <c r="BJ28" s="48">
        <v>13</v>
      </c>
      <c r="BK28" s="49">
        <v>81.25</v>
      </c>
      <c r="BL28" s="48">
        <v>16</v>
      </c>
    </row>
    <row r="29" spans="1:64" ht="15">
      <c r="A29" s="64" t="s">
        <v>220</v>
      </c>
      <c r="B29" s="64" t="s">
        <v>246</v>
      </c>
      <c r="C29" s="65" t="s">
        <v>1419</v>
      </c>
      <c r="D29" s="66">
        <v>3</v>
      </c>
      <c r="E29" s="67" t="s">
        <v>132</v>
      </c>
      <c r="F29" s="68">
        <v>35</v>
      </c>
      <c r="G29" s="65"/>
      <c r="H29" s="69"/>
      <c r="I29" s="70"/>
      <c r="J29" s="70"/>
      <c r="K29" s="34" t="s">
        <v>65</v>
      </c>
      <c r="L29" s="77">
        <v>29</v>
      </c>
      <c r="M29" s="77"/>
      <c r="N29" s="72"/>
      <c r="O29" s="79" t="s">
        <v>264</v>
      </c>
      <c r="P29" s="81">
        <v>43778.028287037036</v>
      </c>
      <c r="Q29" s="79" t="s">
        <v>277</v>
      </c>
      <c r="R29" s="82" t="s">
        <v>303</v>
      </c>
      <c r="S29" s="79" t="s">
        <v>315</v>
      </c>
      <c r="T29" s="79" t="s">
        <v>324</v>
      </c>
      <c r="U29" s="79"/>
      <c r="V29" s="82" t="s">
        <v>342</v>
      </c>
      <c r="W29" s="81">
        <v>43778.028287037036</v>
      </c>
      <c r="X29" s="82" t="s">
        <v>375</v>
      </c>
      <c r="Y29" s="79"/>
      <c r="Z29" s="79"/>
      <c r="AA29" s="85" t="s">
        <v>414</v>
      </c>
      <c r="AB29" s="79"/>
      <c r="AC29" s="79" t="b">
        <v>0</v>
      </c>
      <c r="AD29" s="79">
        <v>0</v>
      </c>
      <c r="AE29" s="85" t="s">
        <v>443</v>
      </c>
      <c r="AF29" s="79" t="b">
        <v>0</v>
      </c>
      <c r="AG29" s="79" t="s">
        <v>449</v>
      </c>
      <c r="AH29" s="79"/>
      <c r="AI29" s="85" t="s">
        <v>443</v>
      </c>
      <c r="AJ29" s="79" t="b">
        <v>0</v>
      </c>
      <c r="AK29" s="79">
        <v>0</v>
      </c>
      <c r="AL29" s="85" t="s">
        <v>443</v>
      </c>
      <c r="AM29" s="79" t="s">
        <v>451</v>
      </c>
      <c r="AN29" s="79" t="b">
        <v>0</v>
      </c>
      <c r="AO29" s="85" t="s">
        <v>414</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2</v>
      </c>
      <c r="BD29" s="48"/>
      <c r="BE29" s="49"/>
      <c r="BF29" s="48"/>
      <c r="BG29" s="49"/>
      <c r="BH29" s="48"/>
      <c r="BI29" s="49"/>
      <c r="BJ29" s="48"/>
      <c r="BK29" s="49"/>
      <c r="BL29" s="48"/>
    </row>
    <row r="30" spans="1:64" ht="15">
      <c r="A30" s="64" t="s">
        <v>221</v>
      </c>
      <c r="B30" s="64" t="s">
        <v>255</v>
      </c>
      <c r="C30" s="65" t="s">
        <v>1420</v>
      </c>
      <c r="D30" s="66">
        <v>3</v>
      </c>
      <c r="E30" s="67" t="s">
        <v>136</v>
      </c>
      <c r="F30" s="68">
        <v>35</v>
      </c>
      <c r="G30" s="65"/>
      <c r="H30" s="69"/>
      <c r="I30" s="70"/>
      <c r="J30" s="70"/>
      <c r="K30" s="34" t="s">
        <v>65</v>
      </c>
      <c r="L30" s="77">
        <v>30</v>
      </c>
      <c r="M30" s="77"/>
      <c r="N30" s="72"/>
      <c r="O30" s="79" t="s">
        <v>264</v>
      </c>
      <c r="P30" s="81">
        <v>43174.16724537037</v>
      </c>
      <c r="Q30" s="79" t="s">
        <v>278</v>
      </c>
      <c r="R30" s="82" t="s">
        <v>304</v>
      </c>
      <c r="S30" s="79" t="s">
        <v>313</v>
      </c>
      <c r="T30" s="79" t="s">
        <v>325</v>
      </c>
      <c r="U30" s="82" t="s">
        <v>333</v>
      </c>
      <c r="V30" s="82" t="s">
        <v>333</v>
      </c>
      <c r="W30" s="81">
        <v>43174.16724537037</v>
      </c>
      <c r="X30" s="82" t="s">
        <v>376</v>
      </c>
      <c r="Y30" s="79"/>
      <c r="Z30" s="79"/>
      <c r="AA30" s="85" t="s">
        <v>415</v>
      </c>
      <c r="AB30" s="79"/>
      <c r="AC30" s="79" t="b">
        <v>0</v>
      </c>
      <c r="AD30" s="79">
        <v>4</v>
      </c>
      <c r="AE30" s="85" t="s">
        <v>443</v>
      </c>
      <c r="AF30" s="79" t="b">
        <v>0</v>
      </c>
      <c r="AG30" s="79" t="s">
        <v>449</v>
      </c>
      <c r="AH30" s="79"/>
      <c r="AI30" s="85" t="s">
        <v>443</v>
      </c>
      <c r="AJ30" s="79" t="b">
        <v>0</v>
      </c>
      <c r="AK30" s="79">
        <v>2</v>
      </c>
      <c r="AL30" s="85" t="s">
        <v>443</v>
      </c>
      <c r="AM30" s="79" t="s">
        <v>456</v>
      </c>
      <c r="AN30" s="79" t="b">
        <v>0</v>
      </c>
      <c r="AO30" s="85" t="s">
        <v>415</v>
      </c>
      <c r="AP30" s="79" t="s">
        <v>460</v>
      </c>
      <c r="AQ30" s="79">
        <v>0</v>
      </c>
      <c r="AR30" s="79">
        <v>0</v>
      </c>
      <c r="AS30" s="79"/>
      <c r="AT30" s="79"/>
      <c r="AU30" s="79"/>
      <c r="AV30" s="79"/>
      <c r="AW30" s="79"/>
      <c r="AX30" s="79"/>
      <c r="AY30" s="79"/>
      <c r="AZ30" s="79"/>
      <c r="BA30">
        <v>2</v>
      </c>
      <c r="BB30" s="78" t="str">
        <f>REPLACE(INDEX(GroupVertices[Group],MATCH(Edges[[#This Row],[Vertex 1]],GroupVertices[Vertex],0)),1,1,"")</f>
        <v>8</v>
      </c>
      <c r="BC30" s="78" t="str">
        <f>REPLACE(INDEX(GroupVertices[Group],MATCH(Edges[[#This Row],[Vertex 2]],GroupVertices[Vertex],0)),1,1,"")</f>
        <v>8</v>
      </c>
      <c r="BD30" s="48"/>
      <c r="BE30" s="49"/>
      <c r="BF30" s="48"/>
      <c r="BG30" s="49"/>
      <c r="BH30" s="48"/>
      <c r="BI30" s="49"/>
      <c r="BJ30" s="48"/>
      <c r="BK30" s="49"/>
      <c r="BL30" s="48"/>
    </row>
    <row r="31" spans="1:64" ht="15">
      <c r="A31" s="64" t="s">
        <v>221</v>
      </c>
      <c r="B31" s="64" t="s">
        <v>255</v>
      </c>
      <c r="C31" s="65" t="s">
        <v>1420</v>
      </c>
      <c r="D31" s="66">
        <v>3</v>
      </c>
      <c r="E31" s="67" t="s">
        <v>136</v>
      </c>
      <c r="F31" s="68">
        <v>35</v>
      </c>
      <c r="G31" s="65"/>
      <c r="H31" s="69"/>
      <c r="I31" s="70"/>
      <c r="J31" s="70"/>
      <c r="K31" s="34" t="s">
        <v>65</v>
      </c>
      <c r="L31" s="77">
        <v>31</v>
      </c>
      <c r="M31" s="77"/>
      <c r="N31" s="72"/>
      <c r="O31" s="79" t="s">
        <v>264</v>
      </c>
      <c r="P31" s="81">
        <v>43779.00048611111</v>
      </c>
      <c r="Q31" s="79" t="s">
        <v>279</v>
      </c>
      <c r="R31" s="79"/>
      <c r="S31" s="79"/>
      <c r="T31" s="79" t="s">
        <v>325</v>
      </c>
      <c r="U31" s="79"/>
      <c r="V31" s="82" t="s">
        <v>343</v>
      </c>
      <c r="W31" s="81">
        <v>43779.00048611111</v>
      </c>
      <c r="X31" s="82" t="s">
        <v>377</v>
      </c>
      <c r="Y31" s="79"/>
      <c r="Z31" s="79"/>
      <c r="AA31" s="85" t="s">
        <v>416</v>
      </c>
      <c r="AB31" s="79"/>
      <c r="AC31" s="79" t="b">
        <v>0</v>
      </c>
      <c r="AD31" s="79">
        <v>0</v>
      </c>
      <c r="AE31" s="85" t="s">
        <v>443</v>
      </c>
      <c r="AF31" s="79" t="b">
        <v>0</v>
      </c>
      <c r="AG31" s="79" t="s">
        <v>449</v>
      </c>
      <c r="AH31" s="79"/>
      <c r="AI31" s="85" t="s">
        <v>443</v>
      </c>
      <c r="AJ31" s="79" t="b">
        <v>0</v>
      </c>
      <c r="AK31" s="79">
        <v>2</v>
      </c>
      <c r="AL31" s="85" t="s">
        <v>415</v>
      </c>
      <c r="AM31" s="79" t="s">
        <v>456</v>
      </c>
      <c r="AN31" s="79" t="b">
        <v>0</v>
      </c>
      <c r="AO31" s="85" t="s">
        <v>415</v>
      </c>
      <c r="AP31" s="79" t="s">
        <v>176</v>
      </c>
      <c r="AQ31" s="79">
        <v>0</v>
      </c>
      <c r="AR31" s="79">
        <v>0</v>
      </c>
      <c r="AS31" s="79"/>
      <c r="AT31" s="79"/>
      <c r="AU31" s="79"/>
      <c r="AV31" s="79"/>
      <c r="AW31" s="79"/>
      <c r="AX31" s="79"/>
      <c r="AY31" s="79"/>
      <c r="AZ31" s="79"/>
      <c r="BA31">
        <v>2</v>
      </c>
      <c r="BB31" s="78" t="str">
        <f>REPLACE(INDEX(GroupVertices[Group],MATCH(Edges[[#This Row],[Vertex 1]],GroupVertices[Vertex],0)),1,1,"")</f>
        <v>8</v>
      </c>
      <c r="BC31" s="78" t="str">
        <f>REPLACE(INDEX(GroupVertices[Group],MATCH(Edges[[#This Row],[Vertex 2]],GroupVertices[Vertex],0)),1,1,"")</f>
        <v>8</v>
      </c>
      <c r="BD31" s="48"/>
      <c r="BE31" s="49"/>
      <c r="BF31" s="48"/>
      <c r="BG31" s="49"/>
      <c r="BH31" s="48"/>
      <c r="BI31" s="49"/>
      <c r="BJ31" s="48"/>
      <c r="BK31" s="49"/>
      <c r="BL31" s="48"/>
    </row>
    <row r="32" spans="1:64" ht="15">
      <c r="A32" s="64" t="s">
        <v>221</v>
      </c>
      <c r="B32" s="64" t="s">
        <v>256</v>
      </c>
      <c r="C32" s="65" t="s">
        <v>1420</v>
      </c>
      <c r="D32" s="66">
        <v>3</v>
      </c>
      <c r="E32" s="67" t="s">
        <v>136</v>
      </c>
      <c r="F32" s="68">
        <v>35</v>
      </c>
      <c r="G32" s="65"/>
      <c r="H32" s="69"/>
      <c r="I32" s="70"/>
      <c r="J32" s="70"/>
      <c r="K32" s="34" t="s">
        <v>65</v>
      </c>
      <c r="L32" s="77">
        <v>32</v>
      </c>
      <c r="M32" s="77"/>
      <c r="N32" s="72"/>
      <c r="O32" s="79" t="s">
        <v>264</v>
      </c>
      <c r="P32" s="81">
        <v>43174.16724537037</v>
      </c>
      <c r="Q32" s="79" t="s">
        <v>278</v>
      </c>
      <c r="R32" s="82" t="s">
        <v>304</v>
      </c>
      <c r="S32" s="79" t="s">
        <v>313</v>
      </c>
      <c r="T32" s="79" t="s">
        <v>325</v>
      </c>
      <c r="U32" s="82" t="s">
        <v>333</v>
      </c>
      <c r="V32" s="82" t="s">
        <v>333</v>
      </c>
      <c r="W32" s="81">
        <v>43174.16724537037</v>
      </c>
      <c r="X32" s="82" t="s">
        <v>376</v>
      </c>
      <c r="Y32" s="79"/>
      <c r="Z32" s="79"/>
      <c r="AA32" s="85" t="s">
        <v>415</v>
      </c>
      <c r="AB32" s="79"/>
      <c r="AC32" s="79" t="b">
        <v>0</v>
      </c>
      <c r="AD32" s="79">
        <v>4</v>
      </c>
      <c r="AE32" s="85" t="s">
        <v>443</v>
      </c>
      <c r="AF32" s="79" t="b">
        <v>0</v>
      </c>
      <c r="AG32" s="79" t="s">
        <v>449</v>
      </c>
      <c r="AH32" s="79"/>
      <c r="AI32" s="85" t="s">
        <v>443</v>
      </c>
      <c r="AJ32" s="79" t="b">
        <v>0</v>
      </c>
      <c r="AK32" s="79">
        <v>2</v>
      </c>
      <c r="AL32" s="85" t="s">
        <v>443</v>
      </c>
      <c r="AM32" s="79" t="s">
        <v>456</v>
      </c>
      <c r="AN32" s="79" t="b">
        <v>0</v>
      </c>
      <c r="AO32" s="85" t="s">
        <v>415</v>
      </c>
      <c r="AP32" s="79" t="s">
        <v>460</v>
      </c>
      <c r="AQ32" s="79">
        <v>0</v>
      </c>
      <c r="AR32" s="79">
        <v>0</v>
      </c>
      <c r="AS32" s="79"/>
      <c r="AT32" s="79"/>
      <c r="AU32" s="79"/>
      <c r="AV32" s="79"/>
      <c r="AW32" s="79"/>
      <c r="AX32" s="79"/>
      <c r="AY32" s="79"/>
      <c r="AZ32" s="79"/>
      <c r="BA32">
        <v>2</v>
      </c>
      <c r="BB32" s="78" t="str">
        <f>REPLACE(INDEX(GroupVertices[Group],MATCH(Edges[[#This Row],[Vertex 1]],GroupVertices[Vertex],0)),1,1,"")</f>
        <v>8</v>
      </c>
      <c r="BC32" s="78" t="str">
        <f>REPLACE(INDEX(GroupVertices[Group],MATCH(Edges[[#This Row],[Vertex 2]],GroupVertices[Vertex],0)),1,1,"")</f>
        <v>8</v>
      </c>
      <c r="BD32" s="48">
        <v>0</v>
      </c>
      <c r="BE32" s="49">
        <v>0</v>
      </c>
      <c r="BF32" s="48">
        <v>1</v>
      </c>
      <c r="BG32" s="49">
        <v>8.333333333333334</v>
      </c>
      <c r="BH32" s="48">
        <v>0</v>
      </c>
      <c r="BI32" s="49">
        <v>0</v>
      </c>
      <c r="BJ32" s="48">
        <v>11</v>
      </c>
      <c r="BK32" s="49">
        <v>91.66666666666667</v>
      </c>
      <c r="BL32" s="48">
        <v>12</v>
      </c>
    </row>
    <row r="33" spans="1:64" ht="15">
      <c r="A33" s="64" t="s">
        <v>221</v>
      </c>
      <c r="B33" s="64" t="s">
        <v>256</v>
      </c>
      <c r="C33" s="65" t="s">
        <v>1420</v>
      </c>
      <c r="D33" s="66">
        <v>3</v>
      </c>
      <c r="E33" s="67" t="s">
        <v>136</v>
      </c>
      <c r="F33" s="68">
        <v>35</v>
      </c>
      <c r="G33" s="65"/>
      <c r="H33" s="69"/>
      <c r="I33" s="70"/>
      <c r="J33" s="70"/>
      <c r="K33" s="34" t="s">
        <v>65</v>
      </c>
      <c r="L33" s="77">
        <v>33</v>
      </c>
      <c r="M33" s="77"/>
      <c r="N33" s="72"/>
      <c r="O33" s="79" t="s">
        <v>264</v>
      </c>
      <c r="P33" s="81">
        <v>43779.00048611111</v>
      </c>
      <c r="Q33" s="79" t="s">
        <v>279</v>
      </c>
      <c r="R33" s="79"/>
      <c r="S33" s="79"/>
      <c r="T33" s="79" t="s">
        <v>325</v>
      </c>
      <c r="U33" s="79"/>
      <c r="V33" s="82" t="s">
        <v>343</v>
      </c>
      <c r="W33" s="81">
        <v>43779.00048611111</v>
      </c>
      <c r="X33" s="82" t="s">
        <v>377</v>
      </c>
      <c r="Y33" s="79"/>
      <c r="Z33" s="79"/>
      <c r="AA33" s="85" t="s">
        <v>416</v>
      </c>
      <c r="AB33" s="79"/>
      <c r="AC33" s="79" t="b">
        <v>0</v>
      </c>
      <c r="AD33" s="79">
        <v>0</v>
      </c>
      <c r="AE33" s="85" t="s">
        <v>443</v>
      </c>
      <c r="AF33" s="79" t="b">
        <v>0</v>
      </c>
      <c r="AG33" s="79" t="s">
        <v>449</v>
      </c>
      <c r="AH33" s="79"/>
      <c r="AI33" s="85" t="s">
        <v>443</v>
      </c>
      <c r="AJ33" s="79" t="b">
        <v>0</v>
      </c>
      <c r="AK33" s="79">
        <v>2</v>
      </c>
      <c r="AL33" s="85" t="s">
        <v>415</v>
      </c>
      <c r="AM33" s="79" t="s">
        <v>456</v>
      </c>
      <c r="AN33" s="79" t="b">
        <v>0</v>
      </c>
      <c r="AO33" s="85" t="s">
        <v>415</v>
      </c>
      <c r="AP33" s="79" t="s">
        <v>176</v>
      </c>
      <c r="AQ33" s="79">
        <v>0</v>
      </c>
      <c r="AR33" s="79">
        <v>0</v>
      </c>
      <c r="AS33" s="79"/>
      <c r="AT33" s="79"/>
      <c r="AU33" s="79"/>
      <c r="AV33" s="79"/>
      <c r="AW33" s="79"/>
      <c r="AX33" s="79"/>
      <c r="AY33" s="79"/>
      <c r="AZ33" s="79"/>
      <c r="BA33">
        <v>2</v>
      </c>
      <c r="BB33" s="78" t="str">
        <f>REPLACE(INDEX(GroupVertices[Group],MATCH(Edges[[#This Row],[Vertex 1]],GroupVertices[Vertex],0)),1,1,"")</f>
        <v>8</v>
      </c>
      <c r="BC33" s="78" t="str">
        <f>REPLACE(INDEX(GroupVertices[Group],MATCH(Edges[[#This Row],[Vertex 2]],GroupVertices[Vertex],0)),1,1,"")</f>
        <v>8</v>
      </c>
      <c r="BD33" s="48">
        <v>0</v>
      </c>
      <c r="BE33" s="49">
        <v>0</v>
      </c>
      <c r="BF33" s="48">
        <v>1</v>
      </c>
      <c r="BG33" s="49">
        <v>7.142857142857143</v>
      </c>
      <c r="BH33" s="48">
        <v>0</v>
      </c>
      <c r="BI33" s="49">
        <v>0</v>
      </c>
      <c r="BJ33" s="48">
        <v>13</v>
      </c>
      <c r="BK33" s="49">
        <v>92.85714285714286</v>
      </c>
      <c r="BL33" s="48">
        <v>14</v>
      </c>
    </row>
    <row r="34" spans="1:64" ht="15">
      <c r="A34" s="64" t="s">
        <v>221</v>
      </c>
      <c r="B34" s="64" t="s">
        <v>246</v>
      </c>
      <c r="C34" s="65" t="s">
        <v>1420</v>
      </c>
      <c r="D34" s="66">
        <v>3</v>
      </c>
      <c r="E34" s="67" t="s">
        <v>136</v>
      </c>
      <c r="F34" s="68">
        <v>35</v>
      </c>
      <c r="G34" s="65"/>
      <c r="H34" s="69"/>
      <c r="I34" s="70"/>
      <c r="J34" s="70"/>
      <c r="K34" s="34" t="s">
        <v>65</v>
      </c>
      <c r="L34" s="77">
        <v>34</v>
      </c>
      <c r="M34" s="77"/>
      <c r="N34" s="72"/>
      <c r="O34" s="79" t="s">
        <v>264</v>
      </c>
      <c r="P34" s="81">
        <v>43174.16724537037</v>
      </c>
      <c r="Q34" s="79" t="s">
        <v>278</v>
      </c>
      <c r="R34" s="82" t="s">
        <v>304</v>
      </c>
      <c r="S34" s="79" t="s">
        <v>313</v>
      </c>
      <c r="T34" s="79" t="s">
        <v>325</v>
      </c>
      <c r="U34" s="82" t="s">
        <v>333</v>
      </c>
      <c r="V34" s="82" t="s">
        <v>333</v>
      </c>
      <c r="W34" s="81">
        <v>43174.16724537037</v>
      </c>
      <c r="X34" s="82" t="s">
        <v>376</v>
      </c>
      <c r="Y34" s="79"/>
      <c r="Z34" s="79"/>
      <c r="AA34" s="85" t="s">
        <v>415</v>
      </c>
      <c r="AB34" s="79"/>
      <c r="AC34" s="79" t="b">
        <v>0</v>
      </c>
      <c r="AD34" s="79">
        <v>4</v>
      </c>
      <c r="AE34" s="85" t="s">
        <v>443</v>
      </c>
      <c r="AF34" s="79" t="b">
        <v>0</v>
      </c>
      <c r="AG34" s="79" t="s">
        <v>449</v>
      </c>
      <c r="AH34" s="79"/>
      <c r="AI34" s="85" t="s">
        <v>443</v>
      </c>
      <c r="AJ34" s="79" t="b">
        <v>0</v>
      </c>
      <c r="AK34" s="79">
        <v>2</v>
      </c>
      <c r="AL34" s="85" t="s">
        <v>443</v>
      </c>
      <c r="AM34" s="79" t="s">
        <v>456</v>
      </c>
      <c r="AN34" s="79" t="b">
        <v>0</v>
      </c>
      <c r="AO34" s="85" t="s">
        <v>415</v>
      </c>
      <c r="AP34" s="79" t="s">
        <v>460</v>
      </c>
      <c r="AQ34" s="79">
        <v>0</v>
      </c>
      <c r="AR34" s="79">
        <v>0</v>
      </c>
      <c r="AS34" s="79"/>
      <c r="AT34" s="79"/>
      <c r="AU34" s="79"/>
      <c r="AV34" s="79"/>
      <c r="AW34" s="79"/>
      <c r="AX34" s="79"/>
      <c r="AY34" s="79"/>
      <c r="AZ34" s="79"/>
      <c r="BA34">
        <v>2</v>
      </c>
      <c r="BB34" s="78" t="str">
        <f>REPLACE(INDEX(GroupVertices[Group],MATCH(Edges[[#This Row],[Vertex 1]],GroupVertices[Vertex],0)),1,1,"")</f>
        <v>8</v>
      </c>
      <c r="BC34" s="78" t="str">
        <f>REPLACE(INDEX(GroupVertices[Group],MATCH(Edges[[#This Row],[Vertex 2]],GroupVertices[Vertex],0)),1,1,"")</f>
        <v>2</v>
      </c>
      <c r="BD34" s="48"/>
      <c r="BE34" s="49"/>
      <c r="BF34" s="48"/>
      <c r="BG34" s="49"/>
      <c r="BH34" s="48"/>
      <c r="BI34" s="49"/>
      <c r="BJ34" s="48"/>
      <c r="BK34" s="49"/>
      <c r="BL34" s="48"/>
    </row>
    <row r="35" spans="1:64" ht="15">
      <c r="A35" s="64" t="s">
        <v>221</v>
      </c>
      <c r="B35" s="64" t="s">
        <v>246</v>
      </c>
      <c r="C35" s="65" t="s">
        <v>1420</v>
      </c>
      <c r="D35" s="66">
        <v>3</v>
      </c>
      <c r="E35" s="67" t="s">
        <v>136</v>
      </c>
      <c r="F35" s="68">
        <v>35</v>
      </c>
      <c r="G35" s="65"/>
      <c r="H35" s="69"/>
      <c r="I35" s="70"/>
      <c r="J35" s="70"/>
      <c r="K35" s="34" t="s">
        <v>65</v>
      </c>
      <c r="L35" s="77">
        <v>35</v>
      </c>
      <c r="M35" s="77"/>
      <c r="N35" s="72"/>
      <c r="O35" s="79" t="s">
        <v>264</v>
      </c>
      <c r="P35" s="81">
        <v>43779.00048611111</v>
      </c>
      <c r="Q35" s="79" t="s">
        <v>279</v>
      </c>
      <c r="R35" s="79"/>
      <c r="S35" s="79"/>
      <c r="T35" s="79" t="s">
        <v>325</v>
      </c>
      <c r="U35" s="79"/>
      <c r="V35" s="82" t="s">
        <v>343</v>
      </c>
      <c r="W35" s="81">
        <v>43779.00048611111</v>
      </c>
      <c r="X35" s="82" t="s">
        <v>377</v>
      </c>
      <c r="Y35" s="79"/>
      <c r="Z35" s="79"/>
      <c r="AA35" s="85" t="s">
        <v>416</v>
      </c>
      <c r="AB35" s="79"/>
      <c r="AC35" s="79" t="b">
        <v>0</v>
      </c>
      <c r="AD35" s="79">
        <v>0</v>
      </c>
      <c r="AE35" s="85" t="s">
        <v>443</v>
      </c>
      <c r="AF35" s="79" t="b">
        <v>0</v>
      </c>
      <c r="AG35" s="79" t="s">
        <v>449</v>
      </c>
      <c r="AH35" s="79"/>
      <c r="AI35" s="85" t="s">
        <v>443</v>
      </c>
      <c r="AJ35" s="79" t="b">
        <v>0</v>
      </c>
      <c r="AK35" s="79">
        <v>2</v>
      </c>
      <c r="AL35" s="85" t="s">
        <v>415</v>
      </c>
      <c r="AM35" s="79" t="s">
        <v>456</v>
      </c>
      <c r="AN35" s="79" t="b">
        <v>0</v>
      </c>
      <c r="AO35" s="85" t="s">
        <v>415</v>
      </c>
      <c r="AP35" s="79" t="s">
        <v>176</v>
      </c>
      <c r="AQ35" s="79">
        <v>0</v>
      </c>
      <c r="AR35" s="79">
        <v>0</v>
      </c>
      <c r="AS35" s="79"/>
      <c r="AT35" s="79"/>
      <c r="AU35" s="79"/>
      <c r="AV35" s="79"/>
      <c r="AW35" s="79"/>
      <c r="AX35" s="79"/>
      <c r="AY35" s="79"/>
      <c r="AZ35" s="79"/>
      <c r="BA35">
        <v>2</v>
      </c>
      <c r="BB35" s="78" t="str">
        <f>REPLACE(INDEX(GroupVertices[Group],MATCH(Edges[[#This Row],[Vertex 1]],GroupVertices[Vertex],0)),1,1,"")</f>
        <v>8</v>
      </c>
      <c r="BC35" s="78" t="str">
        <f>REPLACE(INDEX(GroupVertices[Group],MATCH(Edges[[#This Row],[Vertex 2]],GroupVertices[Vertex],0)),1,1,"")</f>
        <v>2</v>
      </c>
      <c r="BD35" s="48"/>
      <c r="BE35" s="49"/>
      <c r="BF35" s="48"/>
      <c r="BG35" s="49"/>
      <c r="BH35" s="48"/>
      <c r="BI35" s="49"/>
      <c r="BJ35" s="48"/>
      <c r="BK35" s="49"/>
      <c r="BL35" s="48"/>
    </row>
    <row r="36" spans="1:64" ht="15">
      <c r="A36" s="64" t="s">
        <v>222</v>
      </c>
      <c r="B36" s="64" t="s">
        <v>246</v>
      </c>
      <c r="C36" s="65" t="s">
        <v>1419</v>
      </c>
      <c r="D36" s="66">
        <v>3</v>
      </c>
      <c r="E36" s="67" t="s">
        <v>132</v>
      </c>
      <c r="F36" s="68">
        <v>35</v>
      </c>
      <c r="G36" s="65"/>
      <c r="H36" s="69"/>
      <c r="I36" s="70"/>
      <c r="J36" s="70"/>
      <c r="K36" s="34" t="s">
        <v>65</v>
      </c>
      <c r="L36" s="77">
        <v>36</v>
      </c>
      <c r="M36" s="77"/>
      <c r="N36" s="72"/>
      <c r="O36" s="79" t="s">
        <v>264</v>
      </c>
      <c r="P36" s="81">
        <v>43780.73960648148</v>
      </c>
      <c r="Q36" s="79" t="s">
        <v>280</v>
      </c>
      <c r="R36" s="82" t="s">
        <v>305</v>
      </c>
      <c r="S36" s="79" t="s">
        <v>313</v>
      </c>
      <c r="T36" s="79" t="s">
        <v>326</v>
      </c>
      <c r="U36" s="79"/>
      <c r="V36" s="82" t="s">
        <v>344</v>
      </c>
      <c r="W36" s="81">
        <v>43780.73960648148</v>
      </c>
      <c r="X36" s="82" t="s">
        <v>378</v>
      </c>
      <c r="Y36" s="79"/>
      <c r="Z36" s="79"/>
      <c r="AA36" s="85" t="s">
        <v>417</v>
      </c>
      <c r="AB36" s="79"/>
      <c r="AC36" s="79" t="b">
        <v>0</v>
      </c>
      <c r="AD36" s="79">
        <v>0</v>
      </c>
      <c r="AE36" s="85" t="s">
        <v>443</v>
      </c>
      <c r="AF36" s="79" t="b">
        <v>0</v>
      </c>
      <c r="AG36" s="79" t="s">
        <v>449</v>
      </c>
      <c r="AH36" s="79"/>
      <c r="AI36" s="85" t="s">
        <v>443</v>
      </c>
      <c r="AJ36" s="79" t="b">
        <v>0</v>
      </c>
      <c r="AK36" s="79">
        <v>0</v>
      </c>
      <c r="AL36" s="85" t="s">
        <v>443</v>
      </c>
      <c r="AM36" s="79" t="s">
        <v>457</v>
      </c>
      <c r="AN36" s="79" t="b">
        <v>0</v>
      </c>
      <c r="AO36" s="85" t="s">
        <v>417</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32</v>
      </c>
      <c r="BK36" s="49">
        <v>100</v>
      </c>
      <c r="BL36" s="48">
        <v>32</v>
      </c>
    </row>
    <row r="37" spans="1:64" ht="15">
      <c r="A37" s="64" t="s">
        <v>223</v>
      </c>
      <c r="B37" s="64" t="s">
        <v>246</v>
      </c>
      <c r="C37" s="65" t="s">
        <v>1419</v>
      </c>
      <c r="D37" s="66">
        <v>3</v>
      </c>
      <c r="E37" s="67" t="s">
        <v>132</v>
      </c>
      <c r="F37" s="68">
        <v>35</v>
      </c>
      <c r="G37" s="65"/>
      <c r="H37" s="69"/>
      <c r="I37" s="70"/>
      <c r="J37" s="70"/>
      <c r="K37" s="34" t="s">
        <v>65</v>
      </c>
      <c r="L37" s="77">
        <v>37</v>
      </c>
      <c r="M37" s="77"/>
      <c r="N37" s="72"/>
      <c r="O37" s="79" t="s">
        <v>264</v>
      </c>
      <c r="P37" s="81">
        <v>43781.7409837963</v>
      </c>
      <c r="Q37" s="79" t="s">
        <v>281</v>
      </c>
      <c r="R37" s="82" t="s">
        <v>306</v>
      </c>
      <c r="S37" s="79" t="s">
        <v>316</v>
      </c>
      <c r="T37" s="79"/>
      <c r="U37" s="79"/>
      <c r="V37" s="82" t="s">
        <v>345</v>
      </c>
      <c r="W37" s="81">
        <v>43781.7409837963</v>
      </c>
      <c r="X37" s="82" t="s">
        <v>379</v>
      </c>
      <c r="Y37" s="79"/>
      <c r="Z37" s="79"/>
      <c r="AA37" s="85" t="s">
        <v>418</v>
      </c>
      <c r="AB37" s="79"/>
      <c r="AC37" s="79" t="b">
        <v>0</v>
      </c>
      <c r="AD37" s="79">
        <v>2</v>
      </c>
      <c r="AE37" s="85" t="s">
        <v>443</v>
      </c>
      <c r="AF37" s="79" t="b">
        <v>0</v>
      </c>
      <c r="AG37" s="79" t="s">
        <v>449</v>
      </c>
      <c r="AH37" s="79"/>
      <c r="AI37" s="85" t="s">
        <v>443</v>
      </c>
      <c r="AJ37" s="79" t="b">
        <v>0</v>
      </c>
      <c r="AK37" s="79">
        <v>0</v>
      </c>
      <c r="AL37" s="85" t="s">
        <v>443</v>
      </c>
      <c r="AM37" s="79" t="s">
        <v>457</v>
      </c>
      <c r="AN37" s="79" t="b">
        <v>0</v>
      </c>
      <c r="AO37" s="85" t="s">
        <v>418</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4</v>
      </c>
      <c r="BG37" s="49">
        <v>11.428571428571429</v>
      </c>
      <c r="BH37" s="48">
        <v>0</v>
      </c>
      <c r="BI37" s="49">
        <v>0</v>
      </c>
      <c r="BJ37" s="48">
        <v>31</v>
      </c>
      <c r="BK37" s="49">
        <v>88.57142857142857</v>
      </c>
      <c r="BL37" s="48">
        <v>35</v>
      </c>
    </row>
    <row r="38" spans="1:64" ht="15">
      <c r="A38" s="64" t="s">
        <v>224</v>
      </c>
      <c r="B38" s="64" t="s">
        <v>257</v>
      </c>
      <c r="C38" s="65" t="s">
        <v>1419</v>
      </c>
      <c r="D38" s="66">
        <v>3</v>
      </c>
      <c r="E38" s="67" t="s">
        <v>132</v>
      </c>
      <c r="F38" s="68">
        <v>35</v>
      </c>
      <c r="G38" s="65"/>
      <c r="H38" s="69"/>
      <c r="I38" s="70"/>
      <c r="J38" s="70"/>
      <c r="K38" s="34" t="s">
        <v>65</v>
      </c>
      <c r="L38" s="77">
        <v>38</v>
      </c>
      <c r="M38" s="77"/>
      <c r="N38" s="72"/>
      <c r="O38" s="79" t="s">
        <v>264</v>
      </c>
      <c r="P38" s="81">
        <v>43779.896203703705</v>
      </c>
      <c r="Q38" s="79" t="s">
        <v>282</v>
      </c>
      <c r="R38" s="82" t="s">
        <v>307</v>
      </c>
      <c r="S38" s="79" t="s">
        <v>313</v>
      </c>
      <c r="T38" s="79" t="s">
        <v>327</v>
      </c>
      <c r="U38" s="79"/>
      <c r="V38" s="82" t="s">
        <v>346</v>
      </c>
      <c r="W38" s="81">
        <v>43779.896203703705</v>
      </c>
      <c r="X38" s="82" t="s">
        <v>380</v>
      </c>
      <c r="Y38" s="79"/>
      <c r="Z38" s="79"/>
      <c r="AA38" s="85" t="s">
        <v>419</v>
      </c>
      <c r="AB38" s="79"/>
      <c r="AC38" s="79" t="b">
        <v>0</v>
      </c>
      <c r="AD38" s="79">
        <v>0</v>
      </c>
      <c r="AE38" s="85" t="s">
        <v>443</v>
      </c>
      <c r="AF38" s="79" t="b">
        <v>0</v>
      </c>
      <c r="AG38" s="79" t="s">
        <v>449</v>
      </c>
      <c r="AH38" s="79"/>
      <c r="AI38" s="85" t="s">
        <v>443</v>
      </c>
      <c r="AJ38" s="79" t="b">
        <v>0</v>
      </c>
      <c r="AK38" s="79">
        <v>0</v>
      </c>
      <c r="AL38" s="85" t="s">
        <v>443</v>
      </c>
      <c r="AM38" s="79" t="s">
        <v>452</v>
      </c>
      <c r="AN38" s="79" t="b">
        <v>0</v>
      </c>
      <c r="AO38" s="85" t="s">
        <v>419</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225</v>
      </c>
      <c r="B39" s="64" t="s">
        <v>257</v>
      </c>
      <c r="C39" s="65" t="s">
        <v>1419</v>
      </c>
      <c r="D39" s="66">
        <v>3</v>
      </c>
      <c r="E39" s="67" t="s">
        <v>132</v>
      </c>
      <c r="F39" s="68">
        <v>35</v>
      </c>
      <c r="G39" s="65"/>
      <c r="H39" s="69"/>
      <c r="I39" s="70"/>
      <c r="J39" s="70"/>
      <c r="K39" s="34" t="s">
        <v>65</v>
      </c>
      <c r="L39" s="77">
        <v>39</v>
      </c>
      <c r="M39" s="77"/>
      <c r="N39" s="72"/>
      <c r="O39" s="79" t="s">
        <v>264</v>
      </c>
      <c r="P39" s="81">
        <v>43781.98731481482</v>
      </c>
      <c r="Q39" s="79" t="s">
        <v>283</v>
      </c>
      <c r="R39" s="79"/>
      <c r="S39" s="79"/>
      <c r="T39" s="79"/>
      <c r="U39" s="79"/>
      <c r="V39" s="82" t="s">
        <v>347</v>
      </c>
      <c r="W39" s="81">
        <v>43781.98731481482</v>
      </c>
      <c r="X39" s="82" t="s">
        <v>381</v>
      </c>
      <c r="Y39" s="79"/>
      <c r="Z39" s="79"/>
      <c r="AA39" s="85" t="s">
        <v>420</v>
      </c>
      <c r="AB39" s="85" t="s">
        <v>419</v>
      </c>
      <c r="AC39" s="79" t="b">
        <v>0</v>
      </c>
      <c r="AD39" s="79">
        <v>0</v>
      </c>
      <c r="AE39" s="85" t="s">
        <v>445</v>
      </c>
      <c r="AF39" s="79" t="b">
        <v>0</v>
      </c>
      <c r="AG39" s="79" t="s">
        <v>449</v>
      </c>
      <c r="AH39" s="79"/>
      <c r="AI39" s="85" t="s">
        <v>443</v>
      </c>
      <c r="AJ39" s="79" t="b">
        <v>0</v>
      </c>
      <c r="AK39" s="79">
        <v>0</v>
      </c>
      <c r="AL39" s="85" t="s">
        <v>443</v>
      </c>
      <c r="AM39" s="79" t="s">
        <v>452</v>
      </c>
      <c r="AN39" s="79" t="b">
        <v>0</v>
      </c>
      <c r="AO39" s="85" t="s">
        <v>419</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224</v>
      </c>
      <c r="B40" s="64" t="s">
        <v>258</v>
      </c>
      <c r="C40" s="65" t="s">
        <v>1419</v>
      </c>
      <c r="D40" s="66">
        <v>3</v>
      </c>
      <c r="E40" s="67" t="s">
        <v>132</v>
      </c>
      <c r="F40" s="68">
        <v>35</v>
      </c>
      <c r="G40" s="65"/>
      <c r="H40" s="69"/>
      <c r="I40" s="70"/>
      <c r="J40" s="70"/>
      <c r="K40" s="34" t="s">
        <v>65</v>
      </c>
      <c r="L40" s="77">
        <v>40</v>
      </c>
      <c r="M40" s="77"/>
      <c r="N40" s="72"/>
      <c r="O40" s="79" t="s">
        <v>264</v>
      </c>
      <c r="P40" s="81">
        <v>43779.896203703705</v>
      </c>
      <c r="Q40" s="79" t="s">
        <v>282</v>
      </c>
      <c r="R40" s="82" t="s">
        <v>307</v>
      </c>
      <c r="S40" s="79" t="s">
        <v>313</v>
      </c>
      <c r="T40" s="79" t="s">
        <v>327</v>
      </c>
      <c r="U40" s="79"/>
      <c r="V40" s="82" t="s">
        <v>346</v>
      </c>
      <c r="W40" s="81">
        <v>43779.896203703705</v>
      </c>
      <c r="X40" s="82" t="s">
        <v>380</v>
      </c>
      <c r="Y40" s="79"/>
      <c r="Z40" s="79"/>
      <c r="AA40" s="85" t="s">
        <v>419</v>
      </c>
      <c r="AB40" s="79"/>
      <c r="AC40" s="79" t="b">
        <v>0</v>
      </c>
      <c r="AD40" s="79">
        <v>0</v>
      </c>
      <c r="AE40" s="85" t="s">
        <v>443</v>
      </c>
      <c r="AF40" s="79" t="b">
        <v>0</v>
      </c>
      <c r="AG40" s="79" t="s">
        <v>449</v>
      </c>
      <c r="AH40" s="79"/>
      <c r="AI40" s="85" t="s">
        <v>443</v>
      </c>
      <c r="AJ40" s="79" t="b">
        <v>0</v>
      </c>
      <c r="AK40" s="79">
        <v>0</v>
      </c>
      <c r="AL40" s="85" t="s">
        <v>443</v>
      </c>
      <c r="AM40" s="79" t="s">
        <v>452</v>
      </c>
      <c r="AN40" s="79" t="b">
        <v>0</v>
      </c>
      <c r="AO40" s="85" t="s">
        <v>419</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2</v>
      </c>
      <c r="BE40" s="49">
        <v>5.405405405405405</v>
      </c>
      <c r="BF40" s="48">
        <v>0</v>
      </c>
      <c r="BG40" s="49">
        <v>0</v>
      </c>
      <c r="BH40" s="48">
        <v>0</v>
      </c>
      <c r="BI40" s="49">
        <v>0</v>
      </c>
      <c r="BJ40" s="48">
        <v>35</v>
      </c>
      <c r="BK40" s="49">
        <v>94.5945945945946</v>
      </c>
      <c r="BL40" s="48">
        <v>37</v>
      </c>
    </row>
    <row r="41" spans="1:64" ht="15">
      <c r="A41" s="64" t="s">
        <v>225</v>
      </c>
      <c r="B41" s="64" t="s">
        <v>258</v>
      </c>
      <c r="C41" s="65" t="s">
        <v>1419</v>
      </c>
      <c r="D41" s="66">
        <v>3</v>
      </c>
      <c r="E41" s="67" t="s">
        <v>132</v>
      </c>
      <c r="F41" s="68">
        <v>35</v>
      </c>
      <c r="G41" s="65"/>
      <c r="H41" s="69"/>
      <c r="I41" s="70"/>
      <c r="J41" s="70"/>
      <c r="K41" s="34" t="s">
        <v>65</v>
      </c>
      <c r="L41" s="77">
        <v>41</v>
      </c>
      <c r="M41" s="77"/>
      <c r="N41" s="72"/>
      <c r="O41" s="79" t="s">
        <v>264</v>
      </c>
      <c r="P41" s="81">
        <v>43781.98731481482</v>
      </c>
      <c r="Q41" s="79" t="s">
        <v>283</v>
      </c>
      <c r="R41" s="79"/>
      <c r="S41" s="79"/>
      <c r="T41" s="79"/>
      <c r="U41" s="79"/>
      <c r="V41" s="82" t="s">
        <v>347</v>
      </c>
      <c r="W41" s="81">
        <v>43781.98731481482</v>
      </c>
      <c r="X41" s="82" t="s">
        <v>381</v>
      </c>
      <c r="Y41" s="79"/>
      <c r="Z41" s="79"/>
      <c r="AA41" s="85" t="s">
        <v>420</v>
      </c>
      <c r="AB41" s="85" t="s">
        <v>419</v>
      </c>
      <c r="AC41" s="79" t="b">
        <v>0</v>
      </c>
      <c r="AD41" s="79">
        <v>0</v>
      </c>
      <c r="AE41" s="85" t="s">
        <v>445</v>
      </c>
      <c r="AF41" s="79" t="b">
        <v>0</v>
      </c>
      <c r="AG41" s="79" t="s">
        <v>449</v>
      </c>
      <c r="AH41" s="79"/>
      <c r="AI41" s="85" t="s">
        <v>443</v>
      </c>
      <c r="AJ41" s="79" t="b">
        <v>0</v>
      </c>
      <c r="AK41" s="79">
        <v>0</v>
      </c>
      <c r="AL41" s="85" t="s">
        <v>443</v>
      </c>
      <c r="AM41" s="79" t="s">
        <v>452</v>
      </c>
      <c r="AN41" s="79" t="b">
        <v>0</v>
      </c>
      <c r="AO41" s="85" t="s">
        <v>419</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2</v>
      </c>
      <c r="BE41" s="49">
        <v>3.9215686274509802</v>
      </c>
      <c r="BF41" s="48">
        <v>0</v>
      </c>
      <c r="BG41" s="49">
        <v>0</v>
      </c>
      <c r="BH41" s="48">
        <v>0</v>
      </c>
      <c r="BI41" s="49">
        <v>0</v>
      </c>
      <c r="BJ41" s="48">
        <v>49</v>
      </c>
      <c r="BK41" s="49">
        <v>96.07843137254902</v>
      </c>
      <c r="BL41" s="48">
        <v>51</v>
      </c>
    </row>
    <row r="42" spans="1:64" ht="15">
      <c r="A42" s="64" t="s">
        <v>224</v>
      </c>
      <c r="B42" s="64" t="s">
        <v>246</v>
      </c>
      <c r="C42" s="65" t="s">
        <v>1419</v>
      </c>
      <c r="D42" s="66">
        <v>3</v>
      </c>
      <c r="E42" s="67" t="s">
        <v>132</v>
      </c>
      <c r="F42" s="68">
        <v>35</v>
      </c>
      <c r="G42" s="65"/>
      <c r="H42" s="69"/>
      <c r="I42" s="70"/>
      <c r="J42" s="70"/>
      <c r="K42" s="34" t="s">
        <v>65</v>
      </c>
      <c r="L42" s="77">
        <v>42</v>
      </c>
      <c r="M42" s="77"/>
      <c r="N42" s="72"/>
      <c r="O42" s="79" t="s">
        <v>264</v>
      </c>
      <c r="P42" s="81">
        <v>43779.896203703705</v>
      </c>
      <c r="Q42" s="79" t="s">
        <v>282</v>
      </c>
      <c r="R42" s="82" t="s">
        <v>307</v>
      </c>
      <c r="S42" s="79" t="s">
        <v>313</v>
      </c>
      <c r="T42" s="79" t="s">
        <v>327</v>
      </c>
      <c r="U42" s="79"/>
      <c r="V42" s="82" t="s">
        <v>346</v>
      </c>
      <c r="W42" s="81">
        <v>43779.896203703705</v>
      </c>
      <c r="X42" s="82" t="s">
        <v>380</v>
      </c>
      <c r="Y42" s="79"/>
      <c r="Z42" s="79"/>
      <c r="AA42" s="85" t="s">
        <v>419</v>
      </c>
      <c r="AB42" s="79"/>
      <c r="AC42" s="79" t="b">
        <v>0</v>
      </c>
      <c r="AD42" s="79">
        <v>0</v>
      </c>
      <c r="AE42" s="85" t="s">
        <v>443</v>
      </c>
      <c r="AF42" s="79" t="b">
        <v>0</v>
      </c>
      <c r="AG42" s="79" t="s">
        <v>449</v>
      </c>
      <c r="AH42" s="79"/>
      <c r="AI42" s="85" t="s">
        <v>443</v>
      </c>
      <c r="AJ42" s="79" t="b">
        <v>0</v>
      </c>
      <c r="AK42" s="79">
        <v>0</v>
      </c>
      <c r="AL42" s="85" t="s">
        <v>443</v>
      </c>
      <c r="AM42" s="79" t="s">
        <v>452</v>
      </c>
      <c r="AN42" s="79" t="b">
        <v>0</v>
      </c>
      <c r="AO42" s="85" t="s">
        <v>419</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2</v>
      </c>
      <c r="BD42" s="48"/>
      <c r="BE42" s="49"/>
      <c r="BF42" s="48"/>
      <c r="BG42" s="49"/>
      <c r="BH42" s="48"/>
      <c r="BI42" s="49"/>
      <c r="BJ42" s="48"/>
      <c r="BK42" s="49"/>
      <c r="BL42" s="48"/>
    </row>
    <row r="43" spans="1:64" ht="15">
      <c r="A43" s="64" t="s">
        <v>225</v>
      </c>
      <c r="B43" s="64" t="s">
        <v>224</v>
      </c>
      <c r="C43" s="65" t="s">
        <v>1419</v>
      </c>
      <c r="D43" s="66">
        <v>3</v>
      </c>
      <c r="E43" s="67" t="s">
        <v>132</v>
      </c>
      <c r="F43" s="68">
        <v>35</v>
      </c>
      <c r="G43" s="65"/>
      <c r="H43" s="69"/>
      <c r="I43" s="70"/>
      <c r="J43" s="70"/>
      <c r="K43" s="34" t="s">
        <v>65</v>
      </c>
      <c r="L43" s="77">
        <v>43</v>
      </c>
      <c r="M43" s="77"/>
      <c r="N43" s="72"/>
      <c r="O43" s="79" t="s">
        <v>265</v>
      </c>
      <c r="P43" s="81">
        <v>43781.98731481482</v>
      </c>
      <c r="Q43" s="79" t="s">
        <v>283</v>
      </c>
      <c r="R43" s="79"/>
      <c r="S43" s="79"/>
      <c r="T43" s="79"/>
      <c r="U43" s="79"/>
      <c r="V43" s="82" t="s">
        <v>347</v>
      </c>
      <c r="W43" s="81">
        <v>43781.98731481482</v>
      </c>
      <c r="X43" s="82" t="s">
        <v>381</v>
      </c>
      <c r="Y43" s="79"/>
      <c r="Z43" s="79"/>
      <c r="AA43" s="85" t="s">
        <v>420</v>
      </c>
      <c r="AB43" s="85" t="s">
        <v>419</v>
      </c>
      <c r="AC43" s="79" t="b">
        <v>0</v>
      </c>
      <c r="AD43" s="79">
        <v>0</v>
      </c>
      <c r="AE43" s="85" t="s">
        <v>445</v>
      </c>
      <c r="AF43" s="79" t="b">
        <v>0</v>
      </c>
      <c r="AG43" s="79" t="s">
        <v>449</v>
      </c>
      <c r="AH43" s="79"/>
      <c r="AI43" s="85" t="s">
        <v>443</v>
      </c>
      <c r="AJ43" s="79" t="b">
        <v>0</v>
      </c>
      <c r="AK43" s="79">
        <v>0</v>
      </c>
      <c r="AL43" s="85" t="s">
        <v>443</v>
      </c>
      <c r="AM43" s="79" t="s">
        <v>452</v>
      </c>
      <c r="AN43" s="79" t="b">
        <v>0</v>
      </c>
      <c r="AO43" s="85" t="s">
        <v>419</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225</v>
      </c>
      <c r="B44" s="64" t="s">
        <v>246</v>
      </c>
      <c r="C44" s="65" t="s">
        <v>1419</v>
      </c>
      <c r="D44" s="66">
        <v>3</v>
      </c>
      <c r="E44" s="67" t="s">
        <v>132</v>
      </c>
      <c r="F44" s="68">
        <v>35</v>
      </c>
      <c r="G44" s="65"/>
      <c r="H44" s="69"/>
      <c r="I44" s="70"/>
      <c r="J44" s="70"/>
      <c r="K44" s="34" t="s">
        <v>65</v>
      </c>
      <c r="L44" s="77">
        <v>44</v>
      </c>
      <c r="M44" s="77"/>
      <c r="N44" s="72"/>
      <c r="O44" s="79" t="s">
        <v>264</v>
      </c>
      <c r="P44" s="81">
        <v>43781.98731481482</v>
      </c>
      <c r="Q44" s="79" t="s">
        <v>283</v>
      </c>
      <c r="R44" s="79"/>
      <c r="S44" s="79"/>
      <c r="T44" s="79"/>
      <c r="U44" s="79"/>
      <c r="V44" s="82" t="s">
        <v>347</v>
      </c>
      <c r="W44" s="81">
        <v>43781.98731481482</v>
      </c>
      <c r="X44" s="82" t="s">
        <v>381</v>
      </c>
      <c r="Y44" s="79"/>
      <c r="Z44" s="79"/>
      <c r="AA44" s="85" t="s">
        <v>420</v>
      </c>
      <c r="AB44" s="85" t="s">
        <v>419</v>
      </c>
      <c r="AC44" s="79" t="b">
        <v>0</v>
      </c>
      <c r="AD44" s="79">
        <v>0</v>
      </c>
      <c r="AE44" s="85" t="s">
        <v>445</v>
      </c>
      <c r="AF44" s="79" t="b">
        <v>0</v>
      </c>
      <c r="AG44" s="79" t="s">
        <v>449</v>
      </c>
      <c r="AH44" s="79"/>
      <c r="AI44" s="85" t="s">
        <v>443</v>
      </c>
      <c r="AJ44" s="79" t="b">
        <v>0</v>
      </c>
      <c r="AK44" s="79">
        <v>0</v>
      </c>
      <c r="AL44" s="85" t="s">
        <v>443</v>
      </c>
      <c r="AM44" s="79" t="s">
        <v>452</v>
      </c>
      <c r="AN44" s="79" t="b">
        <v>0</v>
      </c>
      <c r="AO44" s="85" t="s">
        <v>419</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2</v>
      </c>
      <c r="BD44" s="48"/>
      <c r="BE44" s="49"/>
      <c r="BF44" s="48"/>
      <c r="BG44" s="49"/>
      <c r="BH44" s="48"/>
      <c r="BI44" s="49"/>
      <c r="BJ44" s="48"/>
      <c r="BK44" s="49"/>
      <c r="BL44" s="48"/>
    </row>
    <row r="45" spans="1:64" ht="15">
      <c r="A45" s="64" t="s">
        <v>226</v>
      </c>
      <c r="B45" s="64" t="s">
        <v>259</v>
      </c>
      <c r="C45" s="65" t="s">
        <v>1419</v>
      </c>
      <c r="D45" s="66">
        <v>3</v>
      </c>
      <c r="E45" s="67" t="s">
        <v>132</v>
      </c>
      <c r="F45" s="68">
        <v>35</v>
      </c>
      <c r="G45" s="65"/>
      <c r="H45" s="69"/>
      <c r="I45" s="70"/>
      <c r="J45" s="70"/>
      <c r="K45" s="34" t="s">
        <v>65</v>
      </c>
      <c r="L45" s="77">
        <v>45</v>
      </c>
      <c r="M45" s="77"/>
      <c r="N45" s="72"/>
      <c r="O45" s="79" t="s">
        <v>264</v>
      </c>
      <c r="P45" s="81">
        <v>43782.698645833334</v>
      </c>
      <c r="Q45" s="79" t="s">
        <v>284</v>
      </c>
      <c r="R45" s="82" t="s">
        <v>308</v>
      </c>
      <c r="S45" s="79" t="s">
        <v>317</v>
      </c>
      <c r="T45" s="79" t="s">
        <v>322</v>
      </c>
      <c r="U45" s="82" t="s">
        <v>334</v>
      </c>
      <c r="V45" s="82" t="s">
        <v>334</v>
      </c>
      <c r="W45" s="81">
        <v>43782.698645833334</v>
      </c>
      <c r="X45" s="82" t="s">
        <v>382</v>
      </c>
      <c r="Y45" s="79"/>
      <c r="Z45" s="79"/>
      <c r="AA45" s="85" t="s">
        <v>421</v>
      </c>
      <c r="AB45" s="79"/>
      <c r="AC45" s="79" t="b">
        <v>0</v>
      </c>
      <c r="AD45" s="79">
        <v>1</v>
      </c>
      <c r="AE45" s="85" t="s">
        <v>443</v>
      </c>
      <c r="AF45" s="79" t="b">
        <v>0</v>
      </c>
      <c r="AG45" s="79" t="s">
        <v>449</v>
      </c>
      <c r="AH45" s="79"/>
      <c r="AI45" s="85" t="s">
        <v>443</v>
      </c>
      <c r="AJ45" s="79" t="b">
        <v>0</v>
      </c>
      <c r="AK45" s="79">
        <v>1</v>
      </c>
      <c r="AL45" s="85" t="s">
        <v>443</v>
      </c>
      <c r="AM45" s="79" t="s">
        <v>458</v>
      </c>
      <c r="AN45" s="79" t="b">
        <v>0</v>
      </c>
      <c r="AO45" s="85" t="s">
        <v>421</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c r="BE45" s="49"/>
      <c r="BF45" s="48"/>
      <c r="BG45" s="49"/>
      <c r="BH45" s="48"/>
      <c r="BI45" s="49"/>
      <c r="BJ45" s="48"/>
      <c r="BK45" s="49"/>
      <c r="BL45" s="48"/>
    </row>
    <row r="46" spans="1:64" ht="15">
      <c r="A46" s="64" t="s">
        <v>226</v>
      </c>
      <c r="B46" s="64" t="s">
        <v>246</v>
      </c>
      <c r="C46" s="65" t="s">
        <v>1419</v>
      </c>
      <c r="D46" s="66">
        <v>3</v>
      </c>
      <c r="E46" s="67" t="s">
        <v>132</v>
      </c>
      <c r="F46" s="68">
        <v>35</v>
      </c>
      <c r="G46" s="65"/>
      <c r="H46" s="69"/>
      <c r="I46" s="70"/>
      <c r="J46" s="70"/>
      <c r="K46" s="34" t="s">
        <v>65</v>
      </c>
      <c r="L46" s="77">
        <v>46</v>
      </c>
      <c r="M46" s="77"/>
      <c r="N46" s="72"/>
      <c r="O46" s="79" t="s">
        <v>264</v>
      </c>
      <c r="P46" s="81">
        <v>43782.698645833334</v>
      </c>
      <c r="Q46" s="79" t="s">
        <v>284</v>
      </c>
      <c r="R46" s="82" t="s">
        <v>308</v>
      </c>
      <c r="S46" s="79" t="s">
        <v>317</v>
      </c>
      <c r="T46" s="79" t="s">
        <v>322</v>
      </c>
      <c r="U46" s="82" t="s">
        <v>334</v>
      </c>
      <c r="V46" s="82" t="s">
        <v>334</v>
      </c>
      <c r="W46" s="81">
        <v>43782.698645833334</v>
      </c>
      <c r="X46" s="82" t="s">
        <v>382</v>
      </c>
      <c r="Y46" s="79"/>
      <c r="Z46" s="79"/>
      <c r="AA46" s="85" t="s">
        <v>421</v>
      </c>
      <c r="AB46" s="79"/>
      <c r="AC46" s="79" t="b">
        <v>0</v>
      </c>
      <c r="AD46" s="79">
        <v>1</v>
      </c>
      <c r="AE46" s="85" t="s">
        <v>443</v>
      </c>
      <c r="AF46" s="79" t="b">
        <v>0</v>
      </c>
      <c r="AG46" s="79" t="s">
        <v>449</v>
      </c>
      <c r="AH46" s="79"/>
      <c r="AI46" s="85" t="s">
        <v>443</v>
      </c>
      <c r="AJ46" s="79" t="b">
        <v>0</v>
      </c>
      <c r="AK46" s="79">
        <v>1</v>
      </c>
      <c r="AL46" s="85" t="s">
        <v>443</v>
      </c>
      <c r="AM46" s="79" t="s">
        <v>458</v>
      </c>
      <c r="AN46" s="79" t="b">
        <v>0</v>
      </c>
      <c r="AO46" s="85" t="s">
        <v>421</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2</v>
      </c>
      <c r="BD46" s="48"/>
      <c r="BE46" s="49"/>
      <c r="BF46" s="48"/>
      <c r="BG46" s="49"/>
      <c r="BH46" s="48"/>
      <c r="BI46" s="49"/>
      <c r="BJ46" s="48"/>
      <c r="BK46" s="49"/>
      <c r="BL46" s="48"/>
    </row>
    <row r="47" spans="1:64" ht="15">
      <c r="A47" s="64" t="s">
        <v>226</v>
      </c>
      <c r="B47" s="64" t="s">
        <v>227</v>
      </c>
      <c r="C47" s="65" t="s">
        <v>1419</v>
      </c>
      <c r="D47" s="66">
        <v>3</v>
      </c>
      <c r="E47" s="67" t="s">
        <v>132</v>
      </c>
      <c r="F47" s="68">
        <v>35</v>
      </c>
      <c r="G47" s="65"/>
      <c r="H47" s="69"/>
      <c r="I47" s="70"/>
      <c r="J47" s="70"/>
      <c r="K47" s="34" t="s">
        <v>66</v>
      </c>
      <c r="L47" s="77">
        <v>47</v>
      </c>
      <c r="M47" s="77"/>
      <c r="N47" s="72"/>
      <c r="O47" s="79" t="s">
        <v>264</v>
      </c>
      <c r="P47" s="81">
        <v>43782.698645833334</v>
      </c>
      <c r="Q47" s="79" t="s">
        <v>284</v>
      </c>
      <c r="R47" s="82" t="s">
        <v>308</v>
      </c>
      <c r="S47" s="79" t="s">
        <v>317</v>
      </c>
      <c r="T47" s="79" t="s">
        <v>322</v>
      </c>
      <c r="U47" s="82" t="s">
        <v>334</v>
      </c>
      <c r="V47" s="82" t="s">
        <v>334</v>
      </c>
      <c r="W47" s="81">
        <v>43782.698645833334</v>
      </c>
      <c r="X47" s="82" t="s">
        <v>382</v>
      </c>
      <c r="Y47" s="79"/>
      <c r="Z47" s="79"/>
      <c r="AA47" s="85" t="s">
        <v>421</v>
      </c>
      <c r="AB47" s="79"/>
      <c r="AC47" s="79" t="b">
        <v>0</v>
      </c>
      <c r="AD47" s="79">
        <v>1</v>
      </c>
      <c r="AE47" s="85" t="s">
        <v>443</v>
      </c>
      <c r="AF47" s="79" t="b">
        <v>0</v>
      </c>
      <c r="AG47" s="79" t="s">
        <v>449</v>
      </c>
      <c r="AH47" s="79"/>
      <c r="AI47" s="85" t="s">
        <v>443</v>
      </c>
      <c r="AJ47" s="79" t="b">
        <v>0</v>
      </c>
      <c r="AK47" s="79">
        <v>1</v>
      </c>
      <c r="AL47" s="85" t="s">
        <v>443</v>
      </c>
      <c r="AM47" s="79" t="s">
        <v>458</v>
      </c>
      <c r="AN47" s="79" t="b">
        <v>0</v>
      </c>
      <c r="AO47" s="85" t="s">
        <v>421</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16</v>
      </c>
      <c r="BK47" s="49">
        <v>100</v>
      </c>
      <c r="BL47" s="48">
        <v>16</v>
      </c>
    </row>
    <row r="48" spans="1:64" ht="15">
      <c r="A48" s="64" t="s">
        <v>227</v>
      </c>
      <c r="B48" s="64" t="s">
        <v>226</v>
      </c>
      <c r="C48" s="65" t="s">
        <v>1419</v>
      </c>
      <c r="D48" s="66">
        <v>3</v>
      </c>
      <c r="E48" s="67" t="s">
        <v>132</v>
      </c>
      <c r="F48" s="68">
        <v>35</v>
      </c>
      <c r="G48" s="65"/>
      <c r="H48" s="69"/>
      <c r="I48" s="70"/>
      <c r="J48" s="70"/>
      <c r="K48" s="34" t="s">
        <v>66</v>
      </c>
      <c r="L48" s="77">
        <v>48</v>
      </c>
      <c r="M48" s="77"/>
      <c r="N48" s="72"/>
      <c r="O48" s="79" t="s">
        <v>264</v>
      </c>
      <c r="P48" s="81">
        <v>43782.831030092595</v>
      </c>
      <c r="Q48" s="79" t="s">
        <v>285</v>
      </c>
      <c r="R48" s="82" t="s">
        <v>308</v>
      </c>
      <c r="S48" s="79" t="s">
        <v>317</v>
      </c>
      <c r="T48" s="79" t="s">
        <v>322</v>
      </c>
      <c r="U48" s="79"/>
      <c r="V48" s="82" t="s">
        <v>348</v>
      </c>
      <c r="W48" s="81">
        <v>43782.831030092595</v>
      </c>
      <c r="X48" s="82" t="s">
        <v>383</v>
      </c>
      <c r="Y48" s="79"/>
      <c r="Z48" s="79"/>
      <c r="AA48" s="85" t="s">
        <v>422</v>
      </c>
      <c r="AB48" s="79"/>
      <c r="AC48" s="79" t="b">
        <v>0</v>
      </c>
      <c r="AD48" s="79">
        <v>0</v>
      </c>
      <c r="AE48" s="85" t="s">
        <v>443</v>
      </c>
      <c r="AF48" s="79" t="b">
        <v>0</v>
      </c>
      <c r="AG48" s="79" t="s">
        <v>449</v>
      </c>
      <c r="AH48" s="79"/>
      <c r="AI48" s="85" t="s">
        <v>443</v>
      </c>
      <c r="AJ48" s="79" t="b">
        <v>0</v>
      </c>
      <c r="AK48" s="79">
        <v>1</v>
      </c>
      <c r="AL48" s="85" t="s">
        <v>421</v>
      </c>
      <c r="AM48" s="79" t="s">
        <v>452</v>
      </c>
      <c r="AN48" s="79" t="b">
        <v>0</v>
      </c>
      <c r="AO48" s="85" t="s">
        <v>421</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0</v>
      </c>
      <c r="BE48" s="49">
        <v>0</v>
      </c>
      <c r="BF48" s="48">
        <v>0</v>
      </c>
      <c r="BG48" s="49">
        <v>0</v>
      </c>
      <c r="BH48" s="48">
        <v>0</v>
      </c>
      <c r="BI48" s="49">
        <v>0</v>
      </c>
      <c r="BJ48" s="48">
        <v>15</v>
      </c>
      <c r="BK48" s="49">
        <v>100</v>
      </c>
      <c r="BL48" s="48">
        <v>15</v>
      </c>
    </row>
    <row r="49" spans="1:64" ht="15">
      <c r="A49" s="64" t="s">
        <v>228</v>
      </c>
      <c r="B49" s="64" t="s">
        <v>260</v>
      </c>
      <c r="C49" s="65" t="s">
        <v>1419</v>
      </c>
      <c r="D49" s="66">
        <v>3</v>
      </c>
      <c r="E49" s="67" t="s">
        <v>132</v>
      </c>
      <c r="F49" s="68">
        <v>35</v>
      </c>
      <c r="G49" s="65"/>
      <c r="H49" s="69"/>
      <c r="I49" s="70"/>
      <c r="J49" s="70"/>
      <c r="K49" s="34" t="s">
        <v>65</v>
      </c>
      <c r="L49" s="77">
        <v>49</v>
      </c>
      <c r="M49" s="77"/>
      <c r="N49" s="72"/>
      <c r="O49" s="79" t="s">
        <v>264</v>
      </c>
      <c r="P49" s="81">
        <v>43782.89581018518</v>
      </c>
      <c r="Q49" s="79" t="s">
        <v>286</v>
      </c>
      <c r="R49" s="79"/>
      <c r="S49" s="79"/>
      <c r="T49" s="79"/>
      <c r="U49" s="79"/>
      <c r="V49" s="82" t="s">
        <v>349</v>
      </c>
      <c r="W49" s="81">
        <v>43782.89581018518</v>
      </c>
      <c r="X49" s="82" t="s">
        <v>384</v>
      </c>
      <c r="Y49" s="79"/>
      <c r="Z49" s="79"/>
      <c r="AA49" s="85" t="s">
        <v>423</v>
      </c>
      <c r="AB49" s="79"/>
      <c r="AC49" s="79" t="b">
        <v>0</v>
      </c>
      <c r="AD49" s="79">
        <v>0</v>
      </c>
      <c r="AE49" s="85" t="s">
        <v>443</v>
      </c>
      <c r="AF49" s="79" t="b">
        <v>0</v>
      </c>
      <c r="AG49" s="79" t="s">
        <v>449</v>
      </c>
      <c r="AH49" s="79"/>
      <c r="AI49" s="85" t="s">
        <v>443</v>
      </c>
      <c r="AJ49" s="79" t="b">
        <v>0</v>
      </c>
      <c r="AK49" s="79">
        <v>7</v>
      </c>
      <c r="AL49" s="85" t="s">
        <v>429</v>
      </c>
      <c r="AM49" s="79" t="s">
        <v>451</v>
      </c>
      <c r="AN49" s="79" t="b">
        <v>0</v>
      </c>
      <c r="AO49" s="85" t="s">
        <v>429</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228</v>
      </c>
      <c r="B50" s="64" t="s">
        <v>246</v>
      </c>
      <c r="C50" s="65" t="s">
        <v>1419</v>
      </c>
      <c r="D50" s="66">
        <v>3</v>
      </c>
      <c r="E50" s="67" t="s">
        <v>132</v>
      </c>
      <c r="F50" s="68">
        <v>35</v>
      </c>
      <c r="G50" s="65"/>
      <c r="H50" s="69"/>
      <c r="I50" s="70"/>
      <c r="J50" s="70"/>
      <c r="K50" s="34" t="s">
        <v>65</v>
      </c>
      <c r="L50" s="77">
        <v>50</v>
      </c>
      <c r="M50" s="77"/>
      <c r="N50" s="72"/>
      <c r="O50" s="79" t="s">
        <v>264</v>
      </c>
      <c r="P50" s="81">
        <v>43782.89581018518</v>
      </c>
      <c r="Q50" s="79" t="s">
        <v>286</v>
      </c>
      <c r="R50" s="79"/>
      <c r="S50" s="79"/>
      <c r="T50" s="79"/>
      <c r="U50" s="79"/>
      <c r="V50" s="82" t="s">
        <v>349</v>
      </c>
      <c r="W50" s="81">
        <v>43782.89581018518</v>
      </c>
      <c r="X50" s="82" t="s">
        <v>384</v>
      </c>
      <c r="Y50" s="79"/>
      <c r="Z50" s="79"/>
      <c r="AA50" s="85" t="s">
        <v>423</v>
      </c>
      <c r="AB50" s="79"/>
      <c r="AC50" s="79" t="b">
        <v>0</v>
      </c>
      <c r="AD50" s="79">
        <v>0</v>
      </c>
      <c r="AE50" s="85" t="s">
        <v>443</v>
      </c>
      <c r="AF50" s="79" t="b">
        <v>0</v>
      </c>
      <c r="AG50" s="79" t="s">
        <v>449</v>
      </c>
      <c r="AH50" s="79"/>
      <c r="AI50" s="85" t="s">
        <v>443</v>
      </c>
      <c r="AJ50" s="79" t="b">
        <v>0</v>
      </c>
      <c r="AK50" s="79">
        <v>7</v>
      </c>
      <c r="AL50" s="85" t="s">
        <v>429</v>
      </c>
      <c r="AM50" s="79" t="s">
        <v>451</v>
      </c>
      <c r="AN50" s="79" t="b">
        <v>0</v>
      </c>
      <c r="AO50" s="85" t="s">
        <v>429</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228</v>
      </c>
      <c r="B51" s="64" t="s">
        <v>234</v>
      </c>
      <c r="C51" s="65" t="s">
        <v>1419</v>
      </c>
      <c r="D51" s="66">
        <v>3</v>
      </c>
      <c r="E51" s="67" t="s">
        <v>132</v>
      </c>
      <c r="F51" s="68">
        <v>35</v>
      </c>
      <c r="G51" s="65"/>
      <c r="H51" s="69"/>
      <c r="I51" s="70"/>
      <c r="J51" s="70"/>
      <c r="K51" s="34" t="s">
        <v>65</v>
      </c>
      <c r="L51" s="77">
        <v>51</v>
      </c>
      <c r="M51" s="77"/>
      <c r="N51" s="72"/>
      <c r="O51" s="79" t="s">
        <v>264</v>
      </c>
      <c r="P51" s="81">
        <v>43782.89581018518</v>
      </c>
      <c r="Q51" s="79" t="s">
        <v>286</v>
      </c>
      <c r="R51" s="79"/>
      <c r="S51" s="79"/>
      <c r="T51" s="79"/>
      <c r="U51" s="79"/>
      <c r="V51" s="82" t="s">
        <v>349</v>
      </c>
      <c r="W51" s="81">
        <v>43782.89581018518</v>
      </c>
      <c r="X51" s="82" t="s">
        <v>384</v>
      </c>
      <c r="Y51" s="79"/>
      <c r="Z51" s="79"/>
      <c r="AA51" s="85" t="s">
        <v>423</v>
      </c>
      <c r="AB51" s="79"/>
      <c r="AC51" s="79" t="b">
        <v>0</v>
      </c>
      <c r="AD51" s="79">
        <v>0</v>
      </c>
      <c r="AE51" s="85" t="s">
        <v>443</v>
      </c>
      <c r="AF51" s="79" t="b">
        <v>0</v>
      </c>
      <c r="AG51" s="79" t="s">
        <v>449</v>
      </c>
      <c r="AH51" s="79"/>
      <c r="AI51" s="85" t="s">
        <v>443</v>
      </c>
      <c r="AJ51" s="79" t="b">
        <v>0</v>
      </c>
      <c r="AK51" s="79">
        <v>7</v>
      </c>
      <c r="AL51" s="85" t="s">
        <v>429</v>
      </c>
      <c r="AM51" s="79" t="s">
        <v>451</v>
      </c>
      <c r="AN51" s="79" t="b">
        <v>0</v>
      </c>
      <c r="AO51" s="85" t="s">
        <v>429</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18</v>
      </c>
      <c r="BK51" s="49">
        <v>100</v>
      </c>
      <c r="BL51" s="48">
        <v>18</v>
      </c>
    </row>
    <row r="52" spans="1:64" ht="15">
      <c r="A52" s="64" t="s">
        <v>229</v>
      </c>
      <c r="B52" s="64" t="s">
        <v>260</v>
      </c>
      <c r="C52" s="65" t="s">
        <v>1419</v>
      </c>
      <c r="D52" s="66">
        <v>3</v>
      </c>
      <c r="E52" s="67" t="s">
        <v>132</v>
      </c>
      <c r="F52" s="68">
        <v>35</v>
      </c>
      <c r="G52" s="65"/>
      <c r="H52" s="69"/>
      <c r="I52" s="70"/>
      <c r="J52" s="70"/>
      <c r="K52" s="34" t="s">
        <v>65</v>
      </c>
      <c r="L52" s="77">
        <v>52</v>
      </c>
      <c r="M52" s="77"/>
      <c r="N52" s="72"/>
      <c r="O52" s="79" t="s">
        <v>264</v>
      </c>
      <c r="P52" s="81">
        <v>43782.970300925925</v>
      </c>
      <c r="Q52" s="79" t="s">
        <v>286</v>
      </c>
      <c r="R52" s="79"/>
      <c r="S52" s="79"/>
      <c r="T52" s="79"/>
      <c r="U52" s="79"/>
      <c r="V52" s="82" t="s">
        <v>350</v>
      </c>
      <c r="W52" s="81">
        <v>43782.970300925925</v>
      </c>
      <c r="X52" s="82" t="s">
        <v>385</v>
      </c>
      <c r="Y52" s="79"/>
      <c r="Z52" s="79"/>
      <c r="AA52" s="85" t="s">
        <v>424</v>
      </c>
      <c r="AB52" s="79"/>
      <c r="AC52" s="79" t="b">
        <v>0</v>
      </c>
      <c r="AD52" s="79">
        <v>0</v>
      </c>
      <c r="AE52" s="85" t="s">
        <v>443</v>
      </c>
      <c r="AF52" s="79" t="b">
        <v>0</v>
      </c>
      <c r="AG52" s="79" t="s">
        <v>449</v>
      </c>
      <c r="AH52" s="79"/>
      <c r="AI52" s="85" t="s">
        <v>443</v>
      </c>
      <c r="AJ52" s="79" t="b">
        <v>0</v>
      </c>
      <c r="AK52" s="79">
        <v>7</v>
      </c>
      <c r="AL52" s="85" t="s">
        <v>429</v>
      </c>
      <c r="AM52" s="79" t="s">
        <v>459</v>
      </c>
      <c r="AN52" s="79" t="b">
        <v>0</v>
      </c>
      <c r="AO52" s="85" t="s">
        <v>429</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229</v>
      </c>
      <c r="B53" s="64" t="s">
        <v>246</v>
      </c>
      <c r="C53" s="65" t="s">
        <v>1419</v>
      </c>
      <c r="D53" s="66">
        <v>3</v>
      </c>
      <c r="E53" s="67" t="s">
        <v>132</v>
      </c>
      <c r="F53" s="68">
        <v>35</v>
      </c>
      <c r="G53" s="65"/>
      <c r="H53" s="69"/>
      <c r="I53" s="70"/>
      <c r="J53" s="70"/>
      <c r="K53" s="34" t="s">
        <v>65</v>
      </c>
      <c r="L53" s="77">
        <v>53</v>
      </c>
      <c r="M53" s="77"/>
      <c r="N53" s="72"/>
      <c r="O53" s="79" t="s">
        <v>264</v>
      </c>
      <c r="P53" s="81">
        <v>43782.970300925925</v>
      </c>
      <c r="Q53" s="79" t="s">
        <v>286</v>
      </c>
      <c r="R53" s="79"/>
      <c r="S53" s="79"/>
      <c r="T53" s="79"/>
      <c r="U53" s="79"/>
      <c r="V53" s="82" t="s">
        <v>350</v>
      </c>
      <c r="W53" s="81">
        <v>43782.970300925925</v>
      </c>
      <c r="X53" s="82" t="s">
        <v>385</v>
      </c>
      <c r="Y53" s="79"/>
      <c r="Z53" s="79"/>
      <c r="AA53" s="85" t="s">
        <v>424</v>
      </c>
      <c r="AB53" s="79"/>
      <c r="AC53" s="79" t="b">
        <v>0</v>
      </c>
      <c r="AD53" s="79">
        <v>0</v>
      </c>
      <c r="AE53" s="85" t="s">
        <v>443</v>
      </c>
      <c r="AF53" s="79" t="b">
        <v>0</v>
      </c>
      <c r="AG53" s="79" t="s">
        <v>449</v>
      </c>
      <c r="AH53" s="79"/>
      <c r="AI53" s="85" t="s">
        <v>443</v>
      </c>
      <c r="AJ53" s="79" t="b">
        <v>0</v>
      </c>
      <c r="AK53" s="79">
        <v>7</v>
      </c>
      <c r="AL53" s="85" t="s">
        <v>429</v>
      </c>
      <c r="AM53" s="79" t="s">
        <v>459</v>
      </c>
      <c r="AN53" s="79" t="b">
        <v>0</v>
      </c>
      <c r="AO53" s="85" t="s">
        <v>429</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229</v>
      </c>
      <c r="B54" s="64" t="s">
        <v>234</v>
      </c>
      <c r="C54" s="65" t="s">
        <v>1419</v>
      </c>
      <c r="D54" s="66">
        <v>3</v>
      </c>
      <c r="E54" s="67" t="s">
        <v>132</v>
      </c>
      <c r="F54" s="68">
        <v>35</v>
      </c>
      <c r="G54" s="65"/>
      <c r="H54" s="69"/>
      <c r="I54" s="70"/>
      <c r="J54" s="70"/>
      <c r="K54" s="34" t="s">
        <v>65</v>
      </c>
      <c r="L54" s="77">
        <v>54</v>
      </c>
      <c r="M54" s="77"/>
      <c r="N54" s="72"/>
      <c r="O54" s="79" t="s">
        <v>264</v>
      </c>
      <c r="P54" s="81">
        <v>43782.970300925925</v>
      </c>
      <c r="Q54" s="79" t="s">
        <v>286</v>
      </c>
      <c r="R54" s="79"/>
      <c r="S54" s="79"/>
      <c r="T54" s="79"/>
      <c r="U54" s="79"/>
      <c r="V54" s="82" t="s">
        <v>350</v>
      </c>
      <c r="W54" s="81">
        <v>43782.970300925925</v>
      </c>
      <c r="X54" s="82" t="s">
        <v>385</v>
      </c>
      <c r="Y54" s="79"/>
      <c r="Z54" s="79"/>
      <c r="AA54" s="85" t="s">
        <v>424</v>
      </c>
      <c r="AB54" s="79"/>
      <c r="AC54" s="79" t="b">
        <v>0</v>
      </c>
      <c r="AD54" s="79">
        <v>0</v>
      </c>
      <c r="AE54" s="85" t="s">
        <v>443</v>
      </c>
      <c r="AF54" s="79" t="b">
        <v>0</v>
      </c>
      <c r="AG54" s="79" t="s">
        <v>449</v>
      </c>
      <c r="AH54" s="79"/>
      <c r="AI54" s="85" t="s">
        <v>443</v>
      </c>
      <c r="AJ54" s="79" t="b">
        <v>0</v>
      </c>
      <c r="AK54" s="79">
        <v>7</v>
      </c>
      <c r="AL54" s="85" t="s">
        <v>429</v>
      </c>
      <c r="AM54" s="79" t="s">
        <v>459</v>
      </c>
      <c r="AN54" s="79" t="b">
        <v>0</v>
      </c>
      <c r="AO54" s="85" t="s">
        <v>429</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18</v>
      </c>
      <c r="BK54" s="49">
        <v>100</v>
      </c>
      <c r="BL54" s="48">
        <v>18</v>
      </c>
    </row>
    <row r="55" spans="1:64" ht="15">
      <c r="A55" s="64" t="s">
        <v>230</v>
      </c>
      <c r="B55" s="64" t="s">
        <v>260</v>
      </c>
      <c r="C55" s="65" t="s">
        <v>1419</v>
      </c>
      <c r="D55" s="66">
        <v>3</v>
      </c>
      <c r="E55" s="67" t="s">
        <v>132</v>
      </c>
      <c r="F55" s="68">
        <v>35</v>
      </c>
      <c r="G55" s="65"/>
      <c r="H55" s="69"/>
      <c r="I55" s="70"/>
      <c r="J55" s="70"/>
      <c r="K55" s="34" t="s">
        <v>65</v>
      </c>
      <c r="L55" s="77">
        <v>55</v>
      </c>
      <c r="M55" s="77"/>
      <c r="N55" s="72"/>
      <c r="O55" s="79" t="s">
        <v>264</v>
      </c>
      <c r="P55" s="81">
        <v>43782.975069444445</v>
      </c>
      <c r="Q55" s="79" t="s">
        <v>286</v>
      </c>
      <c r="R55" s="79"/>
      <c r="S55" s="79"/>
      <c r="T55" s="79"/>
      <c r="U55" s="79"/>
      <c r="V55" s="82" t="s">
        <v>351</v>
      </c>
      <c r="W55" s="81">
        <v>43782.975069444445</v>
      </c>
      <c r="X55" s="82" t="s">
        <v>386</v>
      </c>
      <c r="Y55" s="79"/>
      <c r="Z55" s="79"/>
      <c r="AA55" s="85" t="s">
        <v>425</v>
      </c>
      <c r="AB55" s="79"/>
      <c r="AC55" s="79" t="b">
        <v>0</v>
      </c>
      <c r="AD55" s="79">
        <v>0</v>
      </c>
      <c r="AE55" s="85" t="s">
        <v>443</v>
      </c>
      <c r="AF55" s="79" t="b">
        <v>0</v>
      </c>
      <c r="AG55" s="79" t="s">
        <v>449</v>
      </c>
      <c r="AH55" s="79"/>
      <c r="AI55" s="85" t="s">
        <v>443</v>
      </c>
      <c r="AJ55" s="79" t="b">
        <v>0</v>
      </c>
      <c r="AK55" s="79">
        <v>7</v>
      </c>
      <c r="AL55" s="85" t="s">
        <v>429</v>
      </c>
      <c r="AM55" s="79" t="s">
        <v>452</v>
      </c>
      <c r="AN55" s="79" t="b">
        <v>0</v>
      </c>
      <c r="AO55" s="85" t="s">
        <v>429</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230</v>
      </c>
      <c r="B56" s="64" t="s">
        <v>246</v>
      </c>
      <c r="C56" s="65" t="s">
        <v>1419</v>
      </c>
      <c r="D56" s="66">
        <v>3</v>
      </c>
      <c r="E56" s="67" t="s">
        <v>132</v>
      </c>
      <c r="F56" s="68">
        <v>35</v>
      </c>
      <c r="G56" s="65"/>
      <c r="H56" s="69"/>
      <c r="I56" s="70"/>
      <c r="J56" s="70"/>
      <c r="K56" s="34" t="s">
        <v>65</v>
      </c>
      <c r="L56" s="77">
        <v>56</v>
      </c>
      <c r="M56" s="77"/>
      <c r="N56" s="72"/>
      <c r="O56" s="79" t="s">
        <v>264</v>
      </c>
      <c r="P56" s="81">
        <v>43782.975069444445</v>
      </c>
      <c r="Q56" s="79" t="s">
        <v>286</v>
      </c>
      <c r="R56" s="79"/>
      <c r="S56" s="79"/>
      <c r="T56" s="79"/>
      <c r="U56" s="79"/>
      <c r="V56" s="82" t="s">
        <v>351</v>
      </c>
      <c r="W56" s="81">
        <v>43782.975069444445</v>
      </c>
      <c r="X56" s="82" t="s">
        <v>386</v>
      </c>
      <c r="Y56" s="79"/>
      <c r="Z56" s="79"/>
      <c r="AA56" s="85" t="s">
        <v>425</v>
      </c>
      <c r="AB56" s="79"/>
      <c r="AC56" s="79" t="b">
        <v>0</v>
      </c>
      <c r="AD56" s="79">
        <v>0</v>
      </c>
      <c r="AE56" s="85" t="s">
        <v>443</v>
      </c>
      <c r="AF56" s="79" t="b">
        <v>0</v>
      </c>
      <c r="AG56" s="79" t="s">
        <v>449</v>
      </c>
      <c r="AH56" s="79"/>
      <c r="AI56" s="85" t="s">
        <v>443</v>
      </c>
      <c r="AJ56" s="79" t="b">
        <v>0</v>
      </c>
      <c r="AK56" s="79">
        <v>7</v>
      </c>
      <c r="AL56" s="85" t="s">
        <v>429</v>
      </c>
      <c r="AM56" s="79" t="s">
        <v>452</v>
      </c>
      <c r="AN56" s="79" t="b">
        <v>0</v>
      </c>
      <c r="AO56" s="85" t="s">
        <v>429</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230</v>
      </c>
      <c r="B57" s="64" t="s">
        <v>234</v>
      </c>
      <c r="C57" s="65" t="s">
        <v>1419</v>
      </c>
      <c r="D57" s="66">
        <v>3</v>
      </c>
      <c r="E57" s="67" t="s">
        <v>132</v>
      </c>
      <c r="F57" s="68">
        <v>35</v>
      </c>
      <c r="G57" s="65"/>
      <c r="H57" s="69"/>
      <c r="I57" s="70"/>
      <c r="J57" s="70"/>
      <c r="K57" s="34" t="s">
        <v>65</v>
      </c>
      <c r="L57" s="77">
        <v>57</v>
      </c>
      <c r="M57" s="77"/>
      <c r="N57" s="72"/>
      <c r="O57" s="79" t="s">
        <v>264</v>
      </c>
      <c r="P57" s="81">
        <v>43782.975069444445</v>
      </c>
      <c r="Q57" s="79" t="s">
        <v>286</v>
      </c>
      <c r="R57" s="79"/>
      <c r="S57" s="79"/>
      <c r="T57" s="79"/>
      <c r="U57" s="79"/>
      <c r="V57" s="82" t="s">
        <v>351</v>
      </c>
      <c r="W57" s="81">
        <v>43782.975069444445</v>
      </c>
      <c r="X57" s="82" t="s">
        <v>386</v>
      </c>
      <c r="Y57" s="79"/>
      <c r="Z57" s="79"/>
      <c r="AA57" s="85" t="s">
        <v>425</v>
      </c>
      <c r="AB57" s="79"/>
      <c r="AC57" s="79" t="b">
        <v>0</v>
      </c>
      <c r="AD57" s="79">
        <v>0</v>
      </c>
      <c r="AE57" s="85" t="s">
        <v>443</v>
      </c>
      <c r="AF57" s="79" t="b">
        <v>0</v>
      </c>
      <c r="AG57" s="79" t="s">
        <v>449</v>
      </c>
      <c r="AH57" s="79"/>
      <c r="AI57" s="85" t="s">
        <v>443</v>
      </c>
      <c r="AJ57" s="79" t="b">
        <v>0</v>
      </c>
      <c r="AK57" s="79">
        <v>7</v>
      </c>
      <c r="AL57" s="85" t="s">
        <v>429</v>
      </c>
      <c r="AM57" s="79" t="s">
        <v>452</v>
      </c>
      <c r="AN57" s="79" t="b">
        <v>0</v>
      </c>
      <c r="AO57" s="85" t="s">
        <v>429</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18</v>
      </c>
      <c r="BK57" s="49">
        <v>100</v>
      </c>
      <c r="BL57" s="48">
        <v>18</v>
      </c>
    </row>
    <row r="58" spans="1:64" ht="15">
      <c r="A58" s="64" t="s">
        <v>231</v>
      </c>
      <c r="B58" s="64" t="s">
        <v>260</v>
      </c>
      <c r="C58" s="65" t="s">
        <v>1419</v>
      </c>
      <c r="D58" s="66">
        <v>3</v>
      </c>
      <c r="E58" s="67" t="s">
        <v>132</v>
      </c>
      <c r="F58" s="68">
        <v>35</v>
      </c>
      <c r="G58" s="65"/>
      <c r="H58" s="69"/>
      <c r="I58" s="70"/>
      <c r="J58" s="70"/>
      <c r="K58" s="34" t="s">
        <v>65</v>
      </c>
      <c r="L58" s="77">
        <v>58</v>
      </c>
      <c r="M58" s="77"/>
      <c r="N58" s="72"/>
      <c r="O58" s="79" t="s">
        <v>264</v>
      </c>
      <c r="P58" s="81">
        <v>43783.13497685185</v>
      </c>
      <c r="Q58" s="79" t="s">
        <v>286</v>
      </c>
      <c r="R58" s="79"/>
      <c r="S58" s="79"/>
      <c r="T58" s="79"/>
      <c r="U58" s="79"/>
      <c r="V58" s="82" t="s">
        <v>352</v>
      </c>
      <c r="W58" s="81">
        <v>43783.13497685185</v>
      </c>
      <c r="X58" s="82" t="s">
        <v>387</v>
      </c>
      <c r="Y58" s="79"/>
      <c r="Z58" s="79"/>
      <c r="AA58" s="85" t="s">
        <v>426</v>
      </c>
      <c r="AB58" s="79"/>
      <c r="AC58" s="79" t="b">
        <v>0</v>
      </c>
      <c r="AD58" s="79">
        <v>0</v>
      </c>
      <c r="AE58" s="85" t="s">
        <v>443</v>
      </c>
      <c r="AF58" s="79" t="b">
        <v>0</v>
      </c>
      <c r="AG58" s="79" t="s">
        <v>449</v>
      </c>
      <c r="AH58" s="79"/>
      <c r="AI58" s="85" t="s">
        <v>443</v>
      </c>
      <c r="AJ58" s="79" t="b">
        <v>0</v>
      </c>
      <c r="AK58" s="79">
        <v>7</v>
      </c>
      <c r="AL58" s="85" t="s">
        <v>429</v>
      </c>
      <c r="AM58" s="79" t="s">
        <v>451</v>
      </c>
      <c r="AN58" s="79" t="b">
        <v>0</v>
      </c>
      <c r="AO58" s="85" t="s">
        <v>429</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231</v>
      </c>
      <c r="B59" s="64" t="s">
        <v>246</v>
      </c>
      <c r="C59" s="65" t="s">
        <v>1419</v>
      </c>
      <c r="D59" s="66">
        <v>3</v>
      </c>
      <c r="E59" s="67" t="s">
        <v>132</v>
      </c>
      <c r="F59" s="68">
        <v>35</v>
      </c>
      <c r="G59" s="65"/>
      <c r="H59" s="69"/>
      <c r="I59" s="70"/>
      <c r="J59" s="70"/>
      <c r="K59" s="34" t="s">
        <v>65</v>
      </c>
      <c r="L59" s="77">
        <v>59</v>
      </c>
      <c r="M59" s="77"/>
      <c r="N59" s="72"/>
      <c r="O59" s="79" t="s">
        <v>264</v>
      </c>
      <c r="P59" s="81">
        <v>43783.13497685185</v>
      </c>
      <c r="Q59" s="79" t="s">
        <v>286</v>
      </c>
      <c r="R59" s="79"/>
      <c r="S59" s="79"/>
      <c r="T59" s="79"/>
      <c r="U59" s="79"/>
      <c r="V59" s="82" t="s">
        <v>352</v>
      </c>
      <c r="W59" s="81">
        <v>43783.13497685185</v>
      </c>
      <c r="X59" s="82" t="s">
        <v>387</v>
      </c>
      <c r="Y59" s="79"/>
      <c r="Z59" s="79"/>
      <c r="AA59" s="85" t="s">
        <v>426</v>
      </c>
      <c r="AB59" s="79"/>
      <c r="AC59" s="79" t="b">
        <v>0</v>
      </c>
      <c r="AD59" s="79">
        <v>0</v>
      </c>
      <c r="AE59" s="85" t="s">
        <v>443</v>
      </c>
      <c r="AF59" s="79" t="b">
        <v>0</v>
      </c>
      <c r="AG59" s="79" t="s">
        <v>449</v>
      </c>
      <c r="AH59" s="79"/>
      <c r="AI59" s="85" t="s">
        <v>443</v>
      </c>
      <c r="AJ59" s="79" t="b">
        <v>0</v>
      </c>
      <c r="AK59" s="79">
        <v>7</v>
      </c>
      <c r="AL59" s="85" t="s">
        <v>429</v>
      </c>
      <c r="AM59" s="79" t="s">
        <v>451</v>
      </c>
      <c r="AN59" s="79" t="b">
        <v>0</v>
      </c>
      <c r="AO59" s="85" t="s">
        <v>429</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231</v>
      </c>
      <c r="B60" s="64" t="s">
        <v>234</v>
      </c>
      <c r="C60" s="65" t="s">
        <v>1419</v>
      </c>
      <c r="D60" s="66">
        <v>3</v>
      </c>
      <c r="E60" s="67" t="s">
        <v>132</v>
      </c>
      <c r="F60" s="68">
        <v>35</v>
      </c>
      <c r="G60" s="65"/>
      <c r="H60" s="69"/>
      <c r="I60" s="70"/>
      <c r="J60" s="70"/>
      <c r="K60" s="34" t="s">
        <v>65</v>
      </c>
      <c r="L60" s="77">
        <v>60</v>
      </c>
      <c r="M60" s="77"/>
      <c r="N60" s="72"/>
      <c r="O60" s="79" t="s">
        <v>264</v>
      </c>
      <c r="P60" s="81">
        <v>43783.13497685185</v>
      </c>
      <c r="Q60" s="79" t="s">
        <v>286</v>
      </c>
      <c r="R60" s="79"/>
      <c r="S60" s="79"/>
      <c r="T60" s="79"/>
      <c r="U60" s="79"/>
      <c r="V60" s="82" t="s">
        <v>352</v>
      </c>
      <c r="W60" s="81">
        <v>43783.13497685185</v>
      </c>
      <c r="X60" s="82" t="s">
        <v>387</v>
      </c>
      <c r="Y60" s="79"/>
      <c r="Z60" s="79"/>
      <c r="AA60" s="85" t="s">
        <v>426</v>
      </c>
      <c r="AB60" s="79"/>
      <c r="AC60" s="79" t="b">
        <v>0</v>
      </c>
      <c r="AD60" s="79">
        <v>0</v>
      </c>
      <c r="AE60" s="85" t="s">
        <v>443</v>
      </c>
      <c r="AF60" s="79" t="b">
        <v>0</v>
      </c>
      <c r="AG60" s="79" t="s">
        <v>449</v>
      </c>
      <c r="AH60" s="79"/>
      <c r="AI60" s="85" t="s">
        <v>443</v>
      </c>
      <c r="AJ60" s="79" t="b">
        <v>0</v>
      </c>
      <c r="AK60" s="79">
        <v>7</v>
      </c>
      <c r="AL60" s="85" t="s">
        <v>429</v>
      </c>
      <c r="AM60" s="79" t="s">
        <v>451</v>
      </c>
      <c r="AN60" s="79" t="b">
        <v>0</v>
      </c>
      <c r="AO60" s="85" t="s">
        <v>429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18</v>
      </c>
      <c r="BK60" s="49">
        <v>100</v>
      </c>
      <c r="BL60" s="48">
        <v>18</v>
      </c>
    </row>
    <row r="61" spans="1:64" ht="15">
      <c r="A61" s="64" t="s">
        <v>232</v>
      </c>
      <c r="B61" s="64" t="s">
        <v>260</v>
      </c>
      <c r="C61" s="65" t="s">
        <v>1419</v>
      </c>
      <c r="D61" s="66">
        <v>3</v>
      </c>
      <c r="E61" s="67" t="s">
        <v>132</v>
      </c>
      <c r="F61" s="68">
        <v>35</v>
      </c>
      <c r="G61" s="65"/>
      <c r="H61" s="69"/>
      <c r="I61" s="70"/>
      <c r="J61" s="70"/>
      <c r="K61" s="34" t="s">
        <v>65</v>
      </c>
      <c r="L61" s="77">
        <v>61</v>
      </c>
      <c r="M61" s="77"/>
      <c r="N61" s="72"/>
      <c r="O61" s="79" t="s">
        <v>264</v>
      </c>
      <c r="P61" s="81">
        <v>43783.27894675926</v>
      </c>
      <c r="Q61" s="79" t="s">
        <v>286</v>
      </c>
      <c r="R61" s="79"/>
      <c r="S61" s="79"/>
      <c r="T61" s="79"/>
      <c r="U61" s="79"/>
      <c r="V61" s="82" t="s">
        <v>353</v>
      </c>
      <c r="W61" s="81">
        <v>43783.27894675926</v>
      </c>
      <c r="X61" s="82" t="s">
        <v>388</v>
      </c>
      <c r="Y61" s="79"/>
      <c r="Z61" s="79"/>
      <c r="AA61" s="85" t="s">
        <v>427</v>
      </c>
      <c r="AB61" s="79"/>
      <c r="AC61" s="79" t="b">
        <v>0</v>
      </c>
      <c r="AD61" s="79">
        <v>0</v>
      </c>
      <c r="AE61" s="85" t="s">
        <v>443</v>
      </c>
      <c r="AF61" s="79" t="b">
        <v>0</v>
      </c>
      <c r="AG61" s="79" t="s">
        <v>449</v>
      </c>
      <c r="AH61" s="79"/>
      <c r="AI61" s="85" t="s">
        <v>443</v>
      </c>
      <c r="AJ61" s="79" t="b">
        <v>0</v>
      </c>
      <c r="AK61" s="79">
        <v>7</v>
      </c>
      <c r="AL61" s="85" t="s">
        <v>429</v>
      </c>
      <c r="AM61" s="79" t="s">
        <v>459</v>
      </c>
      <c r="AN61" s="79" t="b">
        <v>0</v>
      </c>
      <c r="AO61" s="85" t="s">
        <v>429</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232</v>
      </c>
      <c r="B62" s="64" t="s">
        <v>246</v>
      </c>
      <c r="C62" s="65" t="s">
        <v>1419</v>
      </c>
      <c r="D62" s="66">
        <v>3</v>
      </c>
      <c r="E62" s="67" t="s">
        <v>132</v>
      </c>
      <c r="F62" s="68">
        <v>35</v>
      </c>
      <c r="G62" s="65"/>
      <c r="H62" s="69"/>
      <c r="I62" s="70"/>
      <c r="J62" s="70"/>
      <c r="K62" s="34" t="s">
        <v>65</v>
      </c>
      <c r="L62" s="77">
        <v>62</v>
      </c>
      <c r="M62" s="77"/>
      <c r="N62" s="72"/>
      <c r="O62" s="79" t="s">
        <v>264</v>
      </c>
      <c r="P62" s="81">
        <v>43783.27894675926</v>
      </c>
      <c r="Q62" s="79" t="s">
        <v>286</v>
      </c>
      <c r="R62" s="79"/>
      <c r="S62" s="79"/>
      <c r="T62" s="79"/>
      <c r="U62" s="79"/>
      <c r="V62" s="82" t="s">
        <v>353</v>
      </c>
      <c r="W62" s="81">
        <v>43783.27894675926</v>
      </c>
      <c r="X62" s="82" t="s">
        <v>388</v>
      </c>
      <c r="Y62" s="79"/>
      <c r="Z62" s="79"/>
      <c r="AA62" s="85" t="s">
        <v>427</v>
      </c>
      <c r="AB62" s="79"/>
      <c r="AC62" s="79" t="b">
        <v>0</v>
      </c>
      <c r="AD62" s="79">
        <v>0</v>
      </c>
      <c r="AE62" s="85" t="s">
        <v>443</v>
      </c>
      <c r="AF62" s="79" t="b">
        <v>0</v>
      </c>
      <c r="AG62" s="79" t="s">
        <v>449</v>
      </c>
      <c r="AH62" s="79"/>
      <c r="AI62" s="85" t="s">
        <v>443</v>
      </c>
      <c r="AJ62" s="79" t="b">
        <v>0</v>
      </c>
      <c r="AK62" s="79">
        <v>7</v>
      </c>
      <c r="AL62" s="85" t="s">
        <v>429</v>
      </c>
      <c r="AM62" s="79" t="s">
        <v>459</v>
      </c>
      <c r="AN62" s="79" t="b">
        <v>0</v>
      </c>
      <c r="AO62" s="85" t="s">
        <v>429</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232</v>
      </c>
      <c r="B63" s="64" t="s">
        <v>234</v>
      </c>
      <c r="C63" s="65" t="s">
        <v>1419</v>
      </c>
      <c r="D63" s="66">
        <v>3</v>
      </c>
      <c r="E63" s="67" t="s">
        <v>132</v>
      </c>
      <c r="F63" s="68">
        <v>35</v>
      </c>
      <c r="G63" s="65"/>
      <c r="H63" s="69"/>
      <c r="I63" s="70"/>
      <c r="J63" s="70"/>
      <c r="K63" s="34" t="s">
        <v>65</v>
      </c>
      <c r="L63" s="77">
        <v>63</v>
      </c>
      <c r="M63" s="77"/>
      <c r="N63" s="72"/>
      <c r="O63" s="79" t="s">
        <v>264</v>
      </c>
      <c r="P63" s="81">
        <v>43783.27894675926</v>
      </c>
      <c r="Q63" s="79" t="s">
        <v>286</v>
      </c>
      <c r="R63" s="79"/>
      <c r="S63" s="79"/>
      <c r="T63" s="79"/>
      <c r="U63" s="79"/>
      <c r="V63" s="82" t="s">
        <v>353</v>
      </c>
      <c r="W63" s="81">
        <v>43783.27894675926</v>
      </c>
      <c r="X63" s="82" t="s">
        <v>388</v>
      </c>
      <c r="Y63" s="79"/>
      <c r="Z63" s="79"/>
      <c r="AA63" s="85" t="s">
        <v>427</v>
      </c>
      <c r="AB63" s="79"/>
      <c r="AC63" s="79" t="b">
        <v>0</v>
      </c>
      <c r="AD63" s="79">
        <v>0</v>
      </c>
      <c r="AE63" s="85" t="s">
        <v>443</v>
      </c>
      <c r="AF63" s="79" t="b">
        <v>0</v>
      </c>
      <c r="AG63" s="79" t="s">
        <v>449</v>
      </c>
      <c r="AH63" s="79"/>
      <c r="AI63" s="85" t="s">
        <v>443</v>
      </c>
      <c r="AJ63" s="79" t="b">
        <v>0</v>
      </c>
      <c r="AK63" s="79">
        <v>7</v>
      </c>
      <c r="AL63" s="85" t="s">
        <v>429</v>
      </c>
      <c r="AM63" s="79" t="s">
        <v>459</v>
      </c>
      <c r="AN63" s="79" t="b">
        <v>0</v>
      </c>
      <c r="AO63" s="85" t="s">
        <v>429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18</v>
      </c>
      <c r="BK63" s="49">
        <v>100</v>
      </c>
      <c r="BL63" s="48">
        <v>18</v>
      </c>
    </row>
    <row r="64" spans="1:64" ht="15">
      <c r="A64" s="64" t="s">
        <v>233</v>
      </c>
      <c r="B64" s="64" t="s">
        <v>260</v>
      </c>
      <c r="C64" s="65" t="s">
        <v>1419</v>
      </c>
      <c r="D64" s="66">
        <v>3</v>
      </c>
      <c r="E64" s="67" t="s">
        <v>132</v>
      </c>
      <c r="F64" s="68">
        <v>35</v>
      </c>
      <c r="G64" s="65"/>
      <c r="H64" s="69"/>
      <c r="I64" s="70"/>
      <c r="J64" s="70"/>
      <c r="K64" s="34" t="s">
        <v>65</v>
      </c>
      <c r="L64" s="77">
        <v>64</v>
      </c>
      <c r="M64" s="77"/>
      <c r="N64" s="72"/>
      <c r="O64" s="79" t="s">
        <v>264</v>
      </c>
      <c r="P64" s="81">
        <v>43783.53902777778</v>
      </c>
      <c r="Q64" s="79" t="s">
        <v>286</v>
      </c>
      <c r="R64" s="79"/>
      <c r="S64" s="79"/>
      <c r="T64" s="79"/>
      <c r="U64" s="79"/>
      <c r="V64" s="82" t="s">
        <v>354</v>
      </c>
      <c r="W64" s="81">
        <v>43783.53902777778</v>
      </c>
      <c r="X64" s="82" t="s">
        <v>389</v>
      </c>
      <c r="Y64" s="79"/>
      <c r="Z64" s="79"/>
      <c r="AA64" s="85" t="s">
        <v>428</v>
      </c>
      <c r="AB64" s="79"/>
      <c r="AC64" s="79" t="b">
        <v>0</v>
      </c>
      <c r="AD64" s="79">
        <v>0</v>
      </c>
      <c r="AE64" s="85" t="s">
        <v>443</v>
      </c>
      <c r="AF64" s="79" t="b">
        <v>0</v>
      </c>
      <c r="AG64" s="79" t="s">
        <v>449</v>
      </c>
      <c r="AH64" s="79"/>
      <c r="AI64" s="85" t="s">
        <v>443</v>
      </c>
      <c r="AJ64" s="79" t="b">
        <v>0</v>
      </c>
      <c r="AK64" s="79">
        <v>7</v>
      </c>
      <c r="AL64" s="85" t="s">
        <v>429</v>
      </c>
      <c r="AM64" s="79" t="s">
        <v>451</v>
      </c>
      <c r="AN64" s="79" t="b">
        <v>0</v>
      </c>
      <c r="AO64" s="85" t="s">
        <v>429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233</v>
      </c>
      <c r="B65" s="64" t="s">
        <v>246</v>
      </c>
      <c r="C65" s="65" t="s">
        <v>1419</v>
      </c>
      <c r="D65" s="66">
        <v>3</v>
      </c>
      <c r="E65" s="67" t="s">
        <v>132</v>
      </c>
      <c r="F65" s="68">
        <v>35</v>
      </c>
      <c r="G65" s="65"/>
      <c r="H65" s="69"/>
      <c r="I65" s="70"/>
      <c r="J65" s="70"/>
      <c r="K65" s="34" t="s">
        <v>65</v>
      </c>
      <c r="L65" s="77">
        <v>65</v>
      </c>
      <c r="M65" s="77"/>
      <c r="N65" s="72"/>
      <c r="O65" s="79" t="s">
        <v>264</v>
      </c>
      <c r="P65" s="81">
        <v>43783.53902777778</v>
      </c>
      <c r="Q65" s="79" t="s">
        <v>286</v>
      </c>
      <c r="R65" s="79"/>
      <c r="S65" s="79"/>
      <c r="T65" s="79"/>
      <c r="U65" s="79"/>
      <c r="V65" s="82" t="s">
        <v>354</v>
      </c>
      <c r="W65" s="81">
        <v>43783.53902777778</v>
      </c>
      <c r="X65" s="82" t="s">
        <v>389</v>
      </c>
      <c r="Y65" s="79"/>
      <c r="Z65" s="79"/>
      <c r="AA65" s="85" t="s">
        <v>428</v>
      </c>
      <c r="AB65" s="79"/>
      <c r="AC65" s="79" t="b">
        <v>0</v>
      </c>
      <c r="AD65" s="79">
        <v>0</v>
      </c>
      <c r="AE65" s="85" t="s">
        <v>443</v>
      </c>
      <c r="AF65" s="79" t="b">
        <v>0</v>
      </c>
      <c r="AG65" s="79" t="s">
        <v>449</v>
      </c>
      <c r="AH65" s="79"/>
      <c r="AI65" s="85" t="s">
        <v>443</v>
      </c>
      <c r="AJ65" s="79" t="b">
        <v>0</v>
      </c>
      <c r="AK65" s="79">
        <v>7</v>
      </c>
      <c r="AL65" s="85" t="s">
        <v>429</v>
      </c>
      <c r="AM65" s="79" t="s">
        <v>451</v>
      </c>
      <c r="AN65" s="79" t="b">
        <v>0</v>
      </c>
      <c r="AO65" s="85" t="s">
        <v>429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233</v>
      </c>
      <c r="B66" s="64" t="s">
        <v>234</v>
      </c>
      <c r="C66" s="65" t="s">
        <v>1419</v>
      </c>
      <c r="D66" s="66">
        <v>3</v>
      </c>
      <c r="E66" s="67" t="s">
        <v>132</v>
      </c>
      <c r="F66" s="68">
        <v>35</v>
      </c>
      <c r="G66" s="65"/>
      <c r="H66" s="69"/>
      <c r="I66" s="70"/>
      <c r="J66" s="70"/>
      <c r="K66" s="34" t="s">
        <v>65</v>
      </c>
      <c r="L66" s="77">
        <v>66</v>
      </c>
      <c r="M66" s="77"/>
      <c r="N66" s="72"/>
      <c r="O66" s="79" t="s">
        <v>264</v>
      </c>
      <c r="P66" s="81">
        <v>43783.53902777778</v>
      </c>
      <c r="Q66" s="79" t="s">
        <v>286</v>
      </c>
      <c r="R66" s="79"/>
      <c r="S66" s="79"/>
      <c r="T66" s="79"/>
      <c r="U66" s="79"/>
      <c r="V66" s="82" t="s">
        <v>354</v>
      </c>
      <c r="W66" s="81">
        <v>43783.53902777778</v>
      </c>
      <c r="X66" s="82" t="s">
        <v>389</v>
      </c>
      <c r="Y66" s="79"/>
      <c r="Z66" s="79"/>
      <c r="AA66" s="85" t="s">
        <v>428</v>
      </c>
      <c r="AB66" s="79"/>
      <c r="AC66" s="79" t="b">
        <v>0</v>
      </c>
      <c r="AD66" s="79">
        <v>0</v>
      </c>
      <c r="AE66" s="85" t="s">
        <v>443</v>
      </c>
      <c r="AF66" s="79" t="b">
        <v>0</v>
      </c>
      <c r="AG66" s="79" t="s">
        <v>449</v>
      </c>
      <c r="AH66" s="79"/>
      <c r="AI66" s="85" t="s">
        <v>443</v>
      </c>
      <c r="AJ66" s="79" t="b">
        <v>0</v>
      </c>
      <c r="AK66" s="79">
        <v>7</v>
      </c>
      <c r="AL66" s="85" t="s">
        <v>429</v>
      </c>
      <c r="AM66" s="79" t="s">
        <v>451</v>
      </c>
      <c r="AN66" s="79" t="b">
        <v>0</v>
      </c>
      <c r="AO66" s="85" t="s">
        <v>429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18</v>
      </c>
      <c r="BK66" s="49">
        <v>100</v>
      </c>
      <c r="BL66" s="48">
        <v>18</v>
      </c>
    </row>
    <row r="67" spans="1:64" ht="15">
      <c r="A67" s="64" t="s">
        <v>234</v>
      </c>
      <c r="B67" s="64" t="s">
        <v>260</v>
      </c>
      <c r="C67" s="65" t="s">
        <v>1419</v>
      </c>
      <c r="D67" s="66">
        <v>3</v>
      </c>
      <c r="E67" s="67" t="s">
        <v>132</v>
      </c>
      <c r="F67" s="68">
        <v>35</v>
      </c>
      <c r="G67" s="65"/>
      <c r="H67" s="69"/>
      <c r="I67" s="70"/>
      <c r="J67" s="70"/>
      <c r="K67" s="34" t="s">
        <v>65</v>
      </c>
      <c r="L67" s="77">
        <v>67</v>
      </c>
      <c r="M67" s="77"/>
      <c r="N67" s="72"/>
      <c r="O67" s="79" t="s">
        <v>264</v>
      </c>
      <c r="P67" s="81">
        <v>43782.72998842593</v>
      </c>
      <c r="Q67" s="79" t="s">
        <v>287</v>
      </c>
      <c r="R67" s="82" t="s">
        <v>309</v>
      </c>
      <c r="S67" s="79" t="s">
        <v>318</v>
      </c>
      <c r="T67" s="79" t="s">
        <v>328</v>
      </c>
      <c r="U67" s="82" t="s">
        <v>335</v>
      </c>
      <c r="V67" s="82" t="s">
        <v>335</v>
      </c>
      <c r="W67" s="81">
        <v>43782.72998842593</v>
      </c>
      <c r="X67" s="82" t="s">
        <v>390</v>
      </c>
      <c r="Y67" s="79"/>
      <c r="Z67" s="79"/>
      <c r="AA67" s="85" t="s">
        <v>429</v>
      </c>
      <c r="AB67" s="79"/>
      <c r="AC67" s="79" t="b">
        <v>0</v>
      </c>
      <c r="AD67" s="79">
        <v>9</v>
      </c>
      <c r="AE67" s="85" t="s">
        <v>443</v>
      </c>
      <c r="AF67" s="79" t="b">
        <v>0</v>
      </c>
      <c r="AG67" s="79" t="s">
        <v>449</v>
      </c>
      <c r="AH67" s="79"/>
      <c r="AI67" s="85" t="s">
        <v>443</v>
      </c>
      <c r="AJ67" s="79" t="b">
        <v>0</v>
      </c>
      <c r="AK67" s="79">
        <v>7</v>
      </c>
      <c r="AL67" s="85" t="s">
        <v>443</v>
      </c>
      <c r="AM67" s="79" t="s">
        <v>451</v>
      </c>
      <c r="AN67" s="79" t="b">
        <v>0</v>
      </c>
      <c r="AO67" s="85" t="s">
        <v>429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235</v>
      </c>
      <c r="B68" s="64" t="s">
        <v>260</v>
      </c>
      <c r="C68" s="65" t="s">
        <v>1419</v>
      </c>
      <c r="D68" s="66">
        <v>3</v>
      </c>
      <c r="E68" s="67" t="s">
        <v>132</v>
      </c>
      <c r="F68" s="68">
        <v>35</v>
      </c>
      <c r="G68" s="65"/>
      <c r="H68" s="69"/>
      <c r="I68" s="70"/>
      <c r="J68" s="70"/>
      <c r="K68" s="34" t="s">
        <v>65</v>
      </c>
      <c r="L68" s="77">
        <v>68</v>
      </c>
      <c r="M68" s="77"/>
      <c r="N68" s="72"/>
      <c r="O68" s="79" t="s">
        <v>264</v>
      </c>
      <c r="P68" s="81">
        <v>43783.654282407406</v>
      </c>
      <c r="Q68" s="79" t="s">
        <v>286</v>
      </c>
      <c r="R68" s="79"/>
      <c r="S68" s="79"/>
      <c r="T68" s="79"/>
      <c r="U68" s="79"/>
      <c r="V68" s="82" t="s">
        <v>355</v>
      </c>
      <c r="W68" s="81">
        <v>43783.654282407406</v>
      </c>
      <c r="X68" s="82" t="s">
        <v>391</v>
      </c>
      <c r="Y68" s="79"/>
      <c r="Z68" s="79"/>
      <c r="AA68" s="85" t="s">
        <v>430</v>
      </c>
      <c r="AB68" s="79"/>
      <c r="AC68" s="79" t="b">
        <v>0</v>
      </c>
      <c r="AD68" s="79">
        <v>0</v>
      </c>
      <c r="AE68" s="85" t="s">
        <v>443</v>
      </c>
      <c r="AF68" s="79" t="b">
        <v>0</v>
      </c>
      <c r="AG68" s="79" t="s">
        <v>449</v>
      </c>
      <c r="AH68" s="79"/>
      <c r="AI68" s="85" t="s">
        <v>443</v>
      </c>
      <c r="AJ68" s="79" t="b">
        <v>0</v>
      </c>
      <c r="AK68" s="79">
        <v>8</v>
      </c>
      <c r="AL68" s="85" t="s">
        <v>429</v>
      </c>
      <c r="AM68" s="79" t="s">
        <v>452</v>
      </c>
      <c r="AN68" s="79" t="b">
        <v>0</v>
      </c>
      <c r="AO68" s="85" t="s">
        <v>429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234</v>
      </c>
      <c r="B69" s="64" t="s">
        <v>235</v>
      </c>
      <c r="C69" s="65" t="s">
        <v>1419</v>
      </c>
      <c r="D69" s="66">
        <v>3</v>
      </c>
      <c r="E69" s="67" t="s">
        <v>132</v>
      </c>
      <c r="F69" s="68">
        <v>35</v>
      </c>
      <c r="G69" s="65"/>
      <c r="H69" s="69"/>
      <c r="I69" s="70"/>
      <c r="J69" s="70"/>
      <c r="K69" s="34" t="s">
        <v>66</v>
      </c>
      <c r="L69" s="77">
        <v>69</v>
      </c>
      <c r="M69" s="77"/>
      <c r="N69" s="72"/>
      <c r="O69" s="79" t="s">
        <v>264</v>
      </c>
      <c r="P69" s="81">
        <v>43782.72998842593</v>
      </c>
      <c r="Q69" s="79" t="s">
        <v>287</v>
      </c>
      <c r="R69" s="82" t="s">
        <v>309</v>
      </c>
      <c r="S69" s="79" t="s">
        <v>318</v>
      </c>
      <c r="T69" s="79" t="s">
        <v>328</v>
      </c>
      <c r="U69" s="82" t="s">
        <v>335</v>
      </c>
      <c r="V69" s="82" t="s">
        <v>335</v>
      </c>
      <c r="W69" s="81">
        <v>43782.72998842593</v>
      </c>
      <c r="X69" s="82" t="s">
        <v>390</v>
      </c>
      <c r="Y69" s="79"/>
      <c r="Z69" s="79"/>
      <c r="AA69" s="85" t="s">
        <v>429</v>
      </c>
      <c r="AB69" s="79"/>
      <c r="AC69" s="79" t="b">
        <v>0</v>
      </c>
      <c r="AD69" s="79">
        <v>9</v>
      </c>
      <c r="AE69" s="85" t="s">
        <v>443</v>
      </c>
      <c r="AF69" s="79" t="b">
        <v>0</v>
      </c>
      <c r="AG69" s="79" t="s">
        <v>449</v>
      </c>
      <c r="AH69" s="79"/>
      <c r="AI69" s="85" t="s">
        <v>443</v>
      </c>
      <c r="AJ69" s="79" t="b">
        <v>0</v>
      </c>
      <c r="AK69" s="79">
        <v>7</v>
      </c>
      <c r="AL69" s="85" t="s">
        <v>443</v>
      </c>
      <c r="AM69" s="79" t="s">
        <v>451</v>
      </c>
      <c r="AN69" s="79" t="b">
        <v>0</v>
      </c>
      <c r="AO69" s="85" t="s">
        <v>429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32</v>
      </c>
      <c r="BK69" s="49">
        <v>100</v>
      </c>
      <c r="BL69" s="48">
        <v>32</v>
      </c>
    </row>
    <row r="70" spans="1:64" ht="15">
      <c r="A70" s="64" t="s">
        <v>234</v>
      </c>
      <c r="B70" s="64" t="s">
        <v>246</v>
      </c>
      <c r="C70" s="65" t="s">
        <v>1419</v>
      </c>
      <c r="D70" s="66">
        <v>3</v>
      </c>
      <c r="E70" s="67" t="s">
        <v>132</v>
      </c>
      <c r="F70" s="68">
        <v>35</v>
      </c>
      <c r="G70" s="65"/>
      <c r="H70" s="69"/>
      <c r="I70" s="70"/>
      <c r="J70" s="70"/>
      <c r="K70" s="34" t="s">
        <v>65</v>
      </c>
      <c r="L70" s="77">
        <v>70</v>
      </c>
      <c r="M70" s="77"/>
      <c r="N70" s="72"/>
      <c r="O70" s="79" t="s">
        <v>264</v>
      </c>
      <c r="P70" s="81">
        <v>43782.72998842593</v>
      </c>
      <c r="Q70" s="79" t="s">
        <v>287</v>
      </c>
      <c r="R70" s="82" t="s">
        <v>309</v>
      </c>
      <c r="S70" s="79" t="s">
        <v>318</v>
      </c>
      <c r="T70" s="79" t="s">
        <v>328</v>
      </c>
      <c r="U70" s="82" t="s">
        <v>335</v>
      </c>
      <c r="V70" s="82" t="s">
        <v>335</v>
      </c>
      <c r="W70" s="81">
        <v>43782.72998842593</v>
      </c>
      <c r="X70" s="82" t="s">
        <v>390</v>
      </c>
      <c r="Y70" s="79"/>
      <c r="Z70" s="79"/>
      <c r="AA70" s="85" t="s">
        <v>429</v>
      </c>
      <c r="AB70" s="79"/>
      <c r="AC70" s="79" t="b">
        <v>0</v>
      </c>
      <c r="AD70" s="79">
        <v>9</v>
      </c>
      <c r="AE70" s="85" t="s">
        <v>443</v>
      </c>
      <c r="AF70" s="79" t="b">
        <v>0</v>
      </c>
      <c r="AG70" s="79" t="s">
        <v>449</v>
      </c>
      <c r="AH70" s="79"/>
      <c r="AI70" s="85" t="s">
        <v>443</v>
      </c>
      <c r="AJ70" s="79" t="b">
        <v>0</v>
      </c>
      <c r="AK70" s="79">
        <v>7</v>
      </c>
      <c r="AL70" s="85" t="s">
        <v>443</v>
      </c>
      <c r="AM70" s="79" t="s">
        <v>451</v>
      </c>
      <c r="AN70" s="79" t="b">
        <v>0</v>
      </c>
      <c r="AO70" s="85" t="s">
        <v>429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235</v>
      </c>
      <c r="B71" s="64" t="s">
        <v>234</v>
      </c>
      <c r="C71" s="65" t="s">
        <v>1419</v>
      </c>
      <c r="D71" s="66">
        <v>3</v>
      </c>
      <c r="E71" s="67" t="s">
        <v>132</v>
      </c>
      <c r="F71" s="68">
        <v>35</v>
      </c>
      <c r="G71" s="65"/>
      <c r="H71" s="69"/>
      <c r="I71" s="70"/>
      <c r="J71" s="70"/>
      <c r="K71" s="34" t="s">
        <v>66</v>
      </c>
      <c r="L71" s="77">
        <v>71</v>
      </c>
      <c r="M71" s="77"/>
      <c r="N71" s="72"/>
      <c r="O71" s="79" t="s">
        <v>264</v>
      </c>
      <c r="P71" s="81">
        <v>43783.654282407406</v>
      </c>
      <c r="Q71" s="79" t="s">
        <v>286</v>
      </c>
      <c r="R71" s="79"/>
      <c r="S71" s="79"/>
      <c r="T71" s="79"/>
      <c r="U71" s="79"/>
      <c r="V71" s="82" t="s">
        <v>355</v>
      </c>
      <c r="W71" s="81">
        <v>43783.654282407406</v>
      </c>
      <c r="X71" s="82" t="s">
        <v>391</v>
      </c>
      <c r="Y71" s="79"/>
      <c r="Z71" s="79"/>
      <c r="AA71" s="85" t="s">
        <v>430</v>
      </c>
      <c r="AB71" s="79"/>
      <c r="AC71" s="79" t="b">
        <v>0</v>
      </c>
      <c r="AD71" s="79">
        <v>0</v>
      </c>
      <c r="AE71" s="85" t="s">
        <v>443</v>
      </c>
      <c r="AF71" s="79" t="b">
        <v>0</v>
      </c>
      <c r="AG71" s="79" t="s">
        <v>449</v>
      </c>
      <c r="AH71" s="79"/>
      <c r="AI71" s="85" t="s">
        <v>443</v>
      </c>
      <c r="AJ71" s="79" t="b">
        <v>0</v>
      </c>
      <c r="AK71" s="79">
        <v>8</v>
      </c>
      <c r="AL71" s="85" t="s">
        <v>429</v>
      </c>
      <c r="AM71" s="79" t="s">
        <v>452</v>
      </c>
      <c r="AN71" s="79" t="b">
        <v>0</v>
      </c>
      <c r="AO71" s="85" t="s">
        <v>429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235</v>
      </c>
      <c r="B72" s="64" t="s">
        <v>246</v>
      </c>
      <c r="C72" s="65" t="s">
        <v>1419</v>
      </c>
      <c r="D72" s="66">
        <v>3</v>
      </c>
      <c r="E72" s="67" t="s">
        <v>132</v>
      </c>
      <c r="F72" s="68">
        <v>35</v>
      </c>
      <c r="G72" s="65"/>
      <c r="H72" s="69"/>
      <c r="I72" s="70"/>
      <c r="J72" s="70"/>
      <c r="K72" s="34" t="s">
        <v>65</v>
      </c>
      <c r="L72" s="77">
        <v>72</v>
      </c>
      <c r="M72" s="77"/>
      <c r="N72" s="72"/>
      <c r="O72" s="79" t="s">
        <v>264</v>
      </c>
      <c r="P72" s="81">
        <v>43783.654282407406</v>
      </c>
      <c r="Q72" s="79" t="s">
        <v>286</v>
      </c>
      <c r="R72" s="79"/>
      <c r="S72" s="79"/>
      <c r="T72" s="79"/>
      <c r="U72" s="79"/>
      <c r="V72" s="82" t="s">
        <v>355</v>
      </c>
      <c r="W72" s="81">
        <v>43783.654282407406</v>
      </c>
      <c r="X72" s="82" t="s">
        <v>391</v>
      </c>
      <c r="Y72" s="79"/>
      <c r="Z72" s="79"/>
      <c r="AA72" s="85" t="s">
        <v>430</v>
      </c>
      <c r="AB72" s="79"/>
      <c r="AC72" s="79" t="b">
        <v>0</v>
      </c>
      <c r="AD72" s="79">
        <v>0</v>
      </c>
      <c r="AE72" s="85" t="s">
        <v>443</v>
      </c>
      <c r="AF72" s="79" t="b">
        <v>0</v>
      </c>
      <c r="AG72" s="79" t="s">
        <v>449</v>
      </c>
      <c r="AH72" s="79"/>
      <c r="AI72" s="85" t="s">
        <v>443</v>
      </c>
      <c r="AJ72" s="79" t="b">
        <v>0</v>
      </c>
      <c r="AK72" s="79">
        <v>8</v>
      </c>
      <c r="AL72" s="85" t="s">
        <v>429</v>
      </c>
      <c r="AM72" s="79" t="s">
        <v>452</v>
      </c>
      <c r="AN72" s="79" t="b">
        <v>0</v>
      </c>
      <c r="AO72" s="85" t="s">
        <v>429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18</v>
      </c>
      <c r="BK72" s="49">
        <v>100</v>
      </c>
      <c r="BL72" s="48">
        <v>18</v>
      </c>
    </row>
    <row r="73" spans="1:64" ht="15">
      <c r="A73" s="64" t="s">
        <v>236</v>
      </c>
      <c r="B73" s="64" t="s">
        <v>261</v>
      </c>
      <c r="C73" s="65" t="s">
        <v>1419</v>
      </c>
      <c r="D73" s="66">
        <v>3</v>
      </c>
      <c r="E73" s="67" t="s">
        <v>132</v>
      </c>
      <c r="F73" s="68">
        <v>35</v>
      </c>
      <c r="G73" s="65"/>
      <c r="H73" s="69"/>
      <c r="I73" s="70"/>
      <c r="J73" s="70"/>
      <c r="K73" s="34" t="s">
        <v>65</v>
      </c>
      <c r="L73" s="77">
        <v>73</v>
      </c>
      <c r="M73" s="77"/>
      <c r="N73" s="72"/>
      <c r="O73" s="79" t="s">
        <v>264</v>
      </c>
      <c r="P73" s="81">
        <v>43784.46402777778</v>
      </c>
      <c r="Q73" s="79" t="s">
        <v>288</v>
      </c>
      <c r="R73" s="79"/>
      <c r="S73" s="79"/>
      <c r="T73" s="79"/>
      <c r="U73" s="79"/>
      <c r="V73" s="82" t="s">
        <v>356</v>
      </c>
      <c r="W73" s="81">
        <v>43784.46402777778</v>
      </c>
      <c r="X73" s="82" t="s">
        <v>392</v>
      </c>
      <c r="Y73" s="79"/>
      <c r="Z73" s="79"/>
      <c r="AA73" s="85" t="s">
        <v>431</v>
      </c>
      <c r="AB73" s="85" t="s">
        <v>432</v>
      </c>
      <c r="AC73" s="79" t="b">
        <v>0</v>
      </c>
      <c r="AD73" s="79">
        <v>0</v>
      </c>
      <c r="AE73" s="85" t="s">
        <v>446</v>
      </c>
      <c r="AF73" s="79" t="b">
        <v>0</v>
      </c>
      <c r="AG73" s="79" t="s">
        <v>449</v>
      </c>
      <c r="AH73" s="79"/>
      <c r="AI73" s="85" t="s">
        <v>443</v>
      </c>
      <c r="AJ73" s="79" t="b">
        <v>0</v>
      </c>
      <c r="AK73" s="79">
        <v>0</v>
      </c>
      <c r="AL73" s="85" t="s">
        <v>443</v>
      </c>
      <c r="AM73" s="79" t="s">
        <v>452</v>
      </c>
      <c r="AN73" s="79" t="b">
        <v>0</v>
      </c>
      <c r="AO73" s="85" t="s">
        <v>432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236</v>
      </c>
      <c r="B74" s="64" t="s">
        <v>262</v>
      </c>
      <c r="C74" s="65" t="s">
        <v>1419</v>
      </c>
      <c r="D74" s="66">
        <v>3</v>
      </c>
      <c r="E74" s="67" t="s">
        <v>132</v>
      </c>
      <c r="F74" s="68">
        <v>35</v>
      </c>
      <c r="G74" s="65"/>
      <c r="H74" s="69"/>
      <c r="I74" s="70"/>
      <c r="J74" s="70"/>
      <c r="K74" s="34" t="s">
        <v>65</v>
      </c>
      <c r="L74" s="77">
        <v>74</v>
      </c>
      <c r="M74" s="77"/>
      <c r="N74" s="72"/>
      <c r="O74" s="79" t="s">
        <v>264</v>
      </c>
      <c r="P74" s="81">
        <v>43784.46402777778</v>
      </c>
      <c r="Q74" s="79" t="s">
        <v>288</v>
      </c>
      <c r="R74" s="79"/>
      <c r="S74" s="79"/>
      <c r="T74" s="79"/>
      <c r="U74" s="79"/>
      <c r="V74" s="82" t="s">
        <v>356</v>
      </c>
      <c r="W74" s="81">
        <v>43784.46402777778</v>
      </c>
      <c r="X74" s="82" t="s">
        <v>392</v>
      </c>
      <c r="Y74" s="79"/>
      <c r="Z74" s="79"/>
      <c r="AA74" s="85" t="s">
        <v>431</v>
      </c>
      <c r="AB74" s="85" t="s">
        <v>432</v>
      </c>
      <c r="AC74" s="79" t="b">
        <v>0</v>
      </c>
      <c r="AD74" s="79">
        <v>0</v>
      </c>
      <c r="AE74" s="85" t="s">
        <v>446</v>
      </c>
      <c r="AF74" s="79" t="b">
        <v>0</v>
      </c>
      <c r="AG74" s="79" t="s">
        <v>449</v>
      </c>
      <c r="AH74" s="79"/>
      <c r="AI74" s="85" t="s">
        <v>443</v>
      </c>
      <c r="AJ74" s="79" t="b">
        <v>0</v>
      </c>
      <c r="AK74" s="79">
        <v>0</v>
      </c>
      <c r="AL74" s="85" t="s">
        <v>443</v>
      </c>
      <c r="AM74" s="79" t="s">
        <v>452</v>
      </c>
      <c r="AN74" s="79" t="b">
        <v>0</v>
      </c>
      <c r="AO74" s="85" t="s">
        <v>432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236</v>
      </c>
      <c r="B75" s="64" t="s">
        <v>242</v>
      </c>
      <c r="C75" s="65" t="s">
        <v>1419</v>
      </c>
      <c r="D75" s="66">
        <v>3</v>
      </c>
      <c r="E75" s="67" t="s">
        <v>132</v>
      </c>
      <c r="F75" s="68">
        <v>35</v>
      </c>
      <c r="G75" s="65"/>
      <c r="H75" s="69"/>
      <c r="I75" s="70"/>
      <c r="J75" s="70"/>
      <c r="K75" s="34" t="s">
        <v>65</v>
      </c>
      <c r="L75" s="77">
        <v>75</v>
      </c>
      <c r="M75" s="77"/>
      <c r="N75" s="72"/>
      <c r="O75" s="79" t="s">
        <v>264</v>
      </c>
      <c r="P75" s="81">
        <v>43784.46402777778</v>
      </c>
      <c r="Q75" s="79" t="s">
        <v>288</v>
      </c>
      <c r="R75" s="79"/>
      <c r="S75" s="79"/>
      <c r="T75" s="79"/>
      <c r="U75" s="79"/>
      <c r="V75" s="82" t="s">
        <v>356</v>
      </c>
      <c r="W75" s="81">
        <v>43784.46402777778</v>
      </c>
      <c r="X75" s="82" t="s">
        <v>392</v>
      </c>
      <c r="Y75" s="79"/>
      <c r="Z75" s="79"/>
      <c r="AA75" s="85" t="s">
        <v>431</v>
      </c>
      <c r="AB75" s="85" t="s">
        <v>432</v>
      </c>
      <c r="AC75" s="79" t="b">
        <v>0</v>
      </c>
      <c r="AD75" s="79">
        <v>0</v>
      </c>
      <c r="AE75" s="85" t="s">
        <v>446</v>
      </c>
      <c r="AF75" s="79" t="b">
        <v>0</v>
      </c>
      <c r="AG75" s="79" t="s">
        <v>449</v>
      </c>
      <c r="AH75" s="79"/>
      <c r="AI75" s="85" t="s">
        <v>443</v>
      </c>
      <c r="AJ75" s="79" t="b">
        <v>0</v>
      </c>
      <c r="AK75" s="79">
        <v>0</v>
      </c>
      <c r="AL75" s="85" t="s">
        <v>443</v>
      </c>
      <c r="AM75" s="79" t="s">
        <v>452</v>
      </c>
      <c r="AN75" s="79" t="b">
        <v>0</v>
      </c>
      <c r="AO75" s="85" t="s">
        <v>432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236</v>
      </c>
      <c r="B76" s="64" t="s">
        <v>263</v>
      </c>
      <c r="C76" s="65" t="s">
        <v>1419</v>
      </c>
      <c r="D76" s="66">
        <v>3</v>
      </c>
      <c r="E76" s="67" t="s">
        <v>132</v>
      </c>
      <c r="F76" s="68">
        <v>35</v>
      </c>
      <c r="G76" s="65"/>
      <c r="H76" s="69"/>
      <c r="I76" s="70"/>
      <c r="J76" s="70"/>
      <c r="K76" s="34" t="s">
        <v>65</v>
      </c>
      <c r="L76" s="77">
        <v>76</v>
      </c>
      <c r="M76" s="77"/>
      <c r="N76" s="72"/>
      <c r="O76" s="79" t="s">
        <v>264</v>
      </c>
      <c r="P76" s="81">
        <v>43784.46402777778</v>
      </c>
      <c r="Q76" s="79" t="s">
        <v>288</v>
      </c>
      <c r="R76" s="79"/>
      <c r="S76" s="79"/>
      <c r="T76" s="79"/>
      <c r="U76" s="79"/>
      <c r="V76" s="82" t="s">
        <v>356</v>
      </c>
      <c r="W76" s="81">
        <v>43784.46402777778</v>
      </c>
      <c r="X76" s="82" t="s">
        <v>392</v>
      </c>
      <c r="Y76" s="79"/>
      <c r="Z76" s="79"/>
      <c r="AA76" s="85" t="s">
        <v>431</v>
      </c>
      <c r="AB76" s="85" t="s">
        <v>432</v>
      </c>
      <c r="AC76" s="79" t="b">
        <v>0</v>
      </c>
      <c r="AD76" s="79">
        <v>0</v>
      </c>
      <c r="AE76" s="85" t="s">
        <v>446</v>
      </c>
      <c r="AF76" s="79" t="b">
        <v>0</v>
      </c>
      <c r="AG76" s="79" t="s">
        <v>449</v>
      </c>
      <c r="AH76" s="79"/>
      <c r="AI76" s="85" t="s">
        <v>443</v>
      </c>
      <c r="AJ76" s="79" t="b">
        <v>0</v>
      </c>
      <c r="AK76" s="79">
        <v>0</v>
      </c>
      <c r="AL76" s="85" t="s">
        <v>443</v>
      </c>
      <c r="AM76" s="79" t="s">
        <v>452</v>
      </c>
      <c r="AN76" s="79" t="b">
        <v>0</v>
      </c>
      <c r="AO76" s="85" t="s">
        <v>432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236</v>
      </c>
      <c r="B77" s="64" t="s">
        <v>246</v>
      </c>
      <c r="C77" s="65" t="s">
        <v>1419</v>
      </c>
      <c r="D77" s="66">
        <v>3</v>
      </c>
      <c r="E77" s="67" t="s">
        <v>132</v>
      </c>
      <c r="F77" s="68">
        <v>35</v>
      </c>
      <c r="G77" s="65"/>
      <c r="H77" s="69"/>
      <c r="I77" s="70"/>
      <c r="J77" s="70"/>
      <c r="K77" s="34" t="s">
        <v>65</v>
      </c>
      <c r="L77" s="77">
        <v>77</v>
      </c>
      <c r="M77" s="77"/>
      <c r="N77" s="72"/>
      <c r="O77" s="79" t="s">
        <v>264</v>
      </c>
      <c r="P77" s="81">
        <v>43784.46402777778</v>
      </c>
      <c r="Q77" s="79" t="s">
        <v>288</v>
      </c>
      <c r="R77" s="79"/>
      <c r="S77" s="79"/>
      <c r="T77" s="79"/>
      <c r="U77" s="79"/>
      <c r="V77" s="82" t="s">
        <v>356</v>
      </c>
      <c r="W77" s="81">
        <v>43784.46402777778</v>
      </c>
      <c r="X77" s="82" t="s">
        <v>392</v>
      </c>
      <c r="Y77" s="79"/>
      <c r="Z77" s="79"/>
      <c r="AA77" s="85" t="s">
        <v>431</v>
      </c>
      <c r="AB77" s="85" t="s">
        <v>432</v>
      </c>
      <c r="AC77" s="79" t="b">
        <v>0</v>
      </c>
      <c r="AD77" s="79">
        <v>0</v>
      </c>
      <c r="AE77" s="85" t="s">
        <v>446</v>
      </c>
      <c r="AF77" s="79" t="b">
        <v>0</v>
      </c>
      <c r="AG77" s="79" t="s">
        <v>449</v>
      </c>
      <c r="AH77" s="79"/>
      <c r="AI77" s="85" t="s">
        <v>443</v>
      </c>
      <c r="AJ77" s="79" t="b">
        <v>0</v>
      </c>
      <c r="AK77" s="79">
        <v>0</v>
      </c>
      <c r="AL77" s="85" t="s">
        <v>443</v>
      </c>
      <c r="AM77" s="79" t="s">
        <v>452</v>
      </c>
      <c r="AN77" s="79" t="b">
        <v>0</v>
      </c>
      <c r="AO77" s="85" t="s">
        <v>432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2</v>
      </c>
      <c r="BD77" s="48"/>
      <c r="BE77" s="49"/>
      <c r="BF77" s="48"/>
      <c r="BG77" s="49"/>
      <c r="BH77" s="48"/>
      <c r="BI77" s="49"/>
      <c r="BJ77" s="48"/>
      <c r="BK77" s="49"/>
      <c r="BL77" s="48"/>
    </row>
    <row r="78" spans="1:64" ht="15">
      <c r="A78" s="64" t="s">
        <v>236</v>
      </c>
      <c r="B78" s="64" t="s">
        <v>241</v>
      </c>
      <c r="C78" s="65" t="s">
        <v>1419</v>
      </c>
      <c r="D78" s="66">
        <v>3</v>
      </c>
      <c r="E78" s="67" t="s">
        <v>132</v>
      </c>
      <c r="F78" s="68">
        <v>35</v>
      </c>
      <c r="G78" s="65"/>
      <c r="H78" s="69"/>
      <c r="I78" s="70"/>
      <c r="J78" s="70"/>
      <c r="K78" s="34" t="s">
        <v>65</v>
      </c>
      <c r="L78" s="77">
        <v>78</v>
      </c>
      <c r="M78" s="77"/>
      <c r="N78" s="72"/>
      <c r="O78" s="79" t="s">
        <v>264</v>
      </c>
      <c r="P78" s="81">
        <v>43784.46402777778</v>
      </c>
      <c r="Q78" s="79" t="s">
        <v>288</v>
      </c>
      <c r="R78" s="79"/>
      <c r="S78" s="79"/>
      <c r="T78" s="79"/>
      <c r="U78" s="79"/>
      <c r="V78" s="82" t="s">
        <v>356</v>
      </c>
      <c r="W78" s="81">
        <v>43784.46402777778</v>
      </c>
      <c r="X78" s="82" t="s">
        <v>392</v>
      </c>
      <c r="Y78" s="79"/>
      <c r="Z78" s="79"/>
      <c r="AA78" s="85" t="s">
        <v>431</v>
      </c>
      <c r="AB78" s="85" t="s">
        <v>432</v>
      </c>
      <c r="AC78" s="79" t="b">
        <v>0</v>
      </c>
      <c r="AD78" s="79">
        <v>0</v>
      </c>
      <c r="AE78" s="85" t="s">
        <v>446</v>
      </c>
      <c r="AF78" s="79" t="b">
        <v>0</v>
      </c>
      <c r="AG78" s="79" t="s">
        <v>449</v>
      </c>
      <c r="AH78" s="79"/>
      <c r="AI78" s="85" t="s">
        <v>443</v>
      </c>
      <c r="AJ78" s="79" t="b">
        <v>0</v>
      </c>
      <c r="AK78" s="79">
        <v>0</v>
      </c>
      <c r="AL78" s="85" t="s">
        <v>443</v>
      </c>
      <c r="AM78" s="79" t="s">
        <v>452</v>
      </c>
      <c r="AN78" s="79" t="b">
        <v>0</v>
      </c>
      <c r="AO78" s="85" t="s">
        <v>432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236</v>
      </c>
      <c r="B79" s="64" t="s">
        <v>237</v>
      </c>
      <c r="C79" s="65" t="s">
        <v>1419</v>
      </c>
      <c r="D79" s="66">
        <v>3</v>
      </c>
      <c r="E79" s="67" t="s">
        <v>132</v>
      </c>
      <c r="F79" s="68">
        <v>35</v>
      </c>
      <c r="G79" s="65"/>
      <c r="H79" s="69"/>
      <c r="I79" s="70"/>
      <c r="J79" s="70"/>
      <c r="K79" s="34" t="s">
        <v>65</v>
      </c>
      <c r="L79" s="77">
        <v>79</v>
      </c>
      <c r="M79" s="77"/>
      <c r="N79" s="72"/>
      <c r="O79" s="79" t="s">
        <v>265</v>
      </c>
      <c r="P79" s="81">
        <v>43784.46402777778</v>
      </c>
      <c r="Q79" s="79" t="s">
        <v>288</v>
      </c>
      <c r="R79" s="79"/>
      <c r="S79" s="79"/>
      <c r="T79" s="79"/>
      <c r="U79" s="79"/>
      <c r="V79" s="82" t="s">
        <v>356</v>
      </c>
      <c r="W79" s="81">
        <v>43784.46402777778</v>
      </c>
      <c r="X79" s="82" t="s">
        <v>392</v>
      </c>
      <c r="Y79" s="79"/>
      <c r="Z79" s="79"/>
      <c r="AA79" s="85" t="s">
        <v>431</v>
      </c>
      <c r="AB79" s="85" t="s">
        <v>432</v>
      </c>
      <c r="AC79" s="79" t="b">
        <v>0</v>
      </c>
      <c r="AD79" s="79">
        <v>0</v>
      </c>
      <c r="AE79" s="85" t="s">
        <v>446</v>
      </c>
      <c r="AF79" s="79" t="b">
        <v>0</v>
      </c>
      <c r="AG79" s="79" t="s">
        <v>449</v>
      </c>
      <c r="AH79" s="79"/>
      <c r="AI79" s="85" t="s">
        <v>443</v>
      </c>
      <c r="AJ79" s="79" t="b">
        <v>0</v>
      </c>
      <c r="AK79" s="79">
        <v>0</v>
      </c>
      <c r="AL79" s="85" t="s">
        <v>443</v>
      </c>
      <c r="AM79" s="79" t="s">
        <v>452</v>
      </c>
      <c r="AN79" s="79" t="b">
        <v>0</v>
      </c>
      <c r="AO79" s="85" t="s">
        <v>432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2.272727272727273</v>
      </c>
      <c r="BF79" s="48">
        <v>0</v>
      </c>
      <c r="BG79" s="49">
        <v>0</v>
      </c>
      <c r="BH79" s="48">
        <v>0</v>
      </c>
      <c r="BI79" s="49">
        <v>0</v>
      </c>
      <c r="BJ79" s="48">
        <v>43</v>
      </c>
      <c r="BK79" s="49">
        <v>97.72727272727273</v>
      </c>
      <c r="BL79" s="48">
        <v>44</v>
      </c>
    </row>
    <row r="80" spans="1:64" ht="15">
      <c r="A80" s="64" t="s">
        <v>237</v>
      </c>
      <c r="B80" s="64" t="s">
        <v>262</v>
      </c>
      <c r="C80" s="65" t="s">
        <v>1419</v>
      </c>
      <c r="D80" s="66">
        <v>3</v>
      </c>
      <c r="E80" s="67" t="s">
        <v>132</v>
      </c>
      <c r="F80" s="68">
        <v>35</v>
      </c>
      <c r="G80" s="65"/>
      <c r="H80" s="69"/>
      <c r="I80" s="70"/>
      <c r="J80" s="70"/>
      <c r="K80" s="34" t="s">
        <v>65</v>
      </c>
      <c r="L80" s="77">
        <v>80</v>
      </c>
      <c r="M80" s="77"/>
      <c r="N80" s="72"/>
      <c r="O80" s="79" t="s">
        <v>264</v>
      </c>
      <c r="P80" s="81">
        <v>43784.456979166665</v>
      </c>
      <c r="Q80" s="79" t="s">
        <v>289</v>
      </c>
      <c r="R80" s="82" t="s">
        <v>310</v>
      </c>
      <c r="S80" s="79" t="s">
        <v>319</v>
      </c>
      <c r="T80" s="79"/>
      <c r="U80" s="79"/>
      <c r="V80" s="82" t="s">
        <v>357</v>
      </c>
      <c r="W80" s="81">
        <v>43784.456979166665</v>
      </c>
      <c r="X80" s="82" t="s">
        <v>393</v>
      </c>
      <c r="Y80" s="79"/>
      <c r="Z80" s="79"/>
      <c r="AA80" s="85" t="s">
        <v>432</v>
      </c>
      <c r="AB80" s="85" t="s">
        <v>436</v>
      </c>
      <c r="AC80" s="79" t="b">
        <v>0</v>
      </c>
      <c r="AD80" s="79">
        <v>1</v>
      </c>
      <c r="AE80" s="85" t="s">
        <v>447</v>
      </c>
      <c r="AF80" s="79" t="b">
        <v>0</v>
      </c>
      <c r="AG80" s="79" t="s">
        <v>449</v>
      </c>
      <c r="AH80" s="79"/>
      <c r="AI80" s="85" t="s">
        <v>443</v>
      </c>
      <c r="AJ80" s="79" t="b">
        <v>0</v>
      </c>
      <c r="AK80" s="79">
        <v>0</v>
      </c>
      <c r="AL80" s="85" t="s">
        <v>443</v>
      </c>
      <c r="AM80" s="79" t="s">
        <v>459</v>
      </c>
      <c r="AN80" s="79" t="b">
        <v>0</v>
      </c>
      <c r="AO80" s="85" t="s">
        <v>436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238</v>
      </c>
      <c r="B81" s="64" t="s">
        <v>242</v>
      </c>
      <c r="C81" s="65" t="s">
        <v>1419</v>
      </c>
      <c r="D81" s="66">
        <v>3</v>
      </c>
      <c r="E81" s="67" t="s">
        <v>132</v>
      </c>
      <c r="F81" s="68">
        <v>35</v>
      </c>
      <c r="G81" s="65"/>
      <c r="H81" s="69"/>
      <c r="I81" s="70"/>
      <c r="J81" s="70"/>
      <c r="K81" s="34" t="s">
        <v>65</v>
      </c>
      <c r="L81" s="77">
        <v>81</v>
      </c>
      <c r="M81" s="77"/>
      <c r="N81" s="72"/>
      <c r="O81" s="79" t="s">
        <v>264</v>
      </c>
      <c r="P81" s="81">
        <v>43784.63761574074</v>
      </c>
      <c r="Q81" s="79" t="s">
        <v>290</v>
      </c>
      <c r="R81" s="79"/>
      <c r="S81" s="79"/>
      <c r="T81" s="79"/>
      <c r="U81" s="79"/>
      <c r="V81" s="82" t="s">
        <v>358</v>
      </c>
      <c r="W81" s="81">
        <v>43784.63761574074</v>
      </c>
      <c r="X81" s="82" t="s">
        <v>394</v>
      </c>
      <c r="Y81" s="79"/>
      <c r="Z81" s="79"/>
      <c r="AA81" s="85" t="s">
        <v>433</v>
      </c>
      <c r="AB81" s="79"/>
      <c r="AC81" s="79" t="b">
        <v>0</v>
      </c>
      <c r="AD81" s="79">
        <v>0</v>
      </c>
      <c r="AE81" s="85" t="s">
        <v>443</v>
      </c>
      <c r="AF81" s="79" t="b">
        <v>0</v>
      </c>
      <c r="AG81" s="79" t="s">
        <v>449</v>
      </c>
      <c r="AH81" s="79"/>
      <c r="AI81" s="85" t="s">
        <v>443</v>
      </c>
      <c r="AJ81" s="79" t="b">
        <v>0</v>
      </c>
      <c r="AK81" s="79">
        <v>1</v>
      </c>
      <c r="AL81" s="85" t="s">
        <v>436</v>
      </c>
      <c r="AM81" s="79" t="s">
        <v>451</v>
      </c>
      <c r="AN81" s="79" t="b">
        <v>0</v>
      </c>
      <c r="AO81" s="85" t="s">
        <v>436</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238</v>
      </c>
      <c r="B82" s="64" t="s">
        <v>263</v>
      </c>
      <c r="C82" s="65" t="s">
        <v>1419</v>
      </c>
      <c r="D82" s="66">
        <v>3</v>
      </c>
      <c r="E82" s="67" t="s">
        <v>132</v>
      </c>
      <c r="F82" s="68">
        <v>35</v>
      </c>
      <c r="G82" s="65"/>
      <c r="H82" s="69"/>
      <c r="I82" s="70"/>
      <c r="J82" s="70"/>
      <c r="K82" s="34" t="s">
        <v>65</v>
      </c>
      <c r="L82" s="77">
        <v>82</v>
      </c>
      <c r="M82" s="77"/>
      <c r="N82" s="72"/>
      <c r="O82" s="79" t="s">
        <v>264</v>
      </c>
      <c r="P82" s="81">
        <v>43784.63761574074</v>
      </c>
      <c r="Q82" s="79" t="s">
        <v>290</v>
      </c>
      <c r="R82" s="79"/>
      <c r="S82" s="79"/>
      <c r="T82" s="79"/>
      <c r="U82" s="79"/>
      <c r="V82" s="82" t="s">
        <v>358</v>
      </c>
      <c r="W82" s="81">
        <v>43784.63761574074</v>
      </c>
      <c r="X82" s="82" t="s">
        <v>394</v>
      </c>
      <c r="Y82" s="79"/>
      <c r="Z82" s="79"/>
      <c r="AA82" s="85" t="s">
        <v>433</v>
      </c>
      <c r="AB82" s="79"/>
      <c r="AC82" s="79" t="b">
        <v>0</v>
      </c>
      <c r="AD82" s="79">
        <v>0</v>
      </c>
      <c r="AE82" s="85" t="s">
        <v>443</v>
      </c>
      <c r="AF82" s="79" t="b">
        <v>0</v>
      </c>
      <c r="AG82" s="79" t="s">
        <v>449</v>
      </c>
      <c r="AH82" s="79"/>
      <c r="AI82" s="85" t="s">
        <v>443</v>
      </c>
      <c r="AJ82" s="79" t="b">
        <v>0</v>
      </c>
      <c r="AK82" s="79">
        <v>1</v>
      </c>
      <c r="AL82" s="85" t="s">
        <v>436</v>
      </c>
      <c r="AM82" s="79" t="s">
        <v>451</v>
      </c>
      <c r="AN82" s="79" t="b">
        <v>0</v>
      </c>
      <c r="AO82" s="85" t="s">
        <v>436</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238</v>
      </c>
      <c r="B83" s="64" t="s">
        <v>246</v>
      </c>
      <c r="C83" s="65" t="s">
        <v>1419</v>
      </c>
      <c r="D83" s="66">
        <v>3</v>
      </c>
      <c r="E83" s="67" t="s">
        <v>132</v>
      </c>
      <c r="F83" s="68">
        <v>35</v>
      </c>
      <c r="G83" s="65"/>
      <c r="H83" s="69"/>
      <c r="I83" s="70"/>
      <c r="J83" s="70"/>
      <c r="K83" s="34" t="s">
        <v>65</v>
      </c>
      <c r="L83" s="77">
        <v>83</v>
      </c>
      <c r="M83" s="77"/>
      <c r="N83" s="72"/>
      <c r="O83" s="79" t="s">
        <v>264</v>
      </c>
      <c r="P83" s="81">
        <v>43784.63761574074</v>
      </c>
      <c r="Q83" s="79" t="s">
        <v>290</v>
      </c>
      <c r="R83" s="79"/>
      <c r="S83" s="79"/>
      <c r="T83" s="79"/>
      <c r="U83" s="79"/>
      <c r="V83" s="82" t="s">
        <v>358</v>
      </c>
      <c r="W83" s="81">
        <v>43784.63761574074</v>
      </c>
      <c r="X83" s="82" t="s">
        <v>394</v>
      </c>
      <c r="Y83" s="79"/>
      <c r="Z83" s="79"/>
      <c r="AA83" s="85" t="s">
        <v>433</v>
      </c>
      <c r="AB83" s="79"/>
      <c r="AC83" s="79" t="b">
        <v>0</v>
      </c>
      <c r="AD83" s="79">
        <v>0</v>
      </c>
      <c r="AE83" s="85" t="s">
        <v>443</v>
      </c>
      <c r="AF83" s="79" t="b">
        <v>0</v>
      </c>
      <c r="AG83" s="79" t="s">
        <v>449</v>
      </c>
      <c r="AH83" s="79"/>
      <c r="AI83" s="85" t="s">
        <v>443</v>
      </c>
      <c r="AJ83" s="79" t="b">
        <v>0</v>
      </c>
      <c r="AK83" s="79">
        <v>1</v>
      </c>
      <c r="AL83" s="85" t="s">
        <v>436</v>
      </c>
      <c r="AM83" s="79" t="s">
        <v>451</v>
      </c>
      <c r="AN83" s="79" t="b">
        <v>0</v>
      </c>
      <c r="AO83" s="85" t="s">
        <v>436</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2</v>
      </c>
      <c r="BD83" s="48"/>
      <c r="BE83" s="49"/>
      <c r="BF83" s="48"/>
      <c r="BG83" s="49"/>
      <c r="BH83" s="48"/>
      <c r="BI83" s="49"/>
      <c r="BJ83" s="48"/>
      <c r="BK83" s="49"/>
      <c r="BL83" s="48"/>
    </row>
    <row r="84" spans="1:64" ht="15">
      <c r="A84" s="64" t="s">
        <v>238</v>
      </c>
      <c r="B84" s="64" t="s">
        <v>237</v>
      </c>
      <c r="C84" s="65" t="s">
        <v>1419</v>
      </c>
      <c r="D84" s="66">
        <v>3</v>
      </c>
      <c r="E84" s="67" t="s">
        <v>132</v>
      </c>
      <c r="F84" s="68">
        <v>35</v>
      </c>
      <c r="G84" s="65"/>
      <c r="H84" s="69"/>
      <c r="I84" s="70"/>
      <c r="J84" s="70"/>
      <c r="K84" s="34" t="s">
        <v>65</v>
      </c>
      <c r="L84" s="77">
        <v>84</v>
      </c>
      <c r="M84" s="77"/>
      <c r="N84" s="72"/>
      <c r="O84" s="79" t="s">
        <v>264</v>
      </c>
      <c r="P84" s="81">
        <v>43784.63761574074</v>
      </c>
      <c r="Q84" s="79" t="s">
        <v>290</v>
      </c>
      <c r="R84" s="79"/>
      <c r="S84" s="79"/>
      <c r="T84" s="79"/>
      <c r="U84" s="79"/>
      <c r="V84" s="82" t="s">
        <v>358</v>
      </c>
      <c r="W84" s="81">
        <v>43784.63761574074</v>
      </c>
      <c r="X84" s="82" t="s">
        <v>394</v>
      </c>
      <c r="Y84" s="79"/>
      <c r="Z84" s="79"/>
      <c r="AA84" s="85" t="s">
        <v>433</v>
      </c>
      <c r="AB84" s="79"/>
      <c r="AC84" s="79" t="b">
        <v>0</v>
      </c>
      <c r="AD84" s="79">
        <v>0</v>
      </c>
      <c r="AE84" s="85" t="s">
        <v>443</v>
      </c>
      <c r="AF84" s="79" t="b">
        <v>0</v>
      </c>
      <c r="AG84" s="79" t="s">
        <v>449</v>
      </c>
      <c r="AH84" s="79"/>
      <c r="AI84" s="85" t="s">
        <v>443</v>
      </c>
      <c r="AJ84" s="79" t="b">
        <v>0</v>
      </c>
      <c r="AK84" s="79">
        <v>1</v>
      </c>
      <c r="AL84" s="85" t="s">
        <v>436</v>
      </c>
      <c r="AM84" s="79" t="s">
        <v>451</v>
      </c>
      <c r="AN84" s="79" t="b">
        <v>0</v>
      </c>
      <c r="AO84" s="85" t="s">
        <v>436</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238</v>
      </c>
      <c r="B85" s="64" t="s">
        <v>241</v>
      </c>
      <c r="C85" s="65" t="s">
        <v>1419</v>
      </c>
      <c r="D85" s="66">
        <v>3</v>
      </c>
      <c r="E85" s="67" t="s">
        <v>132</v>
      </c>
      <c r="F85" s="68">
        <v>35</v>
      </c>
      <c r="G85" s="65"/>
      <c r="H85" s="69"/>
      <c r="I85" s="70"/>
      <c r="J85" s="70"/>
      <c r="K85" s="34" t="s">
        <v>65</v>
      </c>
      <c r="L85" s="77">
        <v>85</v>
      </c>
      <c r="M85" s="77"/>
      <c r="N85" s="72"/>
      <c r="O85" s="79" t="s">
        <v>264</v>
      </c>
      <c r="P85" s="81">
        <v>43784.63761574074</v>
      </c>
      <c r="Q85" s="79" t="s">
        <v>290</v>
      </c>
      <c r="R85" s="79"/>
      <c r="S85" s="79"/>
      <c r="T85" s="79"/>
      <c r="U85" s="79"/>
      <c r="V85" s="82" t="s">
        <v>358</v>
      </c>
      <c r="W85" s="81">
        <v>43784.63761574074</v>
      </c>
      <c r="X85" s="82" t="s">
        <v>394</v>
      </c>
      <c r="Y85" s="79"/>
      <c r="Z85" s="79"/>
      <c r="AA85" s="85" t="s">
        <v>433</v>
      </c>
      <c r="AB85" s="79"/>
      <c r="AC85" s="79" t="b">
        <v>0</v>
      </c>
      <c r="AD85" s="79">
        <v>0</v>
      </c>
      <c r="AE85" s="85" t="s">
        <v>443</v>
      </c>
      <c r="AF85" s="79" t="b">
        <v>0</v>
      </c>
      <c r="AG85" s="79" t="s">
        <v>449</v>
      </c>
      <c r="AH85" s="79"/>
      <c r="AI85" s="85" t="s">
        <v>443</v>
      </c>
      <c r="AJ85" s="79" t="b">
        <v>0</v>
      </c>
      <c r="AK85" s="79">
        <v>1</v>
      </c>
      <c r="AL85" s="85" t="s">
        <v>436</v>
      </c>
      <c r="AM85" s="79" t="s">
        <v>451</v>
      </c>
      <c r="AN85" s="79" t="b">
        <v>0</v>
      </c>
      <c r="AO85" s="85" t="s">
        <v>436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19</v>
      </c>
      <c r="BK85" s="49">
        <v>100</v>
      </c>
      <c r="BL85" s="48">
        <v>19</v>
      </c>
    </row>
    <row r="86" spans="1:64" ht="15">
      <c r="A86" s="64" t="s">
        <v>239</v>
      </c>
      <c r="B86" s="64" t="s">
        <v>242</v>
      </c>
      <c r="C86" s="65" t="s">
        <v>1419</v>
      </c>
      <c r="D86" s="66">
        <v>3</v>
      </c>
      <c r="E86" s="67" t="s">
        <v>132</v>
      </c>
      <c r="F86" s="68">
        <v>35</v>
      </c>
      <c r="G86" s="65"/>
      <c r="H86" s="69"/>
      <c r="I86" s="70"/>
      <c r="J86" s="70"/>
      <c r="K86" s="34" t="s">
        <v>65</v>
      </c>
      <c r="L86" s="77">
        <v>86</v>
      </c>
      <c r="M86" s="77"/>
      <c r="N86" s="72"/>
      <c r="O86" s="79" t="s">
        <v>264</v>
      </c>
      <c r="P86" s="81">
        <v>43784.79945601852</v>
      </c>
      <c r="Q86" s="79" t="s">
        <v>291</v>
      </c>
      <c r="R86" s="79"/>
      <c r="S86" s="79"/>
      <c r="T86" s="79"/>
      <c r="U86" s="79"/>
      <c r="V86" s="82" t="s">
        <v>359</v>
      </c>
      <c r="W86" s="81">
        <v>43784.79945601852</v>
      </c>
      <c r="X86" s="82" t="s">
        <v>395</v>
      </c>
      <c r="Y86" s="79"/>
      <c r="Z86" s="79"/>
      <c r="AA86" s="85" t="s">
        <v>434</v>
      </c>
      <c r="AB86" s="85" t="s">
        <v>438</v>
      </c>
      <c r="AC86" s="79" t="b">
        <v>0</v>
      </c>
      <c r="AD86" s="79">
        <v>1</v>
      </c>
      <c r="AE86" s="85" t="s">
        <v>446</v>
      </c>
      <c r="AF86" s="79" t="b">
        <v>0</v>
      </c>
      <c r="AG86" s="79" t="s">
        <v>449</v>
      </c>
      <c r="AH86" s="79"/>
      <c r="AI86" s="85" t="s">
        <v>443</v>
      </c>
      <c r="AJ86" s="79" t="b">
        <v>0</v>
      </c>
      <c r="AK86" s="79">
        <v>0</v>
      </c>
      <c r="AL86" s="85" t="s">
        <v>443</v>
      </c>
      <c r="AM86" s="79" t="s">
        <v>459</v>
      </c>
      <c r="AN86" s="79" t="b">
        <v>0</v>
      </c>
      <c r="AO86" s="85" t="s">
        <v>438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239</v>
      </c>
      <c r="B87" s="64" t="s">
        <v>263</v>
      </c>
      <c r="C87" s="65" t="s">
        <v>1419</v>
      </c>
      <c r="D87" s="66">
        <v>3</v>
      </c>
      <c r="E87" s="67" t="s">
        <v>132</v>
      </c>
      <c r="F87" s="68">
        <v>35</v>
      </c>
      <c r="G87" s="65"/>
      <c r="H87" s="69"/>
      <c r="I87" s="70"/>
      <c r="J87" s="70"/>
      <c r="K87" s="34" t="s">
        <v>65</v>
      </c>
      <c r="L87" s="77">
        <v>87</v>
      </c>
      <c r="M87" s="77"/>
      <c r="N87" s="72"/>
      <c r="O87" s="79" t="s">
        <v>264</v>
      </c>
      <c r="P87" s="81">
        <v>43784.79945601852</v>
      </c>
      <c r="Q87" s="79" t="s">
        <v>291</v>
      </c>
      <c r="R87" s="79"/>
      <c r="S87" s="79"/>
      <c r="T87" s="79"/>
      <c r="U87" s="79"/>
      <c r="V87" s="82" t="s">
        <v>359</v>
      </c>
      <c r="W87" s="81">
        <v>43784.79945601852</v>
      </c>
      <c r="X87" s="82" t="s">
        <v>395</v>
      </c>
      <c r="Y87" s="79"/>
      <c r="Z87" s="79"/>
      <c r="AA87" s="85" t="s">
        <v>434</v>
      </c>
      <c r="AB87" s="85" t="s">
        <v>438</v>
      </c>
      <c r="AC87" s="79" t="b">
        <v>0</v>
      </c>
      <c r="AD87" s="79">
        <v>1</v>
      </c>
      <c r="AE87" s="85" t="s">
        <v>446</v>
      </c>
      <c r="AF87" s="79" t="b">
        <v>0</v>
      </c>
      <c r="AG87" s="79" t="s">
        <v>449</v>
      </c>
      <c r="AH87" s="79"/>
      <c r="AI87" s="85" t="s">
        <v>443</v>
      </c>
      <c r="AJ87" s="79" t="b">
        <v>0</v>
      </c>
      <c r="AK87" s="79">
        <v>0</v>
      </c>
      <c r="AL87" s="85" t="s">
        <v>443</v>
      </c>
      <c r="AM87" s="79" t="s">
        <v>459</v>
      </c>
      <c r="AN87" s="79" t="b">
        <v>0</v>
      </c>
      <c r="AO87" s="85" t="s">
        <v>438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239</v>
      </c>
      <c r="B88" s="64" t="s">
        <v>246</v>
      </c>
      <c r="C88" s="65" t="s">
        <v>1419</v>
      </c>
      <c r="D88" s="66">
        <v>3</v>
      </c>
      <c r="E88" s="67" t="s">
        <v>132</v>
      </c>
      <c r="F88" s="68">
        <v>35</v>
      </c>
      <c r="G88" s="65"/>
      <c r="H88" s="69"/>
      <c r="I88" s="70"/>
      <c r="J88" s="70"/>
      <c r="K88" s="34" t="s">
        <v>65</v>
      </c>
      <c r="L88" s="77">
        <v>88</v>
      </c>
      <c r="M88" s="77"/>
      <c r="N88" s="72"/>
      <c r="O88" s="79" t="s">
        <v>264</v>
      </c>
      <c r="P88" s="81">
        <v>43784.79945601852</v>
      </c>
      <c r="Q88" s="79" t="s">
        <v>291</v>
      </c>
      <c r="R88" s="79"/>
      <c r="S88" s="79"/>
      <c r="T88" s="79"/>
      <c r="U88" s="79"/>
      <c r="V88" s="82" t="s">
        <v>359</v>
      </c>
      <c r="W88" s="81">
        <v>43784.79945601852</v>
      </c>
      <c r="X88" s="82" t="s">
        <v>395</v>
      </c>
      <c r="Y88" s="79"/>
      <c r="Z88" s="79"/>
      <c r="AA88" s="85" t="s">
        <v>434</v>
      </c>
      <c r="AB88" s="85" t="s">
        <v>438</v>
      </c>
      <c r="AC88" s="79" t="b">
        <v>0</v>
      </c>
      <c r="AD88" s="79">
        <v>1</v>
      </c>
      <c r="AE88" s="85" t="s">
        <v>446</v>
      </c>
      <c r="AF88" s="79" t="b">
        <v>0</v>
      </c>
      <c r="AG88" s="79" t="s">
        <v>449</v>
      </c>
      <c r="AH88" s="79"/>
      <c r="AI88" s="85" t="s">
        <v>443</v>
      </c>
      <c r="AJ88" s="79" t="b">
        <v>0</v>
      </c>
      <c r="AK88" s="79">
        <v>0</v>
      </c>
      <c r="AL88" s="85" t="s">
        <v>443</v>
      </c>
      <c r="AM88" s="79" t="s">
        <v>459</v>
      </c>
      <c r="AN88" s="79" t="b">
        <v>0</v>
      </c>
      <c r="AO88" s="85" t="s">
        <v>438</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2</v>
      </c>
      <c r="BD88" s="48"/>
      <c r="BE88" s="49"/>
      <c r="BF88" s="48"/>
      <c r="BG88" s="49"/>
      <c r="BH88" s="48"/>
      <c r="BI88" s="49"/>
      <c r="BJ88" s="48"/>
      <c r="BK88" s="49"/>
      <c r="BL88" s="48"/>
    </row>
    <row r="89" spans="1:64" ht="15">
      <c r="A89" s="64" t="s">
        <v>239</v>
      </c>
      <c r="B89" s="64" t="s">
        <v>241</v>
      </c>
      <c r="C89" s="65" t="s">
        <v>1419</v>
      </c>
      <c r="D89" s="66">
        <v>3</v>
      </c>
      <c r="E89" s="67" t="s">
        <v>132</v>
      </c>
      <c r="F89" s="68">
        <v>35</v>
      </c>
      <c r="G89" s="65"/>
      <c r="H89" s="69"/>
      <c r="I89" s="70"/>
      <c r="J89" s="70"/>
      <c r="K89" s="34" t="s">
        <v>65</v>
      </c>
      <c r="L89" s="77">
        <v>89</v>
      </c>
      <c r="M89" s="77"/>
      <c r="N89" s="72"/>
      <c r="O89" s="79" t="s">
        <v>264</v>
      </c>
      <c r="P89" s="81">
        <v>43784.79945601852</v>
      </c>
      <c r="Q89" s="79" t="s">
        <v>291</v>
      </c>
      <c r="R89" s="79"/>
      <c r="S89" s="79"/>
      <c r="T89" s="79"/>
      <c r="U89" s="79"/>
      <c r="V89" s="82" t="s">
        <v>359</v>
      </c>
      <c r="W89" s="81">
        <v>43784.79945601852</v>
      </c>
      <c r="X89" s="82" t="s">
        <v>395</v>
      </c>
      <c r="Y89" s="79"/>
      <c r="Z89" s="79"/>
      <c r="AA89" s="85" t="s">
        <v>434</v>
      </c>
      <c r="AB89" s="85" t="s">
        <v>438</v>
      </c>
      <c r="AC89" s="79" t="b">
        <v>0</v>
      </c>
      <c r="AD89" s="79">
        <v>1</v>
      </c>
      <c r="AE89" s="85" t="s">
        <v>446</v>
      </c>
      <c r="AF89" s="79" t="b">
        <v>0</v>
      </c>
      <c r="AG89" s="79" t="s">
        <v>449</v>
      </c>
      <c r="AH89" s="79"/>
      <c r="AI89" s="85" t="s">
        <v>443</v>
      </c>
      <c r="AJ89" s="79" t="b">
        <v>0</v>
      </c>
      <c r="AK89" s="79">
        <v>0</v>
      </c>
      <c r="AL89" s="85" t="s">
        <v>443</v>
      </c>
      <c r="AM89" s="79" t="s">
        <v>459</v>
      </c>
      <c r="AN89" s="79" t="b">
        <v>0</v>
      </c>
      <c r="AO89" s="85" t="s">
        <v>438</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239</v>
      </c>
      <c r="B90" s="64" t="s">
        <v>237</v>
      </c>
      <c r="C90" s="65" t="s">
        <v>1419</v>
      </c>
      <c r="D90" s="66">
        <v>3</v>
      </c>
      <c r="E90" s="67" t="s">
        <v>132</v>
      </c>
      <c r="F90" s="68">
        <v>35</v>
      </c>
      <c r="G90" s="65"/>
      <c r="H90" s="69"/>
      <c r="I90" s="70"/>
      <c r="J90" s="70"/>
      <c r="K90" s="34" t="s">
        <v>65</v>
      </c>
      <c r="L90" s="77">
        <v>90</v>
      </c>
      <c r="M90" s="77"/>
      <c r="N90" s="72"/>
      <c r="O90" s="79" t="s">
        <v>265</v>
      </c>
      <c r="P90" s="81">
        <v>43784.79945601852</v>
      </c>
      <c r="Q90" s="79" t="s">
        <v>291</v>
      </c>
      <c r="R90" s="79"/>
      <c r="S90" s="79"/>
      <c r="T90" s="79"/>
      <c r="U90" s="79"/>
      <c r="V90" s="82" t="s">
        <v>359</v>
      </c>
      <c r="W90" s="81">
        <v>43784.79945601852</v>
      </c>
      <c r="X90" s="82" t="s">
        <v>395</v>
      </c>
      <c r="Y90" s="79"/>
      <c r="Z90" s="79"/>
      <c r="AA90" s="85" t="s">
        <v>434</v>
      </c>
      <c r="AB90" s="85" t="s">
        <v>438</v>
      </c>
      <c r="AC90" s="79" t="b">
        <v>0</v>
      </c>
      <c r="AD90" s="79">
        <v>1</v>
      </c>
      <c r="AE90" s="85" t="s">
        <v>446</v>
      </c>
      <c r="AF90" s="79" t="b">
        <v>0</v>
      </c>
      <c r="AG90" s="79" t="s">
        <v>449</v>
      </c>
      <c r="AH90" s="79"/>
      <c r="AI90" s="85" t="s">
        <v>443</v>
      </c>
      <c r="AJ90" s="79" t="b">
        <v>0</v>
      </c>
      <c r="AK90" s="79">
        <v>0</v>
      </c>
      <c r="AL90" s="85" t="s">
        <v>443</v>
      </c>
      <c r="AM90" s="79" t="s">
        <v>459</v>
      </c>
      <c r="AN90" s="79" t="b">
        <v>0</v>
      </c>
      <c r="AO90" s="85" t="s">
        <v>438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19</v>
      </c>
      <c r="BK90" s="49">
        <v>100</v>
      </c>
      <c r="BL90" s="48">
        <v>19</v>
      </c>
    </row>
    <row r="91" spans="1:64" ht="15">
      <c r="A91" s="64" t="s">
        <v>240</v>
      </c>
      <c r="B91" s="64" t="s">
        <v>263</v>
      </c>
      <c r="C91" s="65" t="s">
        <v>1419</v>
      </c>
      <c r="D91" s="66">
        <v>3</v>
      </c>
      <c r="E91" s="67" t="s">
        <v>132</v>
      </c>
      <c r="F91" s="68">
        <v>35</v>
      </c>
      <c r="G91" s="65"/>
      <c r="H91" s="69"/>
      <c r="I91" s="70"/>
      <c r="J91" s="70"/>
      <c r="K91" s="34" t="s">
        <v>65</v>
      </c>
      <c r="L91" s="77">
        <v>91</v>
      </c>
      <c r="M91" s="77"/>
      <c r="N91" s="72"/>
      <c r="O91" s="79" t="s">
        <v>264</v>
      </c>
      <c r="P91" s="81">
        <v>43784.860625</v>
      </c>
      <c r="Q91" s="79" t="s">
        <v>292</v>
      </c>
      <c r="R91" s="79"/>
      <c r="S91" s="79"/>
      <c r="T91" s="79"/>
      <c r="U91" s="82" t="s">
        <v>336</v>
      </c>
      <c r="V91" s="82" t="s">
        <v>336</v>
      </c>
      <c r="W91" s="81">
        <v>43784.860625</v>
      </c>
      <c r="X91" s="82" t="s">
        <v>396</v>
      </c>
      <c r="Y91" s="79"/>
      <c r="Z91" s="79"/>
      <c r="AA91" s="85" t="s">
        <v>435</v>
      </c>
      <c r="AB91" s="85" t="s">
        <v>437</v>
      </c>
      <c r="AC91" s="79" t="b">
        <v>0</v>
      </c>
      <c r="AD91" s="79">
        <v>0</v>
      </c>
      <c r="AE91" s="85" t="s">
        <v>448</v>
      </c>
      <c r="AF91" s="79" t="b">
        <v>0</v>
      </c>
      <c r="AG91" s="79" t="s">
        <v>450</v>
      </c>
      <c r="AH91" s="79"/>
      <c r="AI91" s="85" t="s">
        <v>443</v>
      </c>
      <c r="AJ91" s="79" t="b">
        <v>0</v>
      </c>
      <c r="AK91" s="79">
        <v>0</v>
      </c>
      <c r="AL91" s="85" t="s">
        <v>443</v>
      </c>
      <c r="AM91" s="79" t="s">
        <v>459</v>
      </c>
      <c r="AN91" s="79" t="b">
        <v>0</v>
      </c>
      <c r="AO91" s="85" t="s">
        <v>437</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240</v>
      </c>
      <c r="B92" s="64" t="s">
        <v>246</v>
      </c>
      <c r="C92" s="65" t="s">
        <v>1419</v>
      </c>
      <c r="D92" s="66">
        <v>3</v>
      </c>
      <c r="E92" s="67" t="s">
        <v>132</v>
      </c>
      <c r="F92" s="68">
        <v>35</v>
      </c>
      <c r="G92" s="65"/>
      <c r="H92" s="69"/>
      <c r="I92" s="70"/>
      <c r="J92" s="70"/>
      <c r="K92" s="34" t="s">
        <v>65</v>
      </c>
      <c r="L92" s="77">
        <v>92</v>
      </c>
      <c r="M92" s="77"/>
      <c r="N92" s="72"/>
      <c r="O92" s="79" t="s">
        <v>264</v>
      </c>
      <c r="P92" s="81">
        <v>43784.860625</v>
      </c>
      <c r="Q92" s="79" t="s">
        <v>292</v>
      </c>
      <c r="R92" s="79"/>
      <c r="S92" s="79"/>
      <c r="T92" s="79"/>
      <c r="U92" s="82" t="s">
        <v>336</v>
      </c>
      <c r="V92" s="82" t="s">
        <v>336</v>
      </c>
      <c r="W92" s="81">
        <v>43784.860625</v>
      </c>
      <c r="X92" s="82" t="s">
        <v>396</v>
      </c>
      <c r="Y92" s="79"/>
      <c r="Z92" s="79"/>
      <c r="AA92" s="85" t="s">
        <v>435</v>
      </c>
      <c r="AB92" s="85" t="s">
        <v>437</v>
      </c>
      <c r="AC92" s="79" t="b">
        <v>0</v>
      </c>
      <c r="AD92" s="79">
        <v>0</v>
      </c>
      <c r="AE92" s="85" t="s">
        <v>448</v>
      </c>
      <c r="AF92" s="79" t="b">
        <v>0</v>
      </c>
      <c r="AG92" s="79" t="s">
        <v>450</v>
      </c>
      <c r="AH92" s="79"/>
      <c r="AI92" s="85" t="s">
        <v>443</v>
      </c>
      <c r="AJ92" s="79" t="b">
        <v>0</v>
      </c>
      <c r="AK92" s="79">
        <v>0</v>
      </c>
      <c r="AL92" s="85" t="s">
        <v>443</v>
      </c>
      <c r="AM92" s="79" t="s">
        <v>459</v>
      </c>
      <c r="AN92" s="79" t="b">
        <v>0</v>
      </c>
      <c r="AO92" s="85" t="s">
        <v>437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2</v>
      </c>
      <c r="BD92" s="48"/>
      <c r="BE92" s="49"/>
      <c r="BF92" s="48"/>
      <c r="BG92" s="49"/>
      <c r="BH92" s="48"/>
      <c r="BI92" s="49"/>
      <c r="BJ92" s="48"/>
      <c r="BK92" s="49"/>
      <c r="BL92" s="48"/>
    </row>
    <row r="93" spans="1:64" ht="15">
      <c r="A93" s="64" t="s">
        <v>240</v>
      </c>
      <c r="B93" s="64" t="s">
        <v>237</v>
      </c>
      <c r="C93" s="65" t="s">
        <v>1419</v>
      </c>
      <c r="D93" s="66">
        <v>3</v>
      </c>
      <c r="E93" s="67" t="s">
        <v>132</v>
      </c>
      <c r="F93" s="68">
        <v>35</v>
      </c>
      <c r="G93" s="65"/>
      <c r="H93" s="69"/>
      <c r="I93" s="70"/>
      <c r="J93" s="70"/>
      <c r="K93" s="34" t="s">
        <v>65</v>
      </c>
      <c r="L93" s="77">
        <v>93</v>
      </c>
      <c r="M93" s="77"/>
      <c r="N93" s="72"/>
      <c r="O93" s="79" t="s">
        <v>264</v>
      </c>
      <c r="P93" s="81">
        <v>43784.860625</v>
      </c>
      <c r="Q93" s="79" t="s">
        <v>292</v>
      </c>
      <c r="R93" s="79"/>
      <c r="S93" s="79"/>
      <c r="T93" s="79"/>
      <c r="U93" s="82" t="s">
        <v>336</v>
      </c>
      <c r="V93" s="82" t="s">
        <v>336</v>
      </c>
      <c r="W93" s="81">
        <v>43784.860625</v>
      </c>
      <c r="X93" s="82" t="s">
        <v>396</v>
      </c>
      <c r="Y93" s="79"/>
      <c r="Z93" s="79"/>
      <c r="AA93" s="85" t="s">
        <v>435</v>
      </c>
      <c r="AB93" s="85" t="s">
        <v>437</v>
      </c>
      <c r="AC93" s="79" t="b">
        <v>0</v>
      </c>
      <c r="AD93" s="79">
        <v>0</v>
      </c>
      <c r="AE93" s="85" t="s">
        <v>448</v>
      </c>
      <c r="AF93" s="79" t="b">
        <v>0</v>
      </c>
      <c r="AG93" s="79" t="s">
        <v>450</v>
      </c>
      <c r="AH93" s="79"/>
      <c r="AI93" s="85" t="s">
        <v>443</v>
      </c>
      <c r="AJ93" s="79" t="b">
        <v>0</v>
      </c>
      <c r="AK93" s="79">
        <v>0</v>
      </c>
      <c r="AL93" s="85" t="s">
        <v>443</v>
      </c>
      <c r="AM93" s="79" t="s">
        <v>459</v>
      </c>
      <c r="AN93" s="79" t="b">
        <v>0</v>
      </c>
      <c r="AO93" s="85" t="s">
        <v>437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240</v>
      </c>
      <c r="B94" s="64" t="s">
        <v>241</v>
      </c>
      <c r="C94" s="65" t="s">
        <v>1419</v>
      </c>
      <c r="D94" s="66">
        <v>3</v>
      </c>
      <c r="E94" s="67" t="s">
        <v>132</v>
      </c>
      <c r="F94" s="68">
        <v>35</v>
      </c>
      <c r="G94" s="65"/>
      <c r="H94" s="69"/>
      <c r="I94" s="70"/>
      <c r="J94" s="70"/>
      <c r="K94" s="34" t="s">
        <v>65</v>
      </c>
      <c r="L94" s="77">
        <v>94</v>
      </c>
      <c r="M94" s="77"/>
      <c r="N94" s="72"/>
      <c r="O94" s="79" t="s">
        <v>264</v>
      </c>
      <c r="P94" s="81">
        <v>43784.860625</v>
      </c>
      <c r="Q94" s="79" t="s">
        <v>292</v>
      </c>
      <c r="R94" s="79"/>
      <c r="S94" s="79"/>
      <c r="T94" s="79"/>
      <c r="U94" s="82" t="s">
        <v>336</v>
      </c>
      <c r="V94" s="82" t="s">
        <v>336</v>
      </c>
      <c r="W94" s="81">
        <v>43784.860625</v>
      </c>
      <c r="X94" s="82" t="s">
        <v>396</v>
      </c>
      <c r="Y94" s="79"/>
      <c r="Z94" s="79"/>
      <c r="AA94" s="85" t="s">
        <v>435</v>
      </c>
      <c r="AB94" s="85" t="s">
        <v>437</v>
      </c>
      <c r="AC94" s="79" t="b">
        <v>0</v>
      </c>
      <c r="AD94" s="79">
        <v>0</v>
      </c>
      <c r="AE94" s="85" t="s">
        <v>448</v>
      </c>
      <c r="AF94" s="79" t="b">
        <v>0</v>
      </c>
      <c r="AG94" s="79" t="s">
        <v>450</v>
      </c>
      <c r="AH94" s="79"/>
      <c r="AI94" s="85" t="s">
        <v>443</v>
      </c>
      <c r="AJ94" s="79" t="b">
        <v>0</v>
      </c>
      <c r="AK94" s="79">
        <v>0</v>
      </c>
      <c r="AL94" s="85" t="s">
        <v>443</v>
      </c>
      <c r="AM94" s="79" t="s">
        <v>459</v>
      </c>
      <c r="AN94" s="79" t="b">
        <v>0</v>
      </c>
      <c r="AO94" s="85" t="s">
        <v>437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240</v>
      </c>
      <c r="B95" s="64" t="s">
        <v>242</v>
      </c>
      <c r="C95" s="65" t="s">
        <v>1419</v>
      </c>
      <c r="D95" s="66">
        <v>3</v>
      </c>
      <c r="E95" s="67" t="s">
        <v>132</v>
      </c>
      <c r="F95" s="68">
        <v>35</v>
      </c>
      <c r="G95" s="65"/>
      <c r="H95" s="69"/>
      <c r="I95" s="70"/>
      <c r="J95" s="70"/>
      <c r="K95" s="34" t="s">
        <v>65</v>
      </c>
      <c r="L95" s="77">
        <v>95</v>
      </c>
      <c r="M95" s="77"/>
      <c r="N95" s="72"/>
      <c r="O95" s="79" t="s">
        <v>265</v>
      </c>
      <c r="P95" s="81">
        <v>43784.860625</v>
      </c>
      <c r="Q95" s="79" t="s">
        <v>292</v>
      </c>
      <c r="R95" s="79"/>
      <c r="S95" s="79"/>
      <c r="T95" s="79"/>
      <c r="U95" s="82" t="s">
        <v>336</v>
      </c>
      <c r="V95" s="82" t="s">
        <v>336</v>
      </c>
      <c r="W95" s="81">
        <v>43784.860625</v>
      </c>
      <c r="X95" s="82" t="s">
        <v>396</v>
      </c>
      <c r="Y95" s="79"/>
      <c r="Z95" s="79"/>
      <c r="AA95" s="85" t="s">
        <v>435</v>
      </c>
      <c r="AB95" s="85" t="s">
        <v>437</v>
      </c>
      <c r="AC95" s="79" t="b">
        <v>0</v>
      </c>
      <c r="AD95" s="79">
        <v>0</v>
      </c>
      <c r="AE95" s="85" t="s">
        <v>448</v>
      </c>
      <c r="AF95" s="79" t="b">
        <v>0</v>
      </c>
      <c r="AG95" s="79" t="s">
        <v>450</v>
      </c>
      <c r="AH95" s="79"/>
      <c r="AI95" s="85" t="s">
        <v>443</v>
      </c>
      <c r="AJ95" s="79" t="b">
        <v>0</v>
      </c>
      <c r="AK95" s="79">
        <v>0</v>
      </c>
      <c r="AL95" s="85" t="s">
        <v>443</v>
      </c>
      <c r="AM95" s="79" t="s">
        <v>459</v>
      </c>
      <c r="AN95" s="79" t="b">
        <v>0</v>
      </c>
      <c r="AO95" s="85" t="s">
        <v>437</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5</v>
      </c>
      <c r="BK95" s="49">
        <v>100</v>
      </c>
      <c r="BL95" s="48">
        <v>5</v>
      </c>
    </row>
    <row r="96" spans="1:64" ht="15">
      <c r="A96" s="64" t="s">
        <v>241</v>
      </c>
      <c r="B96" s="64" t="s">
        <v>242</v>
      </c>
      <c r="C96" s="65" t="s">
        <v>1419</v>
      </c>
      <c r="D96" s="66">
        <v>3</v>
      </c>
      <c r="E96" s="67" t="s">
        <v>132</v>
      </c>
      <c r="F96" s="68">
        <v>35</v>
      </c>
      <c r="G96" s="65"/>
      <c r="H96" s="69"/>
      <c r="I96" s="70"/>
      <c r="J96" s="70"/>
      <c r="K96" s="34" t="s">
        <v>66</v>
      </c>
      <c r="L96" s="77">
        <v>96</v>
      </c>
      <c r="M96" s="77"/>
      <c r="N96" s="72"/>
      <c r="O96" s="79" t="s">
        <v>264</v>
      </c>
      <c r="P96" s="81">
        <v>43784.42916666667</v>
      </c>
      <c r="Q96" s="79" t="s">
        <v>293</v>
      </c>
      <c r="R96" s="79"/>
      <c r="S96" s="79"/>
      <c r="T96" s="79"/>
      <c r="U96" s="79"/>
      <c r="V96" s="82" t="s">
        <v>360</v>
      </c>
      <c r="W96" s="81">
        <v>43784.42916666667</v>
      </c>
      <c r="X96" s="82" t="s">
        <v>397</v>
      </c>
      <c r="Y96" s="79"/>
      <c r="Z96" s="79"/>
      <c r="AA96" s="85" t="s">
        <v>436</v>
      </c>
      <c r="AB96" s="85" t="s">
        <v>438</v>
      </c>
      <c r="AC96" s="79" t="b">
        <v>0</v>
      </c>
      <c r="AD96" s="79">
        <v>0</v>
      </c>
      <c r="AE96" s="85" t="s">
        <v>446</v>
      </c>
      <c r="AF96" s="79" t="b">
        <v>0</v>
      </c>
      <c r="AG96" s="79" t="s">
        <v>449</v>
      </c>
      <c r="AH96" s="79"/>
      <c r="AI96" s="85" t="s">
        <v>443</v>
      </c>
      <c r="AJ96" s="79" t="b">
        <v>0</v>
      </c>
      <c r="AK96" s="79">
        <v>0</v>
      </c>
      <c r="AL96" s="85" t="s">
        <v>443</v>
      </c>
      <c r="AM96" s="79" t="s">
        <v>451</v>
      </c>
      <c r="AN96" s="79" t="b">
        <v>0</v>
      </c>
      <c r="AO96" s="85" t="s">
        <v>438</v>
      </c>
      <c r="AP96" s="79" t="s">
        <v>176</v>
      </c>
      <c r="AQ96" s="79">
        <v>0</v>
      </c>
      <c r="AR96" s="79">
        <v>0</v>
      </c>
      <c r="AS96" s="79" t="s">
        <v>461</v>
      </c>
      <c r="AT96" s="79" t="s">
        <v>462</v>
      </c>
      <c r="AU96" s="79" t="s">
        <v>463</v>
      </c>
      <c r="AV96" s="79" t="s">
        <v>464</v>
      </c>
      <c r="AW96" s="79" t="s">
        <v>465</v>
      </c>
      <c r="AX96" s="79" t="s">
        <v>466</v>
      </c>
      <c r="AY96" s="79" t="s">
        <v>467</v>
      </c>
      <c r="AZ96" s="82" t="s">
        <v>468</v>
      </c>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242</v>
      </c>
      <c r="B97" s="64" t="s">
        <v>263</v>
      </c>
      <c r="C97" s="65" t="s">
        <v>1419</v>
      </c>
      <c r="D97" s="66">
        <v>3</v>
      </c>
      <c r="E97" s="67" t="s">
        <v>132</v>
      </c>
      <c r="F97" s="68">
        <v>35</v>
      </c>
      <c r="G97" s="65"/>
      <c r="H97" s="69"/>
      <c r="I97" s="70"/>
      <c r="J97" s="70"/>
      <c r="K97" s="34" t="s">
        <v>65</v>
      </c>
      <c r="L97" s="77">
        <v>97</v>
      </c>
      <c r="M97" s="77"/>
      <c r="N97" s="72"/>
      <c r="O97" s="79" t="s">
        <v>264</v>
      </c>
      <c r="P97" s="81">
        <v>43784.462592592594</v>
      </c>
      <c r="Q97" s="79" t="s">
        <v>294</v>
      </c>
      <c r="R97" s="79"/>
      <c r="S97" s="79"/>
      <c r="T97" s="79"/>
      <c r="U97" s="79"/>
      <c r="V97" s="82" t="s">
        <v>361</v>
      </c>
      <c r="W97" s="81">
        <v>43784.462592592594</v>
      </c>
      <c r="X97" s="82" t="s">
        <v>398</v>
      </c>
      <c r="Y97" s="79"/>
      <c r="Z97" s="79"/>
      <c r="AA97" s="85" t="s">
        <v>437</v>
      </c>
      <c r="AB97" s="85" t="s">
        <v>436</v>
      </c>
      <c r="AC97" s="79" t="b">
        <v>0</v>
      </c>
      <c r="AD97" s="79">
        <v>1</v>
      </c>
      <c r="AE97" s="85" t="s">
        <v>447</v>
      </c>
      <c r="AF97" s="79" t="b">
        <v>0</v>
      </c>
      <c r="AG97" s="79" t="s">
        <v>449</v>
      </c>
      <c r="AH97" s="79"/>
      <c r="AI97" s="85" t="s">
        <v>443</v>
      </c>
      <c r="AJ97" s="79" t="b">
        <v>0</v>
      </c>
      <c r="AK97" s="79">
        <v>1</v>
      </c>
      <c r="AL97" s="85" t="s">
        <v>443</v>
      </c>
      <c r="AM97" s="79" t="s">
        <v>452</v>
      </c>
      <c r="AN97" s="79" t="b">
        <v>0</v>
      </c>
      <c r="AO97" s="85" t="s">
        <v>436</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242</v>
      </c>
      <c r="B98" s="64" t="s">
        <v>246</v>
      </c>
      <c r="C98" s="65" t="s">
        <v>1419</v>
      </c>
      <c r="D98" s="66">
        <v>3</v>
      </c>
      <c r="E98" s="67" t="s">
        <v>132</v>
      </c>
      <c r="F98" s="68">
        <v>35</v>
      </c>
      <c r="G98" s="65"/>
      <c r="H98" s="69"/>
      <c r="I98" s="70"/>
      <c r="J98" s="70"/>
      <c r="K98" s="34" t="s">
        <v>65</v>
      </c>
      <c r="L98" s="77">
        <v>98</v>
      </c>
      <c r="M98" s="77"/>
      <c r="N98" s="72"/>
      <c r="O98" s="79" t="s">
        <v>264</v>
      </c>
      <c r="P98" s="81">
        <v>43784.462592592594</v>
      </c>
      <c r="Q98" s="79" t="s">
        <v>294</v>
      </c>
      <c r="R98" s="79"/>
      <c r="S98" s="79"/>
      <c r="T98" s="79"/>
      <c r="U98" s="79"/>
      <c r="V98" s="82" t="s">
        <v>361</v>
      </c>
      <c r="W98" s="81">
        <v>43784.462592592594</v>
      </c>
      <c r="X98" s="82" t="s">
        <v>398</v>
      </c>
      <c r="Y98" s="79"/>
      <c r="Z98" s="79"/>
      <c r="AA98" s="85" t="s">
        <v>437</v>
      </c>
      <c r="AB98" s="85" t="s">
        <v>436</v>
      </c>
      <c r="AC98" s="79" t="b">
        <v>0</v>
      </c>
      <c r="AD98" s="79">
        <v>1</v>
      </c>
      <c r="AE98" s="85" t="s">
        <v>447</v>
      </c>
      <c r="AF98" s="79" t="b">
        <v>0</v>
      </c>
      <c r="AG98" s="79" t="s">
        <v>449</v>
      </c>
      <c r="AH98" s="79"/>
      <c r="AI98" s="85" t="s">
        <v>443</v>
      </c>
      <c r="AJ98" s="79" t="b">
        <v>0</v>
      </c>
      <c r="AK98" s="79">
        <v>1</v>
      </c>
      <c r="AL98" s="85" t="s">
        <v>443</v>
      </c>
      <c r="AM98" s="79" t="s">
        <v>452</v>
      </c>
      <c r="AN98" s="79" t="b">
        <v>0</v>
      </c>
      <c r="AO98" s="85" t="s">
        <v>436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2</v>
      </c>
      <c r="BD98" s="48"/>
      <c r="BE98" s="49"/>
      <c r="BF98" s="48"/>
      <c r="BG98" s="49"/>
      <c r="BH98" s="48"/>
      <c r="BI98" s="49"/>
      <c r="BJ98" s="48"/>
      <c r="BK98" s="49"/>
      <c r="BL98" s="48"/>
    </row>
    <row r="99" spans="1:64" ht="15">
      <c r="A99" s="64" t="s">
        <v>242</v>
      </c>
      <c r="B99" s="64" t="s">
        <v>237</v>
      </c>
      <c r="C99" s="65" t="s">
        <v>1419</v>
      </c>
      <c r="D99" s="66">
        <v>3</v>
      </c>
      <c r="E99" s="67" t="s">
        <v>132</v>
      </c>
      <c r="F99" s="68">
        <v>35</v>
      </c>
      <c r="G99" s="65"/>
      <c r="H99" s="69"/>
      <c r="I99" s="70"/>
      <c r="J99" s="70"/>
      <c r="K99" s="34" t="s">
        <v>66</v>
      </c>
      <c r="L99" s="77">
        <v>99</v>
      </c>
      <c r="M99" s="77"/>
      <c r="N99" s="72"/>
      <c r="O99" s="79" t="s">
        <v>264</v>
      </c>
      <c r="P99" s="81">
        <v>43784.462592592594</v>
      </c>
      <c r="Q99" s="79" t="s">
        <v>294</v>
      </c>
      <c r="R99" s="79"/>
      <c r="S99" s="79"/>
      <c r="T99" s="79"/>
      <c r="U99" s="79"/>
      <c r="V99" s="82" t="s">
        <v>361</v>
      </c>
      <c r="W99" s="81">
        <v>43784.462592592594</v>
      </c>
      <c r="X99" s="82" t="s">
        <v>398</v>
      </c>
      <c r="Y99" s="79"/>
      <c r="Z99" s="79"/>
      <c r="AA99" s="85" t="s">
        <v>437</v>
      </c>
      <c r="AB99" s="85" t="s">
        <v>436</v>
      </c>
      <c r="AC99" s="79" t="b">
        <v>0</v>
      </c>
      <c r="AD99" s="79">
        <v>1</v>
      </c>
      <c r="AE99" s="85" t="s">
        <v>447</v>
      </c>
      <c r="AF99" s="79" t="b">
        <v>0</v>
      </c>
      <c r="AG99" s="79" t="s">
        <v>449</v>
      </c>
      <c r="AH99" s="79"/>
      <c r="AI99" s="85" t="s">
        <v>443</v>
      </c>
      <c r="AJ99" s="79" t="b">
        <v>0</v>
      </c>
      <c r="AK99" s="79">
        <v>1</v>
      </c>
      <c r="AL99" s="85" t="s">
        <v>443</v>
      </c>
      <c r="AM99" s="79" t="s">
        <v>452</v>
      </c>
      <c r="AN99" s="79" t="b">
        <v>0</v>
      </c>
      <c r="AO99" s="85" t="s">
        <v>436</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2</v>
      </c>
      <c r="BG99" s="49">
        <v>4.761904761904762</v>
      </c>
      <c r="BH99" s="48">
        <v>0</v>
      </c>
      <c r="BI99" s="49">
        <v>0</v>
      </c>
      <c r="BJ99" s="48">
        <v>40</v>
      </c>
      <c r="BK99" s="49">
        <v>95.23809523809524</v>
      </c>
      <c r="BL99" s="48">
        <v>42</v>
      </c>
    </row>
    <row r="100" spans="1:64" ht="15">
      <c r="A100" s="64" t="s">
        <v>242</v>
      </c>
      <c r="B100" s="64" t="s">
        <v>241</v>
      </c>
      <c r="C100" s="65" t="s">
        <v>1419</v>
      </c>
      <c r="D100" s="66">
        <v>3</v>
      </c>
      <c r="E100" s="67" t="s">
        <v>132</v>
      </c>
      <c r="F100" s="68">
        <v>35</v>
      </c>
      <c r="G100" s="65"/>
      <c r="H100" s="69"/>
      <c r="I100" s="70"/>
      <c r="J100" s="70"/>
      <c r="K100" s="34" t="s">
        <v>66</v>
      </c>
      <c r="L100" s="77">
        <v>100</v>
      </c>
      <c r="M100" s="77"/>
      <c r="N100" s="72"/>
      <c r="O100" s="79" t="s">
        <v>265</v>
      </c>
      <c r="P100" s="81">
        <v>43784.462592592594</v>
      </c>
      <c r="Q100" s="79" t="s">
        <v>294</v>
      </c>
      <c r="R100" s="79"/>
      <c r="S100" s="79"/>
      <c r="T100" s="79"/>
      <c r="U100" s="79"/>
      <c r="V100" s="82" t="s">
        <v>361</v>
      </c>
      <c r="W100" s="81">
        <v>43784.462592592594</v>
      </c>
      <c r="X100" s="82" t="s">
        <v>398</v>
      </c>
      <c r="Y100" s="79"/>
      <c r="Z100" s="79"/>
      <c r="AA100" s="85" t="s">
        <v>437</v>
      </c>
      <c r="AB100" s="85" t="s">
        <v>436</v>
      </c>
      <c r="AC100" s="79" t="b">
        <v>0</v>
      </c>
      <c r="AD100" s="79">
        <v>1</v>
      </c>
      <c r="AE100" s="85" t="s">
        <v>447</v>
      </c>
      <c r="AF100" s="79" t="b">
        <v>0</v>
      </c>
      <c r="AG100" s="79" t="s">
        <v>449</v>
      </c>
      <c r="AH100" s="79"/>
      <c r="AI100" s="85" t="s">
        <v>443</v>
      </c>
      <c r="AJ100" s="79" t="b">
        <v>0</v>
      </c>
      <c r="AK100" s="79">
        <v>1</v>
      </c>
      <c r="AL100" s="85" t="s">
        <v>443</v>
      </c>
      <c r="AM100" s="79" t="s">
        <v>452</v>
      </c>
      <c r="AN100" s="79" t="b">
        <v>0</v>
      </c>
      <c r="AO100" s="85" t="s">
        <v>436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237</v>
      </c>
      <c r="B101" s="64" t="s">
        <v>242</v>
      </c>
      <c r="C101" s="65" t="s">
        <v>1420</v>
      </c>
      <c r="D101" s="66">
        <v>3</v>
      </c>
      <c r="E101" s="67" t="s">
        <v>136</v>
      </c>
      <c r="F101" s="68">
        <v>35</v>
      </c>
      <c r="G101" s="65"/>
      <c r="H101" s="69"/>
      <c r="I101" s="70"/>
      <c r="J101" s="70"/>
      <c r="K101" s="34" t="s">
        <v>66</v>
      </c>
      <c r="L101" s="77">
        <v>101</v>
      </c>
      <c r="M101" s="77"/>
      <c r="N101" s="72"/>
      <c r="O101" s="79" t="s">
        <v>264</v>
      </c>
      <c r="P101" s="81">
        <v>43784.188888888886</v>
      </c>
      <c r="Q101" s="79" t="s">
        <v>295</v>
      </c>
      <c r="R101" s="82" t="s">
        <v>311</v>
      </c>
      <c r="S101" s="79" t="s">
        <v>320</v>
      </c>
      <c r="T101" s="79"/>
      <c r="U101" s="79"/>
      <c r="V101" s="82" t="s">
        <v>357</v>
      </c>
      <c r="W101" s="81">
        <v>43784.188888888886</v>
      </c>
      <c r="X101" s="82" t="s">
        <v>399</v>
      </c>
      <c r="Y101" s="79"/>
      <c r="Z101" s="79"/>
      <c r="AA101" s="85" t="s">
        <v>438</v>
      </c>
      <c r="AB101" s="85" t="s">
        <v>442</v>
      </c>
      <c r="AC101" s="79" t="b">
        <v>0</v>
      </c>
      <c r="AD101" s="79">
        <v>2</v>
      </c>
      <c r="AE101" s="85" t="s">
        <v>447</v>
      </c>
      <c r="AF101" s="79" t="b">
        <v>0</v>
      </c>
      <c r="AG101" s="79" t="s">
        <v>449</v>
      </c>
      <c r="AH101" s="79"/>
      <c r="AI101" s="85" t="s">
        <v>443</v>
      </c>
      <c r="AJ101" s="79" t="b">
        <v>0</v>
      </c>
      <c r="AK101" s="79">
        <v>0</v>
      </c>
      <c r="AL101" s="85" t="s">
        <v>443</v>
      </c>
      <c r="AM101" s="79" t="s">
        <v>459</v>
      </c>
      <c r="AN101" s="79" t="b">
        <v>0</v>
      </c>
      <c r="AO101" s="85" t="s">
        <v>442</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237</v>
      </c>
      <c r="B102" s="64" t="s">
        <v>242</v>
      </c>
      <c r="C102" s="65" t="s">
        <v>1420</v>
      </c>
      <c r="D102" s="66">
        <v>3</v>
      </c>
      <c r="E102" s="67" t="s">
        <v>136</v>
      </c>
      <c r="F102" s="68">
        <v>35</v>
      </c>
      <c r="G102" s="65"/>
      <c r="H102" s="69"/>
      <c r="I102" s="70"/>
      <c r="J102" s="70"/>
      <c r="K102" s="34" t="s">
        <v>66</v>
      </c>
      <c r="L102" s="77">
        <v>102</v>
      </c>
      <c r="M102" s="77"/>
      <c r="N102" s="72"/>
      <c r="O102" s="79" t="s">
        <v>264</v>
      </c>
      <c r="P102" s="81">
        <v>43784.456979166665</v>
      </c>
      <c r="Q102" s="79" t="s">
        <v>289</v>
      </c>
      <c r="R102" s="82" t="s">
        <v>310</v>
      </c>
      <c r="S102" s="79" t="s">
        <v>319</v>
      </c>
      <c r="T102" s="79"/>
      <c r="U102" s="79"/>
      <c r="V102" s="82" t="s">
        <v>357</v>
      </c>
      <c r="W102" s="81">
        <v>43784.456979166665</v>
      </c>
      <c r="X102" s="82" t="s">
        <v>393</v>
      </c>
      <c r="Y102" s="79"/>
      <c r="Z102" s="79"/>
      <c r="AA102" s="85" t="s">
        <v>432</v>
      </c>
      <c r="AB102" s="85" t="s">
        <v>436</v>
      </c>
      <c r="AC102" s="79" t="b">
        <v>0</v>
      </c>
      <c r="AD102" s="79">
        <v>1</v>
      </c>
      <c r="AE102" s="85" t="s">
        <v>447</v>
      </c>
      <c r="AF102" s="79" t="b">
        <v>0</v>
      </c>
      <c r="AG102" s="79" t="s">
        <v>449</v>
      </c>
      <c r="AH102" s="79"/>
      <c r="AI102" s="85" t="s">
        <v>443</v>
      </c>
      <c r="AJ102" s="79" t="b">
        <v>0</v>
      </c>
      <c r="AK102" s="79">
        <v>0</v>
      </c>
      <c r="AL102" s="85" t="s">
        <v>443</v>
      </c>
      <c r="AM102" s="79" t="s">
        <v>459</v>
      </c>
      <c r="AN102" s="79" t="b">
        <v>0</v>
      </c>
      <c r="AO102" s="85" t="s">
        <v>436</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237</v>
      </c>
      <c r="B103" s="64" t="s">
        <v>242</v>
      </c>
      <c r="C103" s="65" t="s">
        <v>1420</v>
      </c>
      <c r="D103" s="66">
        <v>3</v>
      </c>
      <c r="E103" s="67" t="s">
        <v>136</v>
      </c>
      <c r="F103" s="68">
        <v>35</v>
      </c>
      <c r="G103" s="65"/>
      <c r="H103" s="69"/>
      <c r="I103" s="70"/>
      <c r="J103" s="70"/>
      <c r="K103" s="34" t="s">
        <v>66</v>
      </c>
      <c r="L103" s="77">
        <v>103</v>
      </c>
      <c r="M103" s="77"/>
      <c r="N103" s="72"/>
      <c r="O103" s="79" t="s">
        <v>264</v>
      </c>
      <c r="P103" s="81">
        <v>43784.48204861111</v>
      </c>
      <c r="Q103" s="79" t="s">
        <v>296</v>
      </c>
      <c r="R103" s="79"/>
      <c r="S103" s="79"/>
      <c r="T103" s="79"/>
      <c r="U103" s="79"/>
      <c r="V103" s="82" t="s">
        <v>357</v>
      </c>
      <c r="W103" s="81">
        <v>43784.48204861111</v>
      </c>
      <c r="X103" s="82" t="s">
        <v>400</v>
      </c>
      <c r="Y103" s="79"/>
      <c r="Z103" s="79"/>
      <c r="AA103" s="85" t="s">
        <v>439</v>
      </c>
      <c r="AB103" s="79"/>
      <c r="AC103" s="79" t="b">
        <v>0</v>
      </c>
      <c r="AD103" s="79">
        <v>0</v>
      </c>
      <c r="AE103" s="85" t="s">
        <v>443</v>
      </c>
      <c r="AF103" s="79" t="b">
        <v>0</v>
      </c>
      <c r="AG103" s="79" t="s">
        <v>449</v>
      </c>
      <c r="AH103" s="79"/>
      <c r="AI103" s="85" t="s">
        <v>443</v>
      </c>
      <c r="AJ103" s="79" t="b">
        <v>0</v>
      </c>
      <c r="AK103" s="79">
        <v>1</v>
      </c>
      <c r="AL103" s="85" t="s">
        <v>437</v>
      </c>
      <c r="AM103" s="79" t="s">
        <v>459</v>
      </c>
      <c r="AN103" s="79" t="b">
        <v>0</v>
      </c>
      <c r="AO103" s="85" t="s">
        <v>437</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243</v>
      </c>
      <c r="B104" s="64" t="s">
        <v>242</v>
      </c>
      <c r="C104" s="65" t="s">
        <v>1419</v>
      </c>
      <c r="D104" s="66">
        <v>3</v>
      </c>
      <c r="E104" s="67" t="s">
        <v>132</v>
      </c>
      <c r="F104" s="68">
        <v>35</v>
      </c>
      <c r="G104" s="65"/>
      <c r="H104" s="69"/>
      <c r="I104" s="70"/>
      <c r="J104" s="70"/>
      <c r="K104" s="34" t="s">
        <v>65</v>
      </c>
      <c r="L104" s="77">
        <v>104</v>
      </c>
      <c r="M104" s="77"/>
      <c r="N104" s="72"/>
      <c r="O104" s="79" t="s">
        <v>264</v>
      </c>
      <c r="P104" s="81">
        <v>43785.19982638889</v>
      </c>
      <c r="Q104" s="79" t="s">
        <v>297</v>
      </c>
      <c r="R104" s="79"/>
      <c r="S104" s="79"/>
      <c r="T104" s="79"/>
      <c r="U104" s="79"/>
      <c r="V104" s="82" t="s">
        <v>362</v>
      </c>
      <c r="W104" s="81">
        <v>43785.19982638889</v>
      </c>
      <c r="X104" s="82" t="s">
        <v>401</v>
      </c>
      <c r="Y104" s="79"/>
      <c r="Z104" s="79"/>
      <c r="AA104" s="85" t="s">
        <v>440</v>
      </c>
      <c r="AB104" s="85" t="s">
        <v>436</v>
      </c>
      <c r="AC104" s="79" t="b">
        <v>0</v>
      </c>
      <c r="AD104" s="79">
        <v>1</v>
      </c>
      <c r="AE104" s="85" t="s">
        <v>447</v>
      </c>
      <c r="AF104" s="79" t="b">
        <v>0</v>
      </c>
      <c r="AG104" s="79" t="s">
        <v>449</v>
      </c>
      <c r="AH104" s="79"/>
      <c r="AI104" s="85" t="s">
        <v>443</v>
      </c>
      <c r="AJ104" s="79" t="b">
        <v>0</v>
      </c>
      <c r="AK104" s="79">
        <v>0</v>
      </c>
      <c r="AL104" s="85" t="s">
        <v>443</v>
      </c>
      <c r="AM104" s="79" t="s">
        <v>452</v>
      </c>
      <c r="AN104" s="79" t="b">
        <v>0</v>
      </c>
      <c r="AO104" s="85" t="s">
        <v>436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241</v>
      </c>
      <c r="B105" s="64" t="s">
        <v>263</v>
      </c>
      <c r="C105" s="65" t="s">
        <v>1419</v>
      </c>
      <c r="D105" s="66">
        <v>3</v>
      </c>
      <c r="E105" s="67" t="s">
        <v>132</v>
      </c>
      <c r="F105" s="68">
        <v>35</v>
      </c>
      <c r="G105" s="65"/>
      <c r="H105" s="69"/>
      <c r="I105" s="70"/>
      <c r="J105" s="70"/>
      <c r="K105" s="34" t="s">
        <v>65</v>
      </c>
      <c r="L105" s="77">
        <v>105</v>
      </c>
      <c r="M105" s="77"/>
      <c r="N105" s="72"/>
      <c r="O105" s="79" t="s">
        <v>264</v>
      </c>
      <c r="P105" s="81">
        <v>43784.42916666667</v>
      </c>
      <c r="Q105" s="79" t="s">
        <v>293</v>
      </c>
      <c r="R105" s="79"/>
      <c r="S105" s="79"/>
      <c r="T105" s="79"/>
      <c r="U105" s="79"/>
      <c r="V105" s="82" t="s">
        <v>360</v>
      </c>
      <c r="W105" s="81">
        <v>43784.42916666667</v>
      </c>
      <c r="X105" s="82" t="s">
        <v>397</v>
      </c>
      <c r="Y105" s="79"/>
      <c r="Z105" s="79"/>
      <c r="AA105" s="85" t="s">
        <v>436</v>
      </c>
      <c r="AB105" s="85" t="s">
        <v>438</v>
      </c>
      <c r="AC105" s="79" t="b">
        <v>0</v>
      </c>
      <c r="AD105" s="79">
        <v>0</v>
      </c>
      <c r="AE105" s="85" t="s">
        <v>446</v>
      </c>
      <c r="AF105" s="79" t="b">
        <v>0</v>
      </c>
      <c r="AG105" s="79" t="s">
        <v>449</v>
      </c>
      <c r="AH105" s="79"/>
      <c r="AI105" s="85" t="s">
        <v>443</v>
      </c>
      <c r="AJ105" s="79" t="b">
        <v>0</v>
      </c>
      <c r="AK105" s="79">
        <v>0</v>
      </c>
      <c r="AL105" s="85" t="s">
        <v>443</v>
      </c>
      <c r="AM105" s="79" t="s">
        <v>451</v>
      </c>
      <c r="AN105" s="79" t="b">
        <v>0</v>
      </c>
      <c r="AO105" s="85" t="s">
        <v>438</v>
      </c>
      <c r="AP105" s="79" t="s">
        <v>176</v>
      </c>
      <c r="AQ105" s="79">
        <v>0</v>
      </c>
      <c r="AR105" s="79">
        <v>0</v>
      </c>
      <c r="AS105" s="79" t="s">
        <v>461</v>
      </c>
      <c r="AT105" s="79" t="s">
        <v>462</v>
      </c>
      <c r="AU105" s="79" t="s">
        <v>463</v>
      </c>
      <c r="AV105" s="79" t="s">
        <v>464</v>
      </c>
      <c r="AW105" s="79" t="s">
        <v>465</v>
      </c>
      <c r="AX105" s="79" t="s">
        <v>466</v>
      </c>
      <c r="AY105" s="79" t="s">
        <v>467</v>
      </c>
      <c r="AZ105" s="82" t="s">
        <v>468</v>
      </c>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237</v>
      </c>
      <c r="B106" s="64" t="s">
        <v>263</v>
      </c>
      <c r="C106" s="65" t="s">
        <v>1420</v>
      </c>
      <c r="D106" s="66">
        <v>3</v>
      </c>
      <c r="E106" s="67" t="s">
        <v>136</v>
      </c>
      <c r="F106" s="68">
        <v>35</v>
      </c>
      <c r="G106" s="65"/>
      <c r="H106" s="69"/>
      <c r="I106" s="70"/>
      <c r="J106" s="70"/>
      <c r="K106" s="34" t="s">
        <v>65</v>
      </c>
      <c r="L106" s="77">
        <v>106</v>
      </c>
      <c r="M106" s="77"/>
      <c r="N106" s="72"/>
      <c r="O106" s="79" t="s">
        <v>264</v>
      </c>
      <c r="P106" s="81">
        <v>43784.188888888886</v>
      </c>
      <c r="Q106" s="79" t="s">
        <v>295</v>
      </c>
      <c r="R106" s="82" t="s">
        <v>311</v>
      </c>
      <c r="S106" s="79" t="s">
        <v>320</v>
      </c>
      <c r="T106" s="79"/>
      <c r="U106" s="79"/>
      <c r="V106" s="82" t="s">
        <v>357</v>
      </c>
      <c r="W106" s="81">
        <v>43784.188888888886</v>
      </c>
      <c r="X106" s="82" t="s">
        <v>399</v>
      </c>
      <c r="Y106" s="79"/>
      <c r="Z106" s="79"/>
      <c r="AA106" s="85" t="s">
        <v>438</v>
      </c>
      <c r="AB106" s="85" t="s">
        <v>442</v>
      </c>
      <c r="AC106" s="79" t="b">
        <v>0</v>
      </c>
      <c r="AD106" s="79">
        <v>2</v>
      </c>
      <c r="AE106" s="85" t="s">
        <v>447</v>
      </c>
      <c r="AF106" s="79" t="b">
        <v>0</v>
      </c>
      <c r="AG106" s="79" t="s">
        <v>449</v>
      </c>
      <c r="AH106" s="79"/>
      <c r="AI106" s="85" t="s">
        <v>443</v>
      </c>
      <c r="AJ106" s="79" t="b">
        <v>0</v>
      </c>
      <c r="AK106" s="79">
        <v>0</v>
      </c>
      <c r="AL106" s="85" t="s">
        <v>443</v>
      </c>
      <c r="AM106" s="79" t="s">
        <v>459</v>
      </c>
      <c r="AN106" s="79" t="b">
        <v>0</v>
      </c>
      <c r="AO106" s="85" t="s">
        <v>442</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237</v>
      </c>
      <c r="B107" s="64" t="s">
        <v>263</v>
      </c>
      <c r="C107" s="65" t="s">
        <v>1420</v>
      </c>
      <c r="D107" s="66">
        <v>3</v>
      </c>
      <c r="E107" s="67" t="s">
        <v>136</v>
      </c>
      <c r="F107" s="68">
        <v>35</v>
      </c>
      <c r="G107" s="65"/>
      <c r="H107" s="69"/>
      <c r="I107" s="70"/>
      <c r="J107" s="70"/>
      <c r="K107" s="34" t="s">
        <v>65</v>
      </c>
      <c r="L107" s="77">
        <v>107</v>
      </c>
      <c r="M107" s="77"/>
      <c r="N107" s="72"/>
      <c r="O107" s="79" t="s">
        <v>264</v>
      </c>
      <c r="P107" s="81">
        <v>43784.456979166665</v>
      </c>
      <c r="Q107" s="79" t="s">
        <v>289</v>
      </c>
      <c r="R107" s="82" t="s">
        <v>310</v>
      </c>
      <c r="S107" s="79" t="s">
        <v>319</v>
      </c>
      <c r="T107" s="79"/>
      <c r="U107" s="79"/>
      <c r="V107" s="82" t="s">
        <v>357</v>
      </c>
      <c r="W107" s="81">
        <v>43784.456979166665</v>
      </c>
      <c r="X107" s="82" t="s">
        <v>393</v>
      </c>
      <c r="Y107" s="79"/>
      <c r="Z107" s="79"/>
      <c r="AA107" s="85" t="s">
        <v>432</v>
      </c>
      <c r="AB107" s="85" t="s">
        <v>436</v>
      </c>
      <c r="AC107" s="79" t="b">
        <v>0</v>
      </c>
      <c r="AD107" s="79">
        <v>1</v>
      </c>
      <c r="AE107" s="85" t="s">
        <v>447</v>
      </c>
      <c r="AF107" s="79" t="b">
        <v>0</v>
      </c>
      <c r="AG107" s="79" t="s">
        <v>449</v>
      </c>
      <c r="AH107" s="79"/>
      <c r="AI107" s="85" t="s">
        <v>443</v>
      </c>
      <c r="AJ107" s="79" t="b">
        <v>0</v>
      </c>
      <c r="AK107" s="79">
        <v>0</v>
      </c>
      <c r="AL107" s="85" t="s">
        <v>443</v>
      </c>
      <c r="AM107" s="79" t="s">
        <v>459</v>
      </c>
      <c r="AN107" s="79" t="b">
        <v>0</v>
      </c>
      <c r="AO107" s="85" t="s">
        <v>436</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237</v>
      </c>
      <c r="B108" s="64" t="s">
        <v>263</v>
      </c>
      <c r="C108" s="65" t="s">
        <v>1420</v>
      </c>
      <c r="D108" s="66">
        <v>3</v>
      </c>
      <c r="E108" s="67" t="s">
        <v>136</v>
      </c>
      <c r="F108" s="68">
        <v>35</v>
      </c>
      <c r="G108" s="65"/>
      <c r="H108" s="69"/>
      <c r="I108" s="70"/>
      <c r="J108" s="70"/>
      <c r="K108" s="34" t="s">
        <v>65</v>
      </c>
      <c r="L108" s="77">
        <v>108</v>
      </c>
      <c r="M108" s="77"/>
      <c r="N108" s="72"/>
      <c r="O108" s="79" t="s">
        <v>264</v>
      </c>
      <c r="P108" s="81">
        <v>43784.48204861111</v>
      </c>
      <c r="Q108" s="79" t="s">
        <v>296</v>
      </c>
      <c r="R108" s="79"/>
      <c r="S108" s="79"/>
      <c r="T108" s="79"/>
      <c r="U108" s="79"/>
      <c r="V108" s="82" t="s">
        <v>357</v>
      </c>
      <c r="W108" s="81">
        <v>43784.48204861111</v>
      </c>
      <c r="X108" s="82" t="s">
        <v>400</v>
      </c>
      <c r="Y108" s="79"/>
      <c r="Z108" s="79"/>
      <c r="AA108" s="85" t="s">
        <v>439</v>
      </c>
      <c r="AB108" s="79"/>
      <c r="AC108" s="79" t="b">
        <v>0</v>
      </c>
      <c r="AD108" s="79">
        <v>0</v>
      </c>
      <c r="AE108" s="85" t="s">
        <v>443</v>
      </c>
      <c r="AF108" s="79" t="b">
        <v>0</v>
      </c>
      <c r="AG108" s="79" t="s">
        <v>449</v>
      </c>
      <c r="AH108" s="79"/>
      <c r="AI108" s="85" t="s">
        <v>443</v>
      </c>
      <c r="AJ108" s="79" t="b">
        <v>0</v>
      </c>
      <c r="AK108" s="79">
        <v>1</v>
      </c>
      <c r="AL108" s="85" t="s">
        <v>437</v>
      </c>
      <c r="AM108" s="79" t="s">
        <v>459</v>
      </c>
      <c r="AN108" s="79" t="b">
        <v>0</v>
      </c>
      <c r="AO108" s="85" t="s">
        <v>437</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243</v>
      </c>
      <c r="B109" s="64" t="s">
        <v>263</v>
      </c>
      <c r="C109" s="65" t="s">
        <v>1419</v>
      </c>
      <c r="D109" s="66">
        <v>3</v>
      </c>
      <c r="E109" s="67" t="s">
        <v>132</v>
      </c>
      <c r="F109" s="68">
        <v>35</v>
      </c>
      <c r="G109" s="65"/>
      <c r="H109" s="69"/>
      <c r="I109" s="70"/>
      <c r="J109" s="70"/>
      <c r="K109" s="34" t="s">
        <v>65</v>
      </c>
      <c r="L109" s="77">
        <v>109</v>
      </c>
      <c r="M109" s="77"/>
      <c r="N109" s="72"/>
      <c r="O109" s="79" t="s">
        <v>264</v>
      </c>
      <c r="P109" s="81">
        <v>43785.19982638889</v>
      </c>
      <c r="Q109" s="79" t="s">
        <v>297</v>
      </c>
      <c r="R109" s="79"/>
      <c r="S109" s="79"/>
      <c r="T109" s="79"/>
      <c r="U109" s="79"/>
      <c r="V109" s="82" t="s">
        <v>362</v>
      </c>
      <c r="W109" s="81">
        <v>43785.19982638889</v>
      </c>
      <c r="X109" s="82" t="s">
        <v>401</v>
      </c>
      <c r="Y109" s="79"/>
      <c r="Z109" s="79"/>
      <c r="AA109" s="85" t="s">
        <v>440</v>
      </c>
      <c r="AB109" s="85" t="s">
        <v>436</v>
      </c>
      <c r="AC109" s="79" t="b">
        <v>0</v>
      </c>
      <c r="AD109" s="79">
        <v>1</v>
      </c>
      <c r="AE109" s="85" t="s">
        <v>447</v>
      </c>
      <c r="AF109" s="79" t="b">
        <v>0</v>
      </c>
      <c r="AG109" s="79" t="s">
        <v>449</v>
      </c>
      <c r="AH109" s="79"/>
      <c r="AI109" s="85" t="s">
        <v>443</v>
      </c>
      <c r="AJ109" s="79" t="b">
        <v>0</v>
      </c>
      <c r="AK109" s="79">
        <v>0</v>
      </c>
      <c r="AL109" s="85" t="s">
        <v>443</v>
      </c>
      <c r="AM109" s="79" t="s">
        <v>452</v>
      </c>
      <c r="AN109" s="79" t="b">
        <v>0</v>
      </c>
      <c r="AO109" s="85" t="s">
        <v>436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243</v>
      </c>
      <c r="B110" s="64" t="s">
        <v>246</v>
      </c>
      <c r="C110" s="65" t="s">
        <v>1419</v>
      </c>
      <c r="D110" s="66">
        <v>3</v>
      </c>
      <c r="E110" s="67" t="s">
        <v>132</v>
      </c>
      <c r="F110" s="68">
        <v>35</v>
      </c>
      <c r="G110" s="65"/>
      <c r="H110" s="69"/>
      <c r="I110" s="70"/>
      <c r="J110" s="70"/>
      <c r="K110" s="34" t="s">
        <v>65</v>
      </c>
      <c r="L110" s="77">
        <v>110</v>
      </c>
      <c r="M110" s="77"/>
      <c r="N110" s="72"/>
      <c r="O110" s="79" t="s">
        <v>264</v>
      </c>
      <c r="P110" s="81">
        <v>43785.19982638889</v>
      </c>
      <c r="Q110" s="79" t="s">
        <v>297</v>
      </c>
      <c r="R110" s="79"/>
      <c r="S110" s="79"/>
      <c r="T110" s="79"/>
      <c r="U110" s="79"/>
      <c r="V110" s="82" t="s">
        <v>362</v>
      </c>
      <c r="W110" s="81">
        <v>43785.19982638889</v>
      </c>
      <c r="X110" s="82" t="s">
        <v>401</v>
      </c>
      <c r="Y110" s="79"/>
      <c r="Z110" s="79"/>
      <c r="AA110" s="85" t="s">
        <v>440</v>
      </c>
      <c r="AB110" s="85" t="s">
        <v>436</v>
      </c>
      <c r="AC110" s="79" t="b">
        <v>0</v>
      </c>
      <c r="AD110" s="79">
        <v>1</v>
      </c>
      <c r="AE110" s="85" t="s">
        <v>447</v>
      </c>
      <c r="AF110" s="79" t="b">
        <v>0</v>
      </c>
      <c r="AG110" s="79" t="s">
        <v>449</v>
      </c>
      <c r="AH110" s="79"/>
      <c r="AI110" s="85" t="s">
        <v>443</v>
      </c>
      <c r="AJ110" s="79" t="b">
        <v>0</v>
      </c>
      <c r="AK110" s="79">
        <v>0</v>
      </c>
      <c r="AL110" s="85" t="s">
        <v>443</v>
      </c>
      <c r="AM110" s="79" t="s">
        <v>452</v>
      </c>
      <c r="AN110" s="79" t="b">
        <v>0</v>
      </c>
      <c r="AO110" s="85" t="s">
        <v>436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4" t="s">
        <v>243</v>
      </c>
      <c r="B111" s="64" t="s">
        <v>237</v>
      </c>
      <c r="C111" s="65" t="s">
        <v>1419</v>
      </c>
      <c r="D111" s="66">
        <v>3</v>
      </c>
      <c r="E111" s="67" t="s">
        <v>132</v>
      </c>
      <c r="F111" s="68">
        <v>35</v>
      </c>
      <c r="G111" s="65"/>
      <c r="H111" s="69"/>
      <c r="I111" s="70"/>
      <c r="J111" s="70"/>
      <c r="K111" s="34" t="s">
        <v>65</v>
      </c>
      <c r="L111" s="77">
        <v>111</v>
      </c>
      <c r="M111" s="77"/>
      <c r="N111" s="72"/>
      <c r="O111" s="79" t="s">
        <v>264</v>
      </c>
      <c r="P111" s="81">
        <v>43785.19982638889</v>
      </c>
      <c r="Q111" s="79" t="s">
        <v>297</v>
      </c>
      <c r="R111" s="79"/>
      <c r="S111" s="79"/>
      <c r="T111" s="79"/>
      <c r="U111" s="79"/>
      <c r="V111" s="82" t="s">
        <v>362</v>
      </c>
      <c r="W111" s="81">
        <v>43785.19982638889</v>
      </c>
      <c r="X111" s="82" t="s">
        <v>401</v>
      </c>
      <c r="Y111" s="79"/>
      <c r="Z111" s="79"/>
      <c r="AA111" s="85" t="s">
        <v>440</v>
      </c>
      <c r="AB111" s="85" t="s">
        <v>436</v>
      </c>
      <c r="AC111" s="79" t="b">
        <v>0</v>
      </c>
      <c r="AD111" s="79">
        <v>1</v>
      </c>
      <c r="AE111" s="85" t="s">
        <v>447</v>
      </c>
      <c r="AF111" s="79" t="b">
        <v>0</v>
      </c>
      <c r="AG111" s="79" t="s">
        <v>449</v>
      </c>
      <c r="AH111" s="79"/>
      <c r="AI111" s="85" t="s">
        <v>443</v>
      </c>
      <c r="AJ111" s="79" t="b">
        <v>0</v>
      </c>
      <c r="AK111" s="79">
        <v>0</v>
      </c>
      <c r="AL111" s="85" t="s">
        <v>443</v>
      </c>
      <c r="AM111" s="79" t="s">
        <v>452</v>
      </c>
      <c r="AN111" s="79" t="b">
        <v>0</v>
      </c>
      <c r="AO111" s="85" t="s">
        <v>436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243</v>
      </c>
      <c r="B112" s="64" t="s">
        <v>241</v>
      </c>
      <c r="C112" s="65" t="s">
        <v>1419</v>
      </c>
      <c r="D112" s="66">
        <v>3</v>
      </c>
      <c r="E112" s="67" t="s">
        <v>132</v>
      </c>
      <c r="F112" s="68">
        <v>35</v>
      </c>
      <c r="G112" s="65"/>
      <c r="H112" s="69"/>
      <c r="I112" s="70"/>
      <c r="J112" s="70"/>
      <c r="K112" s="34" t="s">
        <v>65</v>
      </c>
      <c r="L112" s="77">
        <v>112</v>
      </c>
      <c r="M112" s="77"/>
      <c r="N112" s="72"/>
      <c r="O112" s="79" t="s">
        <v>265</v>
      </c>
      <c r="P112" s="81">
        <v>43785.19982638889</v>
      </c>
      <c r="Q112" s="79" t="s">
        <v>297</v>
      </c>
      <c r="R112" s="79"/>
      <c r="S112" s="79"/>
      <c r="T112" s="79"/>
      <c r="U112" s="79"/>
      <c r="V112" s="82" t="s">
        <v>362</v>
      </c>
      <c r="W112" s="81">
        <v>43785.19982638889</v>
      </c>
      <c r="X112" s="82" t="s">
        <v>401</v>
      </c>
      <c r="Y112" s="79"/>
      <c r="Z112" s="79"/>
      <c r="AA112" s="85" t="s">
        <v>440</v>
      </c>
      <c r="AB112" s="85" t="s">
        <v>436</v>
      </c>
      <c r="AC112" s="79" t="b">
        <v>0</v>
      </c>
      <c r="AD112" s="79">
        <v>1</v>
      </c>
      <c r="AE112" s="85" t="s">
        <v>447</v>
      </c>
      <c r="AF112" s="79" t="b">
        <v>0</v>
      </c>
      <c r="AG112" s="79" t="s">
        <v>449</v>
      </c>
      <c r="AH112" s="79"/>
      <c r="AI112" s="85" t="s">
        <v>443</v>
      </c>
      <c r="AJ112" s="79" t="b">
        <v>0</v>
      </c>
      <c r="AK112" s="79">
        <v>0</v>
      </c>
      <c r="AL112" s="85" t="s">
        <v>443</v>
      </c>
      <c r="AM112" s="79" t="s">
        <v>452</v>
      </c>
      <c r="AN112" s="79" t="b">
        <v>0</v>
      </c>
      <c r="AO112" s="85" t="s">
        <v>436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1</v>
      </c>
      <c r="BG112" s="49">
        <v>2.7027027027027026</v>
      </c>
      <c r="BH112" s="48">
        <v>0</v>
      </c>
      <c r="BI112" s="49">
        <v>0</v>
      </c>
      <c r="BJ112" s="48">
        <v>36</v>
      </c>
      <c r="BK112" s="49">
        <v>97.29729729729729</v>
      </c>
      <c r="BL112" s="48">
        <v>37</v>
      </c>
    </row>
    <row r="113" spans="1:64" ht="15">
      <c r="A113" s="64" t="s">
        <v>241</v>
      </c>
      <c r="B113" s="64" t="s">
        <v>246</v>
      </c>
      <c r="C113" s="65" t="s">
        <v>1419</v>
      </c>
      <c r="D113" s="66">
        <v>3</v>
      </c>
      <c r="E113" s="67" t="s">
        <v>132</v>
      </c>
      <c r="F113" s="68">
        <v>35</v>
      </c>
      <c r="G113" s="65"/>
      <c r="H113" s="69"/>
      <c r="I113" s="70"/>
      <c r="J113" s="70"/>
      <c r="K113" s="34" t="s">
        <v>65</v>
      </c>
      <c r="L113" s="77">
        <v>113</v>
      </c>
      <c r="M113" s="77"/>
      <c r="N113" s="72"/>
      <c r="O113" s="79" t="s">
        <v>264</v>
      </c>
      <c r="P113" s="81">
        <v>43784.42916666667</v>
      </c>
      <c r="Q113" s="79" t="s">
        <v>293</v>
      </c>
      <c r="R113" s="79"/>
      <c r="S113" s="79"/>
      <c r="T113" s="79"/>
      <c r="U113" s="79"/>
      <c r="V113" s="82" t="s">
        <v>360</v>
      </c>
      <c r="W113" s="81">
        <v>43784.42916666667</v>
      </c>
      <c r="X113" s="82" t="s">
        <v>397</v>
      </c>
      <c r="Y113" s="79"/>
      <c r="Z113" s="79"/>
      <c r="AA113" s="85" t="s">
        <v>436</v>
      </c>
      <c r="AB113" s="85" t="s">
        <v>438</v>
      </c>
      <c r="AC113" s="79" t="b">
        <v>0</v>
      </c>
      <c r="AD113" s="79">
        <v>0</v>
      </c>
      <c r="AE113" s="85" t="s">
        <v>446</v>
      </c>
      <c r="AF113" s="79" t="b">
        <v>0</v>
      </c>
      <c r="AG113" s="79" t="s">
        <v>449</v>
      </c>
      <c r="AH113" s="79"/>
      <c r="AI113" s="85" t="s">
        <v>443</v>
      </c>
      <c r="AJ113" s="79" t="b">
        <v>0</v>
      </c>
      <c r="AK113" s="79">
        <v>0</v>
      </c>
      <c r="AL113" s="85" t="s">
        <v>443</v>
      </c>
      <c r="AM113" s="79" t="s">
        <v>451</v>
      </c>
      <c r="AN113" s="79" t="b">
        <v>0</v>
      </c>
      <c r="AO113" s="85" t="s">
        <v>438</v>
      </c>
      <c r="AP113" s="79" t="s">
        <v>176</v>
      </c>
      <c r="AQ113" s="79">
        <v>0</v>
      </c>
      <c r="AR113" s="79">
        <v>0</v>
      </c>
      <c r="AS113" s="79" t="s">
        <v>461</v>
      </c>
      <c r="AT113" s="79" t="s">
        <v>462</v>
      </c>
      <c r="AU113" s="79" t="s">
        <v>463</v>
      </c>
      <c r="AV113" s="79" t="s">
        <v>464</v>
      </c>
      <c r="AW113" s="79" t="s">
        <v>465</v>
      </c>
      <c r="AX113" s="79" t="s">
        <v>466</v>
      </c>
      <c r="AY113" s="79" t="s">
        <v>467</v>
      </c>
      <c r="AZ113" s="82" t="s">
        <v>468</v>
      </c>
      <c r="BA113">
        <v>1</v>
      </c>
      <c r="BB113" s="78" t="str">
        <f>REPLACE(INDEX(GroupVertices[Group],MATCH(Edges[[#This Row],[Vertex 1]],GroupVertices[Vertex],0)),1,1,"")</f>
        <v>1</v>
      </c>
      <c r="BC113" s="78" t="str">
        <f>REPLACE(INDEX(GroupVertices[Group],MATCH(Edges[[#This Row],[Vertex 2]],GroupVertices[Vertex],0)),1,1,"")</f>
        <v>2</v>
      </c>
      <c r="BD113" s="48"/>
      <c r="BE113" s="49"/>
      <c r="BF113" s="48"/>
      <c r="BG113" s="49"/>
      <c r="BH113" s="48"/>
      <c r="BI113" s="49"/>
      <c r="BJ113" s="48"/>
      <c r="BK113" s="49"/>
      <c r="BL113" s="48"/>
    </row>
    <row r="114" spans="1:64" ht="15">
      <c r="A114" s="64" t="s">
        <v>237</v>
      </c>
      <c r="B114" s="64" t="s">
        <v>246</v>
      </c>
      <c r="C114" s="65" t="s">
        <v>1420</v>
      </c>
      <c r="D114" s="66">
        <v>3</v>
      </c>
      <c r="E114" s="67" t="s">
        <v>136</v>
      </c>
      <c r="F114" s="68">
        <v>35</v>
      </c>
      <c r="G114" s="65"/>
      <c r="H114" s="69"/>
      <c r="I114" s="70"/>
      <c r="J114" s="70"/>
      <c r="K114" s="34" t="s">
        <v>65</v>
      </c>
      <c r="L114" s="77">
        <v>114</v>
      </c>
      <c r="M114" s="77"/>
      <c r="N114" s="72"/>
      <c r="O114" s="79" t="s">
        <v>264</v>
      </c>
      <c r="P114" s="81">
        <v>43784.188888888886</v>
      </c>
      <c r="Q114" s="79" t="s">
        <v>295</v>
      </c>
      <c r="R114" s="82" t="s">
        <v>311</v>
      </c>
      <c r="S114" s="79" t="s">
        <v>320</v>
      </c>
      <c r="T114" s="79"/>
      <c r="U114" s="79"/>
      <c r="V114" s="82" t="s">
        <v>357</v>
      </c>
      <c r="W114" s="81">
        <v>43784.188888888886</v>
      </c>
      <c r="X114" s="82" t="s">
        <v>399</v>
      </c>
      <c r="Y114" s="79"/>
      <c r="Z114" s="79"/>
      <c r="AA114" s="85" t="s">
        <v>438</v>
      </c>
      <c r="AB114" s="85" t="s">
        <v>442</v>
      </c>
      <c r="AC114" s="79" t="b">
        <v>0</v>
      </c>
      <c r="AD114" s="79">
        <v>2</v>
      </c>
      <c r="AE114" s="85" t="s">
        <v>447</v>
      </c>
      <c r="AF114" s="79" t="b">
        <v>0</v>
      </c>
      <c r="AG114" s="79" t="s">
        <v>449</v>
      </c>
      <c r="AH114" s="79"/>
      <c r="AI114" s="85" t="s">
        <v>443</v>
      </c>
      <c r="AJ114" s="79" t="b">
        <v>0</v>
      </c>
      <c r="AK114" s="79">
        <v>0</v>
      </c>
      <c r="AL114" s="85" t="s">
        <v>443</v>
      </c>
      <c r="AM114" s="79" t="s">
        <v>459</v>
      </c>
      <c r="AN114" s="79" t="b">
        <v>0</v>
      </c>
      <c r="AO114" s="85" t="s">
        <v>442</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2</v>
      </c>
      <c r="BD114" s="48"/>
      <c r="BE114" s="49"/>
      <c r="BF114" s="48"/>
      <c r="BG114" s="49"/>
      <c r="BH114" s="48"/>
      <c r="BI114" s="49"/>
      <c r="BJ114" s="48"/>
      <c r="BK114" s="49"/>
      <c r="BL114" s="48"/>
    </row>
    <row r="115" spans="1:64" ht="15">
      <c r="A115" s="64" t="s">
        <v>237</v>
      </c>
      <c r="B115" s="64" t="s">
        <v>246</v>
      </c>
      <c r="C115" s="65" t="s">
        <v>1420</v>
      </c>
      <c r="D115" s="66">
        <v>3</v>
      </c>
      <c r="E115" s="67" t="s">
        <v>136</v>
      </c>
      <c r="F115" s="68">
        <v>35</v>
      </c>
      <c r="G115" s="65"/>
      <c r="H115" s="69"/>
      <c r="I115" s="70"/>
      <c r="J115" s="70"/>
      <c r="K115" s="34" t="s">
        <v>65</v>
      </c>
      <c r="L115" s="77">
        <v>115</v>
      </c>
      <c r="M115" s="77"/>
      <c r="N115" s="72"/>
      <c r="O115" s="79" t="s">
        <v>264</v>
      </c>
      <c r="P115" s="81">
        <v>43784.456979166665</v>
      </c>
      <c r="Q115" s="79" t="s">
        <v>289</v>
      </c>
      <c r="R115" s="82" t="s">
        <v>310</v>
      </c>
      <c r="S115" s="79" t="s">
        <v>319</v>
      </c>
      <c r="T115" s="79"/>
      <c r="U115" s="79"/>
      <c r="V115" s="82" t="s">
        <v>357</v>
      </c>
      <c r="W115" s="81">
        <v>43784.456979166665</v>
      </c>
      <c r="X115" s="82" t="s">
        <v>393</v>
      </c>
      <c r="Y115" s="79"/>
      <c r="Z115" s="79"/>
      <c r="AA115" s="85" t="s">
        <v>432</v>
      </c>
      <c r="AB115" s="85" t="s">
        <v>436</v>
      </c>
      <c r="AC115" s="79" t="b">
        <v>0</v>
      </c>
      <c r="AD115" s="79">
        <v>1</v>
      </c>
      <c r="AE115" s="85" t="s">
        <v>447</v>
      </c>
      <c r="AF115" s="79" t="b">
        <v>0</v>
      </c>
      <c r="AG115" s="79" t="s">
        <v>449</v>
      </c>
      <c r="AH115" s="79"/>
      <c r="AI115" s="85" t="s">
        <v>443</v>
      </c>
      <c r="AJ115" s="79" t="b">
        <v>0</v>
      </c>
      <c r="AK115" s="79">
        <v>0</v>
      </c>
      <c r="AL115" s="85" t="s">
        <v>443</v>
      </c>
      <c r="AM115" s="79" t="s">
        <v>459</v>
      </c>
      <c r="AN115" s="79" t="b">
        <v>0</v>
      </c>
      <c r="AO115" s="85" t="s">
        <v>436</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1</v>
      </c>
      <c r="BC115" s="78" t="str">
        <f>REPLACE(INDEX(GroupVertices[Group],MATCH(Edges[[#This Row],[Vertex 2]],GroupVertices[Vertex],0)),1,1,"")</f>
        <v>2</v>
      </c>
      <c r="BD115" s="48"/>
      <c r="BE115" s="49"/>
      <c r="BF115" s="48"/>
      <c r="BG115" s="49"/>
      <c r="BH115" s="48"/>
      <c r="BI115" s="49"/>
      <c r="BJ115" s="48"/>
      <c r="BK115" s="49"/>
      <c r="BL115" s="48"/>
    </row>
    <row r="116" spans="1:64" ht="15">
      <c r="A116" s="64" t="s">
        <v>237</v>
      </c>
      <c r="B116" s="64" t="s">
        <v>246</v>
      </c>
      <c r="C116" s="65" t="s">
        <v>1420</v>
      </c>
      <c r="D116" s="66">
        <v>3</v>
      </c>
      <c r="E116" s="67" t="s">
        <v>136</v>
      </c>
      <c r="F116" s="68">
        <v>35</v>
      </c>
      <c r="G116" s="65"/>
      <c r="H116" s="69"/>
      <c r="I116" s="70"/>
      <c r="J116" s="70"/>
      <c r="K116" s="34" t="s">
        <v>65</v>
      </c>
      <c r="L116" s="77">
        <v>116</v>
      </c>
      <c r="M116" s="77"/>
      <c r="N116" s="72"/>
      <c r="O116" s="79" t="s">
        <v>264</v>
      </c>
      <c r="P116" s="81">
        <v>43784.48204861111</v>
      </c>
      <c r="Q116" s="79" t="s">
        <v>296</v>
      </c>
      <c r="R116" s="79"/>
      <c r="S116" s="79"/>
      <c r="T116" s="79"/>
      <c r="U116" s="79"/>
      <c r="V116" s="82" t="s">
        <v>357</v>
      </c>
      <c r="W116" s="81">
        <v>43784.48204861111</v>
      </c>
      <c r="X116" s="82" t="s">
        <v>400</v>
      </c>
      <c r="Y116" s="79"/>
      <c r="Z116" s="79"/>
      <c r="AA116" s="85" t="s">
        <v>439</v>
      </c>
      <c r="AB116" s="79"/>
      <c r="AC116" s="79" t="b">
        <v>0</v>
      </c>
      <c r="AD116" s="79">
        <v>0</v>
      </c>
      <c r="AE116" s="85" t="s">
        <v>443</v>
      </c>
      <c r="AF116" s="79" t="b">
        <v>0</v>
      </c>
      <c r="AG116" s="79" t="s">
        <v>449</v>
      </c>
      <c r="AH116" s="79"/>
      <c r="AI116" s="85" t="s">
        <v>443</v>
      </c>
      <c r="AJ116" s="79" t="b">
        <v>0</v>
      </c>
      <c r="AK116" s="79">
        <v>1</v>
      </c>
      <c r="AL116" s="85" t="s">
        <v>437</v>
      </c>
      <c r="AM116" s="79" t="s">
        <v>459</v>
      </c>
      <c r="AN116" s="79" t="b">
        <v>0</v>
      </c>
      <c r="AO116" s="85" t="s">
        <v>437</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1</v>
      </c>
      <c r="BC116" s="78" t="str">
        <f>REPLACE(INDEX(GroupVertices[Group],MATCH(Edges[[#This Row],[Vertex 2]],GroupVertices[Vertex],0)),1,1,"")</f>
        <v>2</v>
      </c>
      <c r="BD116" s="48"/>
      <c r="BE116" s="49"/>
      <c r="BF116" s="48"/>
      <c r="BG116" s="49"/>
      <c r="BH116" s="48"/>
      <c r="BI116" s="49"/>
      <c r="BJ116" s="48"/>
      <c r="BK116" s="49"/>
      <c r="BL116" s="48"/>
    </row>
    <row r="117" spans="1:64" ht="15">
      <c r="A117" s="64" t="s">
        <v>244</v>
      </c>
      <c r="B117" s="64" t="s">
        <v>246</v>
      </c>
      <c r="C117" s="65" t="s">
        <v>1419</v>
      </c>
      <c r="D117" s="66">
        <v>3</v>
      </c>
      <c r="E117" s="67" t="s">
        <v>132</v>
      </c>
      <c r="F117" s="68">
        <v>35</v>
      </c>
      <c r="G117" s="65"/>
      <c r="H117" s="69"/>
      <c r="I117" s="70"/>
      <c r="J117" s="70"/>
      <c r="K117" s="34" t="s">
        <v>65</v>
      </c>
      <c r="L117" s="77">
        <v>117</v>
      </c>
      <c r="M117" s="77"/>
      <c r="N117" s="72"/>
      <c r="O117" s="79" t="s">
        <v>264</v>
      </c>
      <c r="P117" s="81">
        <v>43785.199953703705</v>
      </c>
      <c r="Q117" s="79" t="s">
        <v>298</v>
      </c>
      <c r="R117" s="79"/>
      <c r="S117" s="79"/>
      <c r="T117" s="79"/>
      <c r="U117" s="79"/>
      <c r="V117" s="82" t="s">
        <v>363</v>
      </c>
      <c r="W117" s="81">
        <v>43785.199953703705</v>
      </c>
      <c r="X117" s="82" t="s">
        <v>402</v>
      </c>
      <c r="Y117" s="79"/>
      <c r="Z117" s="79"/>
      <c r="AA117" s="85" t="s">
        <v>441</v>
      </c>
      <c r="AB117" s="79"/>
      <c r="AC117" s="79" t="b">
        <v>0</v>
      </c>
      <c r="AD117" s="79">
        <v>0</v>
      </c>
      <c r="AE117" s="85" t="s">
        <v>443</v>
      </c>
      <c r="AF117" s="79" t="b">
        <v>0</v>
      </c>
      <c r="AG117" s="79" t="s">
        <v>449</v>
      </c>
      <c r="AH117" s="79"/>
      <c r="AI117" s="85" t="s">
        <v>443</v>
      </c>
      <c r="AJ117" s="79" t="b">
        <v>0</v>
      </c>
      <c r="AK117" s="79">
        <v>2</v>
      </c>
      <c r="AL117" s="85" t="s">
        <v>438</v>
      </c>
      <c r="AM117" s="79" t="s">
        <v>459</v>
      </c>
      <c r="AN117" s="79" t="b">
        <v>0</v>
      </c>
      <c r="AO117" s="85" t="s">
        <v>438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2</v>
      </c>
      <c r="BD117" s="48"/>
      <c r="BE117" s="49"/>
      <c r="BF117" s="48"/>
      <c r="BG117" s="49"/>
      <c r="BH117" s="48"/>
      <c r="BI117" s="49"/>
      <c r="BJ117" s="48"/>
      <c r="BK117" s="49"/>
      <c r="BL117" s="48"/>
    </row>
    <row r="118" spans="1:64" ht="15">
      <c r="A118" s="64" t="s">
        <v>241</v>
      </c>
      <c r="B118" s="64" t="s">
        <v>237</v>
      </c>
      <c r="C118" s="65" t="s">
        <v>1419</v>
      </c>
      <c r="D118" s="66">
        <v>3</v>
      </c>
      <c r="E118" s="67" t="s">
        <v>132</v>
      </c>
      <c r="F118" s="68">
        <v>35</v>
      </c>
      <c r="G118" s="65"/>
      <c r="H118" s="69"/>
      <c r="I118" s="70"/>
      <c r="J118" s="70"/>
      <c r="K118" s="34" t="s">
        <v>66</v>
      </c>
      <c r="L118" s="77">
        <v>118</v>
      </c>
      <c r="M118" s="77"/>
      <c r="N118" s="72"/>
      <c r="O118" s="79" t="s">
        <v>265</v>
      </c>
      <c r="P118" s="81">
        <v>43784.42916666667</v>
      </c>
      <c r="Q118" s="79" t="s">
        <v>293</v>
      </c>
      <c r="R118" s="79"/>
      <c r="S118" s="79"/>
      <c r="T118" s="79"/>
      <c r="U118" s="79"/>
      <c r="V118" s="82" t="s">
        <v>360</v>
      </c>
      <c r="W118" s="81">
        <v>43784.42916666667</v>
      </c>
      <c r="X118" s="82" t="s">
        <v>397</v>
      </c>
      <c r="Y118" s="79"/>
      <c r="Z118" s="79"/>
      <c r="AA118" s="85" t="s">
        <v>436</v>
      </c>
      <c r="AB118" s="85" t="s">
        <v>438</v>
      </c>
      <c r="AC118" s="79" t="b">
        <v>0</v>
      </c>
      <c r="AD118" s="79">
        <v>0</v>
      </c>
      <c r="AE118" s="85" t="s">
        <v>446</v>
      </c>
      <c r="AF118" s="79" t="b">
        <v>0</v>
      </c>
      <c r="AG118" s="79" t="s">
        <v>449</v>
      </c>
      <c r="AH118" s="79"/>
      <c r="AI118" s="85" t="s">
        <v>443</v>
      </c>
      <c r="AJ118" s="79" t="b">
        <v>0</v>
      </c>
      <c r="AK118" s="79">
        <v>0</v>
      </c>
      <c r="AL118" s="85" t="s">
        <v>443</v>
      </c>
      <c r="AM118" s="79" t="s">
        <v>451</v>
      </c>
      <c r="AN118" s="79" t="b">
        <v>0</v>
      </c>
      <c r="AO118" s="85" t="s">
        <v>438</v>
      </c>
      <c r="AP118" s="79" t="s">
        <v>176</v>
      </c>
      <c r="AQ118" s="79">
        <v>0</v>
      </c>
      <c r="AR118" s="79">
        <v>0</v>
      </c>
      <c r="AS118" s="79" t="s">
        <v>461</v>
      </c>
      <c r="AT118" s="79" t="s">
        <v>462</v>
      </c>
      <c r="AU118" s="79" t="s">
        <v>463</v>
      </c>
      <c r="AV118" s="79" t="s">
        <v>464</v>
      </c>
      <c r="AW118" s="79" t="s">
        <v>465</v>
      </c>
      <c r="AX118" s="79" t="s">
        <v>466</v>
      </c>
      <c r="AY118" s="79" t="s">
        <v>467</v>
      </c>
      <c r="AZ118" s="82" t="s">
        <v>468</v>
      </c>
      <c r="BA118">
        <v>1</v>
      </c>
      <c r="BB118" s="78" t="str">
        <f>REPLACE(INDEX(GroupVertices[Group],MATCH(Edges[[#This Row],[Vertex 1]],GroupVertices[Vertex],0)),1,1,"")</f>
        <v>1</v>
      </c>
      <c r="BC118" s="78" t="str">
        <f>REPLACE(INDEX(GroupVertices[Group],MATCH(Edges[[#This Row],[Vertex 2]],GroupVertices[Vertex],0)),1,1,"")</f>
        <v>1</v>
      </c>
      <c r="BD118" s="48">
        <v>1</v>
      </c>
      <c r="BE118" s="49">
        <v>2.7027027027027026</v>
      </c>
      <c r="BF118" s="48">
        <v>3</v>
      </c>
      <c r="BG118" s="49">
        <v>8.108108108108109</v>
      </c>
      <c r="BH118" s="48">
        <v>0</v>
      </c>
      <c r="BI118" s="49">
        <v>0</v>
      </c>
      <c r="BJ118" s="48">
        <v>33</v>
      </c>
      <c r="BK118" s="49">
        <v>89.1891891891892</v>
      </c>
      <c r="BL118" s="48">
        <v>37</v>
      </c>
    </row>
    <row r="119" spans="1:64" ht="15">
      <c r="A119" s="64" t="s">
        <v>237</v>
      </c>
      <c r="B119" s="64" t="s">
        <v>241</v>
      </c>
      <c r="C119" s="65" t="s">
        <v>1420</v>
      </c>
      <c r="D119" s="66">
        <v>3</v>
      </c>
      <c r="E119" s="67" t="s">
        <v>136</v>
      </c>
      <c r="F119" s="68">
        <v>35</v>
      </c>
      <c r="G119" s="65"/>
      <c r="H119" s="69"/>
      <c r="I119" s="70"/>
      <c r="J119" s="70"/>
      <c r="K119" s="34" t="s">
        <v>66</v>
      </c>
      <c r="L119" s="77">
        <v>119</v>
      </c>
      <c r="M119" s="77"/>
      <c r="N119" s="72"/>
      <c r="O119" s="79" t="s">
        <v>265</v>
      </c>
      <c r="P119" s="81">
        <v>43784.188888888886</v>
      </c>
      <c r="Q119" s="79" t="s">
        <v>295</v>
      </c>
      <c r="R119" s="82" t="s">
        <v>311</v>
      </c>
      <c r="S119" s="79" t="s">
        <v>320</v>
      </c>
      <c r="T119" s="79"/>
      <c r="U119" s="79"/>
      <c r="V119" s="82" t="s">
        <v>357</v>
      </c>
      <c r="W119" s="81">
        <v>43784.188888888886</v>
      </c>
      <c r="X119" s="82" t="s">
        <v>399</v>
      </c>
      <c r="Y119" s="79"/>
      <c r="Z119" s="79"/>
      <c r="AA119" s="85" t="s">
        <v>438</v>
      </c>
      <c r="AB119" s="85" t="s">
        <v>442</v>
      </c>
      <c r="AC119" s="79" t="b">
        <v>0</v>
      </c>
      <c r="AD119" s="79">
        <v>2</v>
      </c>
      <c r="AE119" s="85" t="s">
        <v>447</v>
      </c>
      <c r="AF119" s="79" t="b">
        <v>0</v>
      </c>
      <c r="AG119" s="79" t="s">
        <v>449</v>
      </c>
      <c r="AH119" s="79"/>
      <c r="AI119" s="85" t="s">
        <v>443</v>
      </c>
      <c r="AJ119" s="79" t="b">
        <v>0</v>
      </c>
      <c r="AK119" s="79">
        <v>0</v>
      </c>
      <c r="AL119" s="85" t="s">
        <v>443</v>
      </c>
      <c r="AM119" s="79" t="s">
        <v>459</v>
      </c>
      <c r="AN119" s="79" t="b">
        <v>0</v>
      </c>
      <c r="AO119" s="85" t="s">
        <v>442</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v>0</v>
      </c>
      <c r="BE119" s="49">
        <v>0</v>
      </c>
      <c r="BF119" s="48">
        <v>1</v>
      </c>
      <c r="BG119" s="49">
        <v>2.4390243902439024</v>
      </c>
      <c r="BH119" s="48">
        <v>0</v>
      </c>
      <c r="BI119" s="49">
        <v>0</v>
      </c>
      <c r="BJ119" s="48">
        <v>40</v>
      </c>
      <c r="BK119" s="49">
        <v>97.5609756097561</v>
      </c>
      <c r="BL119" s="48">
        <v>41</v>
      </c>
    </row>
    <row r="120" spans="1:64" ht="15">
      <c r="A120" s="64" t="s">
        <v>237</v>
      </c>
      <c r="B120" s="64" t="s">
        <v>241</v>
      </c>
      <c r="C120" s="65" t="s">
        <v>1420</v>
      </c>
      <c r="D120" s="66">
        <v>3</v>
      </c>
      <c r="E120" s="67" t="s">
        <v>136</v>
      </c>
      <c r="F120" s="68">
        <v>35</v>
      </c>
      <c r="G120" s="65"/>
      <c r="H120" s="69"/>
      <c r="I120" s="70"/>
      <c r="J120" s="70"/>
      <c r="K120" s="34" t="s">
        <v>66</v>
      </c>
      <c r="L120" s="77">
        <v>120</v>
      </c>
      <c r="M120" s="77"/>
      <c r="N120" s="72"/>
      <c r="O120" s="79" t="s">
        <v>265</v>
      </c>
      <c r="P120" s="81">
        <v>43784.456979166665</v>
      </c>
      <c r="Q120" s="79" t="s">
        <v>289</v>
      </c>
      <c r="R120" s="82" t="s">
        <v>310</v>
      </c>
      <c r="S120" s="79" t="s">
        <v>319</v>
      </c>
      <c r="T120" s="79"/>
      <c r="U120" s="79"/>
      <c r="V120" s="82" t="s">
        <v>357</v>
      </c>
      <c r="W120" s="81">
        <v>43784.456979166665</v>
      </c>
      <c r="X120" s="82" t="s">
        <v>393</v>
      </c>
      <c r="Y120" s="79"/>
      <c r="Z120" s="79"/>
      <c r="AA120" s="85" t="s">
        <v>432</v>
      </c>
      <c r="AB120" s="85" t="s">
        <v>436</v>
      </c>
      <c r="AC120" s="79" t="b">
        <v>0</v>
      </c>
      <c r="AD120" s="79">
        <v>1</v>
      </c>
      <c r="AE120" s="85" t="s">
        <v>447</v>
      </c>
      <c r="AF120" s="79" t="b">
        <v>0</v>
      </c>
      <c r="AG120" s="79" t="s">
        <v>449</v>
      </c>
      <c r="AH120" s="79"/>
      <c r="AI120" s="85" t="s">
        <v>443</v>
      </c>
      <c r="AJ120" s="79" t="b">
        <v>0</v>
      </c>
      <c r="AK120" s="79">
        <v>0</v>
      </c>
      <c r="AL120" s="85" t="s">
        <v>443</v>
      </c>
      <c r="AM120" s="79" t="s">
        <v>459</v>
      </c>
      <c r="AN120" s="79" t="b">
        <v>0</v>
      </c>
      <c r="AO120" s="85" t="s">
        <v>436</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1</v>
      </c>
      <c r="BE120" s="49">
        <v>2.127659574468085</v>
      </c>
      <c r="BF120" s="48">
        <v>2</v>
      </c>
      <c r="BG120" s="49">
        <v>4.25531914893617</v>
      </c>
      <c r="BH120" s="48">
        <v>0</v>
      </c>
      <c r="BI120" s="49">
        <v>0</v>
      </c>
      <c r="BJ120" s="48">
        <v>44</v>
      </c>
      <c r="BK120" s="49">
        <v>93.61702127659575</v>
      </c>
      <c r="BL120" s="48">
        <v>47</v>
      </c>
    </row>
    <row r="121" spans="1:64" ht="15">
      <c r="A121" s="64" t="s">
        <v>237</v>
      </c>
      <c r="B121" s="64" t="s">
        <v>241</v>
      </c>
      <c r="C121" s="65" t="s">
        <v>1419</v>
      </c>
      <c r="D121" s="66">
        <v>3</v>
      </c>
      <c r="E121" s="67" t="s">
        <v>132</v>
      </c>
      <c r="F121" s="68">
        <v>35</v>
      </c>
      <c r="G121" s="65"/>
      <c r="H121" s="69"/>
      <c r="I121" s="70"/>
      <c r="J121" s="70"/>
      <c r="K121" s="34" t="s">
        <v>66</v>
      </c>
      <c r="L121" s="77">
        <v>121</v>
      </c>
      <c r="M121" s="77"/>
      <c r="N121" s="72"/>
      <c r="O121" s="79" t="s">
        <v>264</v>
      </c>
      <c r="P121" s="81">
        <v>43784.48204861111</v>
      </c>
      <c r="Q121" s="79" t="s">
        <v>296</v>
      </c>
      <c r="R121" s="79"/>
      <c r="S121" s="79"/>
      <c r="T121" s="79"/>
      <c r="U121" s="79"/>
      <c r="V121" s="82" t="s">
        <v>357</v>
      </c>
      <c r="W121" s="81">
        <v>43784.48204861111</v>
      </c>
      <c r="X121" s="82" t="s">
        <v>400</v>
      </c>
      <c r="Y121" s="79"/>
      <c r="Z121" s="79"/>
      <c r="AA121" s="85" t="s">
        <v>439</v>
      </c>
      <c r="AB121" s="79"/>
      <c r="AC121" s="79" t="b">
        <v>0</v>
      </c>
      <c r="AD121" s="79">
        <v>0</v>
      </c>
      <c r="AE121" s="85" t="s">
        <v>443</v>
      </c>
      <c r="AF121" s="79" t="b">
        <v>0</v>
      </c>
      <c r="AG121" s="79" t="s">
        <v>449</v>
      </c>
      <c r="AH121" s="79"/>
      <c r="AI121" s="85" t="s">
        <v>443</v>
      </c>
      <c r="AJ121" s="79" t="b">
        <v>0</v>
      </c>
      <c r="AK121" s="79">
        <v>1</v>
      </c>
      <c r="AL121" s="85" t="s">
        <v>437</v>
      </c>
      <c r="AM121" s="79" t="s">
        <v>459</v>
      </c>
      <c r="AN121" s="79" t="b">
        <v>0</v>
      </c>
      <c r="AO121" s="85" t="s">
        <v>437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20</v>
      </c>
      <c r="BK121" s="49">
        <v>100</v>
      </c>
      <c r="BL121" s="48">
        <v>20</v>
      </c>
    </row>
    <row r="122" spans="1:64" ht="15">
      <c r="A122" s="64" t="s">
        <v>244</v>
      </c>
      <c r="B122" s="64" t="s">
        <v>241</v>
      </c>
      <c r="C122" s="65" t="s">
        <v>1419</v>
      </c>
      <c r="D122" s="66">
        <v>3</v>
      </c>
      <c r="E122" s="67" t="s">
        <v>132</v>
      </c>
      <c r="F122" s="68">
        <v>35</v>
      </c>
      <c r="G122" s="65"/>
      <c r="H122" s="69"/>
      <c r="I122" s="70"/>
      <c r="J122" s="70"/>
      <c r="K122" s="34" t="s">
        <v>65</v>
      </c>
      <c r="L122" s="77">
        <v>122</v>
      </c>
      <c r="M122" s="77"/>
      <c r="N122" s="72"/>
      <c r="O122" s="79" t="s">
        <v>264</v>
      </c>
      <c r="P122" s="81">
        <v>43785.199953703705</v>
      </c>
      <c r="Q122" s="79" t="s">
        <v>298</v>
      </c>
      <c r="R122" s="79"/>
      <c r="S122" s="79"/>
      <c r="T122" s="79"/>
      <c r="U122" s="79"/>
      <c r="V122" s="82" t="s">
        <v>363</v>
      </c>
      <c r="W122" s="81">
        <v>43785.199953703705</v>
      </c>
      <c r="X122" s="82" t="s">
        <v>402</v>
      </c>
      <c r="Y122" s="79"/>
      <c r="Z122" s="79"/>
      <c r="AA122" s="85" t="s">
        <v>441</v>
      </c>
      <c r="AB122" s="79"/>
      <c r="AC122" s="79" t="b">
        <v>0</v>
      </c>
      <c r="AD122" s="79">
        <v>0</v>
      </c>
      <c r="AE122" s="85" t="s">
        <v>443</v>
      </c>
      <c r="AF122" s="79" t="b">
        <v>0</v>
      </c>
      <c r="AG122" s="79" t="s">
        <v>449</v>
      </c>
      <c r="AH122" s="79"/>
      <c r="AI122" s="85" t="s">
        <v>443</v>
      </c>
      <c r="AJ122" s="79" t="b">
        <v>0</v>
      </c>
      <c r="AK122" s="79">
        <v>2</v>
      </c>
      <c r="AL122" s="85" t="s">
        <v>438</v>
      </c>
      <c r="AM122" s="79" t="s">
        <v>459</v>
      </c>
      <c r="AN122" s="79" t="b">
        <v>0</v>
      </c>
      <c r="AO122" s="85" t="s">
        <v>438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244</v>
      </c>
      <c r="B123" s="64" t="s">
        <v>237</v>
      </c>
      <c r="C123" s="65" t="s">
        <v>1419</v>
      </c>
      <c r="D123" s="66">
        <v>3</v>
      </c>
      <c r="E123" s="67" t="s">
        <v>132</v>
      </c>
      <c r="F123" s="68">
        <v>35</v>
      </c>
      <c r="G123" s="65"/>
      <c r="H123" s="69"/>
      <c r="I123" s="70"/>
      <c r="J123" s="70"/>
      <c r="K123" s="34" t="s">
        <v>65</v>
      </c>
      <c r="L123" s="77">
        <v>123</v>
      </c>
      <c r="M123" s="77"/>
      <c r="N123" s="72"/>
      <c r="O123" s="79" t="s">
        <v>264</v>
      </c>
      <c r="P123" s="81">
        <v>43785.199953703705</v>
      </c>
      <c r="Q123" s="79" t="s">
        <v>298</v>
      </c>
      <c r="R123" s="79"/>
      <c r="S123" s="79"/>
      <c r="T123" s="79"/>
      <c r="U123" s="79"/>
      <c r="V123" s="82" t="s">
        <v>363</v>
      </c>
      <c r="W123" s="81">
        <v>43785.199953703705</v>
      </c>
      <c r="X123" s="82" t="s">
        <v>402</v>
      </c>
      <c r="Y123" s="79"/>
      <c r="Z123" s="79"/>
      <c r="AA123" s="85" t="s">
        <v>441</v>
      </c>
      <c r="AB123" s="79"/>
      <c r="AC123" s="79" t="b">
        <v>0</v>
      </c>
      <c r="AD123" s="79">
        <v>0</v>
      </c>
      <c r="AE123" s="85" t="s">
        <v>443</v>
      </c>
      <c r="AF123" s="79" t="b">
        <v>0</v>
      </c>
      <c r="AG123" s="79" t="s">
        <v>449</v>
      </c>
      <c r="AH123" s="79"/>
      <c r="AI123" s="85" t="s">
        <v>443</v>
      </c>
      <c r="AJ123" s="79" t="b">
        <v>0</v>
      </c>
      <c r="AK123" s="79">
        <v>2</v>
      </c>
      <c r="AL123" s="85" t="s">
        <v>438</v>
      </c>
      <c r="AM123" s="79" t="s">
        <v>459</v>
      </c>
      <c r="AN123" s="79" t="b">
        <v>0</v>
      </c>
      <c r="AO123" s="85" t="s">
        <v>438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20</v>
      </c>
      <c r="BK123" s="49">
        <v>100</v>
      </c>
      <c r="BL123"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hyperlinks>
    <hyperlink ref="R4" r:id="rId1" display="https://www.slideshare.net/KaiserFamilyFoundation/public-opinion-on-singlepayer-national-health-plans-and-expanding-access-to-medicare-coverage-186950554"/>
    <hyperlink ref="R5" r:id="rId2" display="https://www.kff.org/other/press-release/health-policy-resources-for-covering-the-democratic-presidential-primary-debates/"/>
    <hyperlink ref="R7" r:id="rId3" display="https://www.slideshare.net/KaiserFamilyFoundation/public-opinion-on-singlepayer-national-health-plans-and-expanding-access-to-medicare-coverage-186950554"/>
    <hyperlink ref="R8" r:id="rId4" display="https://www.kff.org/other/press-release/health-policy-resources-for-covering-the-democratic-presidential-primary-debates/"/>
    <hyperlink ref="R19" r:id="rId5" display="https://kaiserf.am/2wTfOx3"/>
    <hyperlink ref="R20" r:id="rId6" display="https://www.kff.org/infographic/health-and-health-care-for-american-indians-and-alaska-natives-aians/"/>
    <hyperlink ref="R21" r:id="rId7" display="https://kaiserf.am/2wTfOx3"/>
    <hyperlink ref="R27" r:id="rId8" display="https://khn.org/news/bruising-labor-battles-put-kaiser-permanentes-reputation-on-the-line/"/>
    <hyperlink ref="R28" r:id="rId9" display="https://khn.org/news/bruising-labor-battles-put-kaiser-permanentes-reputation-on-the-line/"/>
    <hyperlink ref="R29" r:id="rId10" display="https://khn.org/news/bruising-labor-battles-put-kaiser-permanentes-reputation-on-the-line/"/>
    <hyperlink ref="R30" r:id="rId11" display="http://kff.org/health-reform/press-release/an-estimated-52-million-adults-have-pre-existing-conditions-that-would-make-them-uninsurable-pre-obamacare/?utm_sq=fozcn8izas&amp;utm_source=Twitter&amp;utm_medium=social&amp;utm_campaign=PreexistingOrg&amp;utm_content=News+and+Stats"/>
    <hyperlink ref="R32" r:id="rId12" display="http://kff.org/health-reform/press-release/an-estimated-52-million-adults-have-pre-existing-conditions-that-would-make-them-uninsurable-pre-obamacare/?utm_sq=fozcn8izas&amp;utm_source=Twitter&amp;utm_medium=social&amp;utm_campaign=PreexistingOrg&amp;utm_content=News+and+Stats"/>
    <hyperlink ref="R34" r:id="rId13" display="http://kff.org/health-reform/press-release/an-estimated-52-million-adults-have-pre-existing-conditions-that-would-make-them-uninsurable-pre-obamacare/?utm_sq=fozcn8izas&amp;utm_source=Twitter&amp;utm_medium=social&amp;utm_campaign=PreexistingOrg&amp;utm_content=News+and+Stats"/>
    <hyperlink ref="R36" r:id="rId14" display="https://www.kff.org/medicare/issue-brief/how-much-do-medicare-beneficiaries-spend-out-of-pocket-on-health-care/"/>
    <hyperlink ref="R37" r:id="rId15" display="https://www.mahp.org/2019/10/17/causes-of-surprise-medical-bills-examined/"/>
    <hyperlink ref="R38" r:id="rId16" display="https://www.kff.org/5ba5d6b/"/>
    <hyperlink ref="R40" r:id="rId17" display="https://www.kff.org/5ba5d6b/"/>
    <hyperlink ref="R42" r:id="rId18" display="https://www.kff.org/5ba5d6b/"/>
    <hyperlink ref="R45" r:id="rId19" display="https://www.healthinnovation.org/news/blog/post?page=kaiser-family-foundations-medicaid-survey-highlights-the-importance-of-consumer-engagement"/>
    <hyperlink ref="R46" r:id="rId20" display="https://www.healthinnovation.org/news/blog/post?page=kaiser-family-foundations-medicaid-survey-highlights-the-importance-of-consumer-engagement"/>
    <hyperlink ref="R47" r:id="rId21" display="https://www.healthinnovation.org/news/blog/post?page=kaiser-family-foundations-medicaid-survey-highlights-the-importance-of-consumer-engagement"/>
    <hyperlink ref="R48" r:id="rId22" display="https://www.healthinnovation.org/news/blog/post?page=kaiser-family-foundations-medicaid-survey-highlights-the-importance-of-consumer-engagement"/>
    <hyperlink ref="R67" r:id="rId23" display="https://www.ncbi.nlm.nih.gov/m/pubmed/27869503/"/>
    <hyperlink ref="R69" r:id="rId24" display="https://www.ncbi.nlm.nih.gov/m/pubmed/27869503/"/>
    <hyperlink ref="R70" r:id="rId25" display="https://www.ncbi.nlm.nih.gov/m/pubmed/27869503/"/>
    <hyperlink ref="R80" r:id="rId26" display="https://www.cnbc.com/2019/07/20/heres-why-so-many-americans-cant-handle-a-400-unexpected-expense.html"/>
    <hyperlink ref="R101" r:id="rId27" display="https://www.thebalance.com/medical-bankruptcy-statistics-4154729"/>
    <hyperlink ref="R102" r:id="rId28" display="https://www.cnbc.com/2019/07/20/heres-why-so-many-americans-cant-handle-a-400-unexpected-expense.html"/>
    <hyperlink ref="R106" r:id="rId29" display="https://www.thebalance.com/medical-bankruptcy-statistics-4154729"/>
    <hyperlink ref="R107" r:id="rId30" display="https://www.cnbc.com/2019/07/20/heres-why-so-many-americans-cant-handle-a-400-unexpected-expense.html"/>
    <hyperlink ref="R114" r:id="rId31" display="https://www.thebalance.com/medical-bankruptcy-statistics-4154729"/>
    <hyperlink ref="R115" r:id="rId32" display="https://www.cnbc.com/2019/07/20/heres-why-so-many-americans-cant-handle-a-400-unexpected-expense.html"/>
    <hyperlink ref="R119" r:id="rId33" display="https://www.thebalance.com/medical-bankruptcy-statistics-4154729"/>
    <hyperlink ref="R120" r:id="rId34" display="https://www.cnbc.com/2019/07/20/heres-why-so-many-americans-cant-handle-a-400-unexpected-expense.html"/>
    <hyperlink ref="U11" r:id="rId35" display="https://pbs.twimg.com/media/D47PduIW0AUyV14.jpg"/>
    <hyperlink ref="U13" r:id="rId36" display="https://pbs.twimg.com/media/D47PduIW0AUyV14.jpg"/>
    <hyperlink ref="U15" r:id="rId37" display="https://pbs.twimg.com/media/D47PduIW0AUyV14.jpg"/>
    <hyperlink ref="U17" r:id="rId38" display="https://pbs.twimg.com/media/D47PduIW0AUyV14.jpg"/>
    <hyperlink ref="U19" r:id="rId39" display="https://pbs.twimg.com/media/DJhCoxIWsAA_5ND.jpg"/>
    <hyperlink ref="U20" r:id="rId40" display="https://pbs.twimg.com/media/DcG6r2iXkAEei8H.jpg"/>
    <hyperlink ref="U23" r:id="rId41" display="https://pbs.twimg.com/media/EI4l95jWwAEtIOC.jpg"/>
    <hyperlink ref="U24" r:id="rId42" display="https://pbs.twimg.com/media/EI4l95jWwAEtIOC.jpg"/>
    <hyperlink ref="U25" r:id="rId43" display="https://pbs.twimg.com/media/EI4l95jWwAEtIOC.jpg"/>
    <hyperlink ref="U26" r:id="rId44" display="https://pbs.twimg.com/media/EI4l95jWwAEtIOC.jpg"/>
    <hyperlink ref="U30" r:id="rId45" display="https://pbs.twimg.com/media/DYTRESBW4AAW3zB.jpg"/>
    <hyperlink ref="U32" r:id="rId46" display="https://pbs.twimg.com/media/DYTRESBW4AAW3zB.jpg"/>
    <hyperlink ref="U34" r:id="rId47" display="https://pbs.twimg.com/media/DYTRESBW4AAW3zB.jpg"/>
    <hyperlink ref="U45" r:id="rId48" display="https://pbs.twimg.com/media/EJRG1d8XYAIWs7Q.jpg"/>
    <hyperlink ref="U46" r:id="rId49" display="https://pbs.twimg.com/media/EJRG1d8XYAIWs7Q.jpg"/>
    <hyperlink ref="U47" r:id="rId50" display="https://pbs.twimg.com/media/EJRG1d8XYAIWs7Q.jpg"/>
    <hyperlink ref="U67" r:id="rId51" display="https://pbs.twimg.com/media/EJRRKeXXUAEjTkw.jpg"/>
    <hyperlink ref="U69" r:id="rId52" display="https://pbs.twimg.com/media/EJRRKeXXUAEjTkw.jpg"/>
    <hyperlink ref="U70" r:id="rId53" display="https://pbs.twimg.com/media/EJRRKeXXUAEjTkw.jpg"/>
    <hyperlink ref="U91" r:id="rId54" display="https://pbs.twimg.com/tweet_video_thumb/EJcPZiWVUAAbyUy.jpg"/>
    <hyperlink ref="U92" r:id="rId55" display="https://pbs.twimg.com/tweet_video_thumb/EJcPZiWVUAAbyUy.jpg"/>
    <hyperlink ref="U93" r:id="rId56" display="https://pbs.twimg.com/tweet_video_thumb/EJcPZiWVUAAbyUy.jpg"/>
    <hyperlink ref="U94" r:id="rId57" display="https://pbs.twimg.com/tweet_video_thumb/EJcPZiWVUAAbyUy.jpg"/>
    <hyperlink ref="U95" r:id="rId58" display="https://pbs.twimg.com/tweet_video_thumb/EJcPZiWVUAAbyUy.jpg"/>
    <hyperlink ref="V3" r:id="rId59" display="http://pbs.twimg.com/profile_images/1086264265277767681/9ChSXg7Q_normal.jpg"/>
    <hyperlink ref="V4" r:id="rId60" display="http://pbs.twimg.com/profile_images/1142525603171713025/BezR5X2O_normal.png"/>
    <hyperlink ref="V5" r:id="rId61" display="http://pbs.twimg.com/profile_images/1142525603171713025/BezR5X2O_normal.png"/>
    <hyperlink ref="V6" r:id="rId62" display="http://pbs.twimg.com/profile_images/919638088640376832/EghQo3yX_normal.jpg"/>
    <hyperlink ref="V7" r:id="rId63" display="http://pbs.twimg.com/profile_images/1142525603171713025/BezR5X2O_normal.png"/>
    <hyperlink ref="V8" r:id="rId64" display="http://pbs.twimg.com/profile_images/1142525603171713025/BezR5X2O_normal.png"/>
    <hyperlink ref="V9" r:id="rId65" display="http://pbs.twimg.com/profile_images/919638088640376832/EghQo3yX_normal.jpg"/>
    <hyperlink ref="V10" r:id="rId66" display="http://pbs.twimg.com/profile_images/919638088640376832/EghQo3yX_normal.jpg"/>
    <hyperlink ref="V11" r:id="rId67" display="https://pbs.twimg.com/media/D47PduIW0AUyV14.jpg"/>
    <hyperlink ref="V12" r:id="rId68" display="http://pbs.twimg.com/profile_images/487302336625123329/FoYPXMUl_normal.png"/>
    <hyperlink ref="V13" r:id="rId69" display="https://pbs.twimg.com/media/D47PduIW0AUyV14.jpg"/>
    <hyperlink ref="V14" r:id="rId70" display="http://pbs.twimg.com/profile_images/487302336625123329/FoYPXMUl_normal.png"/>
    <hyperlink ref="V15" r:id="rId71" display="https://pbs.twimg.com/media/D47PduIW0AUyV14.jpg"/>
    <hyperlink ref="V16" r:id="rId72" display="http://pbs.twimg.com/profile_images/487302336625123329/FoYPXMUl_normal.png"/>
    <hyperlink ref="V17" r:id="rId73" display="https://pbs.twimg.com/media/D47PduIW0AUyV14.jpg"/>
    <hyperlink ref="V18" r:id="rId74" display="http://pbs.twimg.com/profile_images/487302336625123329/FoYPXMUl_normal.png"/>
    <hyperlink ref="V19" r:id="rId75" display="https://pbs.twimg.com/media/DJhCoxIWsAA_5ND.jpg"/>
    <hyperlink ref="V20" r:id="rId76" display="https://pbs.twimg.com/media/DcG6r2iXkAEei8H.jpg"/>
    <hyperlink ref="V21" r:id="rId77" display="http://pbs.twimg.com/profile_images/551141229140770817/ENNlUwqc_normal.jpeg"/>
    <hyperlink ref="V22" r:id="rId78" display="http://pbs.twimg.com/profile_images/551141229140770817/ENNlUwqc_normal.jpeg"/>
    <hyperlink ref="V23" r:id="rId79" display="https://pbs.twimg.com/media/EI4l95jWwAEtIOC.jpg"/>
    <hyperlink ref="V24" r:id="rId80" display="https://pbs.twimg.com/media/EI4l95jWwAEtIOC.jpg"/>
    <hyperlink ref="V25" r:id="rId81" display="https://pbs.twimg.com/media/EI4l95jWwAEtIOC.jpg"/>
    <hyperlink ref="V26" r:id="rId82" display="https://pbs.twimg.com/media/EI4l95jWwAEtIOC.jpg"/>
    <hyperlink ref="V27" r:id="rId83" display="http://pbs.twimg.com/profile_images/378800000348028763/7d605c078f28cfd4c457ef03f2f8f6e3_normal.jpeg"/>
    <hyperlink ref="V28" r:id="rId84" display="http://pbs.twimg.com/profile_images/378800000348028763/7d605c078f28cfd4c457ef03f2f8f6e3_normal.jpeg"/>
    <hyperlink ref="V29" r:id="rId85" display="http://pbs.twimg.com/profile_images/378800000348028763/7d605c078f28cfd4c457ef03f2f8f6e3_normal.jpeg"/>
    <hyperlink ref="V30" r:id="rId86" display="https://pbs.twimg.com/media/DYTRESBW4AAW3zB.jpg"/>
    <hyperlink ref="V31" r:id="rId87" display="http://pbs.twimg.com/profile_images/797975493442093056/kgbgNdGl_normal.jpg"/>
    <hyperlink ref="V32" r:id="rId88" display="https://pbs.twimg.com/media/DYTRESBW4AAW3zB.jpg"/>
    <hyperlink ref="V33" r:id="rId89" display="http://pbs.twimg.com/profile_images/797975493442093056/kgbgNdGl_normal.jpg"/>
    <hyperlink ref="V34" r:id="rId90" display="https://pbs.twimg.com/media/DYTRESBW4AAW3zB.jpg"/>
    <hyperlink ref="V35" r:id="rId91" display="http://pbs.twimg.com/profile_images/797975493442093056/kgbgNdGl_normal.jpg"/>
    <hyperlink ref="V36" r:id="rId92" display="http://pbs.twimg.com/profile_images/3225206698/ed68a28f3266560a538db2fdd92deb0c_normal.png"/>
    <hyperlink ref="V37" r:id="rId93" display="http://pbs.twimg.com/profile_images/458271829157617664/18kb9twI_normal.jpeg"/>
    <hyperlink ref="V38" r:id="rId94" display="http://pbs.twimg.com/profile_images/1182820307452747776/99-ZFuKF_normal.jpg"/>
    <hyperlink ref="V39" r:id="rId95" display="http://pbs.twimg.com/profile_images/889544076630138882/n9I5tqPQ_normal.jpg"/>
    <hyperlink ref="V40" r:id="rId96" display="http://pbs.twimg.com/profile_images/1182820307452747776/99-ZFuKF_normal.jpg"/>
    <hyperlink ref="V41" r:id="rId97" display="http://pbs.twimg.com/profile_images/889544076630138882/n9I5tqPQ_normal.jpg"/>
    <hyperlink ref="V42" r:id="rId98" display="http://pbs.twimg.com/profile_images/1182820307452747776/99-ZFuKF_normal.jpg"/>
    <hyperlink ref="V43" r:id="rId99" display="http://pbs.twimg.com/profile_images/889544076630138882/n9I5tqPQ_normal.jpg"/>
    <hyperlink ref="V44" r:id="rId100" display="http://pbs.twimg.com/profile_images/889544076630138882/n9I5tqPQ_normal.jpg"/>
    <hyperlink ref="V45" r:id="rId101" display="https://pbs.twimg.com/media/EJRG1d8XYAIWs7Q.jpg"/>
    <hyperlink ref="V46" r:id="rId102" display="https://pbs.twimg.com/media/EJRG1d8XYAIWs7Q.jpg"/>
    <hyperlink ref="V47" r:id="rId103" display="https://pbs.twimg.com/media/EJRG1d8XYAIWs7Q.jpg"/>
    <hyperlink ref="V48" r:id="rId104" display="http://pbs.twimg.com/profile_images/685220831413276678/4MTxIJ1p_normal.jpg"/>
    <hyperlink ref="V49" r:id="rId105" display="http://pbs.twimg.com/profile_images/3451593280/91bd0c29fba9c06e961e4065d4c57210_normal.jpeg"/>
    <hyperlink ref="V50" r:id="rId106" display="http://pbs.twimg.com/profile_images/3451593280/91bd0c29fba9c06e961e4065d4c57210_normal.jpeg"/>
    <hyperlink ref="V51" r:id="rId107" display="http://pbs.twimg.com/profile_images/3451593280/91bd0c29fba9c06e961e4065d4c57210_normal.jpeg"/>
    <hyperlink ref="V52" r:id="rId108" display="http://pbs.twimg.com/profile_images/1182890743897051137/s9VUll9m_normal.jpg"/>
    <hyperlink ref="V53" r:id="rId109" display="http://pbs.twimg.com/profile_images/1182890743897051137/s9VUll9m_normal.jpg"/>
    <hyperlink ref="V54" r:id="rId110" display="http://pbs.twimg.com/profile_images/1182890743897051137/s9VUll9m_normal.jpg"/>
    <hyperlink ref="V55" r:id="rId111" display="http://pbs.twimg.com/profile_images/890412400247058432/EMcnFO_0_normal.jpg"/>
    <hyperlink ref="V56" r:id="rId112" display="http://pbs.twimg.com/profile_images/890412400247058432/EMcnFO_0_normal.jpg"/>
    <hyperlink ref="V57" r:id="rId113" display="http://pbs.twimg.com/profile_images/890412400247058432/EMcnFO_0_normal.jpg"/>
    <hyperlink ref="V58" r:id="rId114" display="http://pbs.twimg.com/profile_images/378800000637592127/844aca0512dbb04fd3909e18e7bf1c02_normal.png"/>
    <hyperlink ref="V59" r:id="rId115" display="http://pbs.twimg.com/profile_images/378800000637592127/844aca0512dbb04fd3909e18e7bf1c02_normal.png"/>
    <hyperlink ref="V60" r:id="rId116" display="http://pbs.twimg.com/profile_images/378800000637592127/844aca0512dbb04fd3909e18e7bf1c02_normal.png"/>
    <hyperlink ref="V61" r:id="rId117" display="http://pbs.twimg.com/profile_images/1188156608733425664/i_3ooeTu_normal.jpg"/>
    <hyperlink ref="V62" r:id="rId118" display="http://pbs.twimg.com/profile_images/1188156608733425664/i_3ooeTu_normal.jpg"/>
    <hyperlink ref="V63" r:id="rId119" display="http://pbs.twimg.com/profile_images/1188156608733425664/i_3ooeTu_normal.jpg"/>
    <hyperlink ref="V64" r:id="rId120" display="http://pbs.twimg.com/profile_images/852475444880343040/OYexOgQ3_normal.jpg"/>
    <hyperlink ref="V65" r:id="rId121" display="http://pbs.twimg.com/profile_images/852475444880343040/OYexOgQ3_normal.jpg"/>
    <hyperlink ref="V66" r:id="rId122" display="http://pbs.twimg.com/profile_images/852475444880343040/OYexOgQ3_normal.jpg"/>
    <hyperlink ref="V67" r:id="rId123" display="https://pbs.twimg.com/media/EJRRKeXXUAEjTkw.jpg"/>
    <hyperlink ref="V68" r:id="rId124" display="http://pbs.twimg.com/profile_images/378800000230498594/616dccf39c50636cba458f0ea0179d27_normal.png"/>
    <hyperlink ref="V69" r:id="rId125" display="https://pbs.twimg.com/media/EJRRKeXXUAEjTkw.jpg"/>
    <hyperlink ref="V70" r:id="rId126" display="https://pbs.twimg.com/media/EJRRKeXXUAEjTkw.jpg"/>
    <hyperlink ref="V71" r:id="rId127" display="http://pbs.twimg.com/profile_images/378800000230498594/616dccf39c50636cba458f0ea0179d27_normal.png"/>
    <hyperlink ref="V72" r:id="rId128" display="http://pbs.twimg.com/profile_images/378800000230498594/616dccf39c50636cba458f0ea0179d27_normal.png"/>
    <hyperlink ref="V73" r:id="rId129" display="http://pbs.twimg.com/profile_images/561941582526423041/iTJOxLmS_normal.jpeg"/>
    <hyperlink ref="V74" r:id="rId130" display="http://pbs.twimg.com/profile_images/561941582526423041/iTJOxLmS_normal.jpeg"/>
    <hyperlink ref="V75" r:id="rId131" display="http://pbs.twimg.com/profile_images/561941582526423041/iTJOxLmS_normal.jpeg"/>
    <hyperlink ref="V76" r:id="rId132" display="http://pbs.twimg.com/profile_images/561941582526423041/iTJOxLmS_normal.jpeg"/>
    <hyperlink ref="V77" r:id="rId133" display="http://pbs.twimg.com/profile_images/561941582526423041/iTJOxLmS_normal.jpeg"/>
    <hyperlink ref="V78" r:id="rId134" display="http://pbs.twimg.com/profile_images/561941582526423041/iTJOxLmS_normal.jpeg"/>
    <hyperlink ref="V79" r:id="rId135" display="http://pbs.twimg.com/profile_images/561941582526423041/iTJOxLmS_normal.jpeg"/>
    <hyperlink ref="V80" r:id="rId136" display="http://pbs.twimg.com/profile_images/994842999279509504/FAWXyrnO_normal.jpg"/>
    <hyperlink ref="V81" r:id="rId137" display="http://pbs.twimg.com/profile_images/1188441738471452672/FO3MsANF_normal.jpg"/>
    <hyperlink ref="V82" r:id="rId138" display="http://pbs.twimg.com/profile_images/1188441738471452672/FO3MsANF_normal.jpg"/>
    <hyperlink ref="V83" r:id="rId139" display="http://pbs.twimg.com/profile_images/1188441738471452672/FO3MsANF_normal.jpg"/>
    <hyperlink ref="V84" r:id="rId140" display="http://pbs.twimg.com/profile_images/1188441738471452672/FO3MsANF_normal.jpg"/>
    <hyperlink ref="V85" r:id="rId141" display="http://pbs.twimg.com/profile_images/1188441738471452672/FO3MsANF_normal.jpg"/>
    <hyperlink ref="V86" r:id="rId142" display="http://pbs.twimg.com/profile_images/1058793257776353282/KLfE0fAD_normal.jpg"/>
    <hyperlink ref="V87" r:id="rId143" display="http://pbs.twimg.com/profile_images/1058793257776353282/KLfE0fAD_normal.jpg"/>
    <hyperlink ref="V88" r:id="rId144" display="http://pbs.twimg.com/profile_images/1058793257776353282/KLfE0fAD_normal.jpg"/>
    <hyperlink ref="V89" r:id="rId145" display="http://pbs.twimg.com/profile_images/1058793257776353282/KLfE0fAD_normal.jpg"/>
    <hyperlink ref="V90" r:id="rId146" display="http://pbs.twimg.com/profile_images/1058793257776353282/KLfE0fAD_normal.jpg"/>
    <hyperlink ref="V91" r:id="rId147" display="https://pbs.twimg.com/tweet_video_thumb/EJcPZiWVUAAbyUy.jpg"/>
    <hyperlink ref="V92" r:id="rId148" display="https://pbs.twimg.com/tweet_video_thumb/EJcPZiWVUAAbyUy.jpg"/>
    <hyperlink ref="V93" r:id="rId149" display="https://pbs.twimg.com/tweet_video_thumb/EJcPZiWVUAAbyUy.jpg"/>
    <hyperlink ref="V94" r:id="rId150" display="https://pbs.twimg.com/tweet_video_thumb/EJcPZiWVUAAbyUy.jpg"/>
    <hyperlink ref="V95" r:id="rId151" display="https://pbs.twimg.com/tweet_video_thumb/EJcPZiWVUAAbyUy.jpg"/>
    <hyperlink ref="V96" r:id="rId152" display="http://pbs.twimg.com/profile_images/1192073196306124800/sJvncKLt_normal.jpg"/>
    <hyperlink ref="V97" r:id="rId153" display="http://pbs.twimg.com/profile_images/1008441772786081792/uSWfnOxv_normal.jpg"/>
    <hyperlink ref="V98" r:id="rId154" display="http://pbs.twimg.com/profile_images/1008441772786081792/uSWfnOxv_normal.jpg"/>
    <hyperlink ref="V99" r:id="rId155" display="http://pbs.twimg.com/profile_images/1008441772786081792/uSWfnOxv_normal.jpg"/>
    <hyperlink ref="V100" r:id="rId156" display="http://pbs.twimg.com/profile_images/1008441772786081792/uSWfnOxv_normal.jpg"/>
    <hyperlink ref="V101" r:id="rId157" display="http://pbs.twimg.com/profile_images/994842999279509504/FAWXyrnO_normal.jpg"/>
    <hyperlink ref="V102" r:id="rId158" display="http://pbs.twimg.com/profile_images/994842999279509504/FAWXyrnO_normal.jpg"/>
    <hyperlink ref="V103" r:id="rId159" display="http://pbs.twimg.com/profile_images/994842999279509504/FAWXyrnO_normal.jpg"/>
    <hyperlink ref="V104" r:id="rId160" display="http://pbs.twimg.com/profile_images/1188019450836115457/aoewJ9Gt_normal.jpg"/>
    <hyperlink ref="V105" r:id="rId161" display="http://pbs.twimg.com/profile_images/1192073196306124800/sJvncKLt_normal.jpg"/>
    <hyperlink ref="V106" r:id="rId162" display="http://pbs.twimg.com/profile_images/994842999279509504/FAWXyrnO_normal.jpg"/>
    <hyperlink ref="V107" r:id="rId163" display="http://pbs.twimg.com/profile_images/994842999279509504/FAWXyrnO_normal.jpg"/>
    <hyperlink ref="V108" r:id="rId164" display="http://pbs.twimg.com/profile_images/994842999279509504/FAWXyrnO_normal.jpg"/>
    <hyperlink ref="V109" r:id="rId165" display="http://pbs.twimg.com/profile_images/1188019450836115457/aoewJ9Gt_normal.jpg"/>
    <hyperlink ref="V110" r:id="rId166" display="http://pbs.twimg.com/profile_images/1188019450836115457/aoewJ9Gt_normal.jpg"/>
    <hyperlink ref="V111" r:id="rId167" display="http://pbs.twimg.com/profile_images/1188019450836115457/aoewJ9Gt_normal.jpg"/>
    <hyperlink ref="V112" r:id="rId168" display="http://pbs.twimg.com/profile_images/1188019450836115457/aoewJ9Gt_normal.jpg"/>
    <hyperlink ref="V113" r:id="rId169" display="http://pbs.twimg.com/profile_images/1192073196306124800/sJvncKLt_normal.jpg"/>
    <hyperlink ref="V114" r:id="rId170" display="http://pbs.twimg.com/profile_images/994842999279509504/FAWXyrnO_normal.jpg"/>
    <hyperlink ref="V115" r:id="rId171" display="http://pbs.twimg.com/profile_images/994842999279509504/FAWXyrnO_normal.jpg"/>
    <hyperlink ref="V116" r:id="rId172" display="http://pbs.twimg.com/profile_images/994842999279509504/FAWXyrnO_normal.jpg"/>
    <hyperlink ref="V117" r:id="rId173" display="http://pbs.twimg.com/profile_images/1187941935924690944/STZIhP-I_normal.jpg"/>
    <hyperlink ref="V118" r:id="rId174" display="http://pbs.twimg.com/profile_images/1192073196306124800/sJvncKLt_normal.jpg"/>
    <hyperlink ref="V119" r:id="rId175" display="http://pbs.twimg.com/profile_images/994842999279509504/FAWXyrnO_normal.jpg"/>
    <hyperlink ref="V120" r:id="rId176" display="http://pbs.twimg.com/profile_images/994842999279509504/FAWXyrnO_normal.jpg"/>
    <hyperlink ref="V121" r:id="rId177" display="http://pbs.twimg.com/profile_images/994842999279509504/FAWXyrnO_normal.jpg"/>
    <hyperlink ref="V122" r:id="rId178" display="http://pbs.twimg.com/profile_images/1187941935924690944/STZIhP-I_normal.jpg"/>
    <hyperlink ref="V123" r:id="rId179" display="http://pbs.twimg.com/profile_images/1187941935924690944/STZIhP-I_normal.jpg"/>
    <hyperlink ref="X3" r:id="rId180" display="https://twitter.com/#!/cestlavieinus/status/1191746778590109697"/>
    <hyperlink ref="X4" r:id="rId181" display="https://twitter.com/#!/tachimine/status/1191746430182084610"/>
    <hyperlink ref="X5" r:id="rId182" display="https://twitter.com/#!/tachimine/status/1191746693877895173"/>
    <hyperlink ref="X6" r:id="rId183" display="https://twitter.com/#!/johnpacewrites/status/1191747541802639372"/>
    <hyperlink ref="X7" r:id="rId184" display="https://twitter.com/#!/tachimine/status/1191746430182084610"/>
    <hyperlink ref="X8" r:id="rId185" display="https://twitter.com/#!/tachimine/status/1191746693877895173"/>
    <hyperlink ref="X9" r:id="rId186" display="https://twitter.com/#!/johnpacewrites/status/1191747541802639372"/>
    <hyperlink ref="X10" r:id="rId187" display="https://twitter.com/#!/johnpacewrites/status/1191747541802639372"/>
    <hyperlink ref="X11" r:id="rId188" display="https://twitter.com/#!/goldberg_ja/status/1121061472405209090"/>
    <hyperlink ref="X12" r:id="rId189" display="https://twitter.com/#!/benroseceo/status/1191756007980126208"/>
    <hyperlink ref="X13" r:id="rId190" display="https://twitter.com/#!/goldberg_ja/status/1121061472405209090"/>
    <hyperlink ref="X14" r:id="rId191" display="https://twitter.com/#!/benroseceo/status/1191756007980126208"/>
    <hyperlink ref="X15" r:id="rId192" display="https://twitter.com/#!/goldberg_ja/status/1121061472405209090"/>
    <hyperlink ref="X16" r:id="rId193" display="https://twitter.com/#!/benroseceo/status/1191756007980126208"/>
    <hyperlink ref="X17" r:id="rId194" display="https://twitter.com/#!/goldberg_ja/status/1121061472405209090"/>
    <hyperlink ref="X18" r:id="rId195" display="https://twitter.com/#!/benroseceo/status/1191756007980126208"/>
    <hyperlink ref="X19" r:id="rId196" display="https://twitter.com/#!/kff/status/907548595175530496"/>
    <hyperlink ref="X20" r:id="rId197" display="https://twitter.com/#!/kff/status/991278658793897986"/>
    <hyperlink ref="X21" r:id="rId198" display="https://twitter.com/#!/c_coolidge/status/1192900040890695680"/>
    <hyperlink ref="X22" r:id="rId199" display="https://twitter.com/#!/c_coolidge/status/1192900065100218373"/>
    <hyperlink ref="X23" r:id="rId200" display="https://twitter.com/#!/au_spa/status/1192932706503548928"/>
    <hyperlink ref="X24" r:id="rId201" display="https://twitter.com/#!/au_spa/status/1192932706503548928"/>
    <hyperlink ref="X25" r:id="rId202" display="https://twitter.com/#!/au_spa/status/1192932706503548928"/>
    <hyperlink ref="X26" r:id="rId203" display="https://twitter.com/#!/au_spa/status/1192932706503548928"/>
    <hyperlink ref="X27" r:id="rId204" display="https://twitter.com/#!/ignvaz/status/1192965209628934144"/>
    <hyperlink ref="X28" r:id="rId205" display="https://twitter.com/#!/ignvaz/status/1192965209628934144"/>
    <hyperlink ref="X29" r:id="rId206" display="https://twitter.com/#!/ignvaz/status/1192965209628934144"/>
    <hyperlink ref="X30" r:id="rId207" display="https://twitter.com/#!/preexistingorg/status/974133295335297025"/>
    <hyperlink ref="X31" r:id="rId208" display="https://twitter.com/#!/preexistingorg/status/1193317522986151936"/>
    <hyperlink ref="X32" r:id="rId209" display="https://twitter.com/#!/preexistingorg/status/974133295335297025"/>
    <hyperlink ref="X33" r:id="rId210" display="https://twitter.com/#!/preexistingorg/status/1193317522986151936"/>
    <hyperlink ref="X34" r:id="rId211" display="https://twitter.com/#!/preexistingorg/status/974133295335297025"/>
    <hyperlink ref="X35" r:id="rId212" display="https://twitter.com/#!/preexistingorg/status/1193317522986151936"/>
    <hyperlink ref="X36" r:id="rId213" display="https://twitter.com/#!/lumeris/status/1193947755850485760"/>
    <hyperlink ref="X37" r:id="rId214" display="https://twitter.com/#!/mihealthplans/status/1194310646105554947"/>
    <hyperlink ref="X38" r:id="rId215" display="https://twitter.com/#!/mamaji/status/1193642118595665920"/>
    <hyperlink ref="X39" r:id="rId216" display="https://twitter.com/#!/jenslyon/status/1194399913330794496"/>
    <hyperlink ref="X40" r:id="rId217" display="https://twitter.com/#!/mamaji/status/1193642118595665920"/>
    <hyperlink ref="X41" r:id="rId218" display="https://twitter.com/#!/jenslyon/status/1194399913330794496"/>
    <hyperlink ref="X42" r:id="rId219" display="https://twitter.com/#!/mamaji/status/1193642118595665920"/>
    <hyperlink ref="X43" r:id="rId220" display="https://twitter.com/#!/jenslyon/status/1194399913330794496"/>
    <hyperlink ref="X44" r:id="rId221" display="https://twitter.com/#!/jenslyon/status/1194399913330794496"/>
    <hyperlink ref="X45" r:id="rId222" display="https://twitter.com/#!/diverseelders/status/1194657687482576896"/>
    <hyperlink ref="X46" r:id="rId223" display="https://twitter.com/#!/diverseelders/status/1194657687482576896"/>
    <hyperlink ref="X47" r:id="rId224" display="https://twitter.com/#!/diverseelders/status/1194657687482576896"/>
    <hyperlink ref="X48" r:id="rId225" display="https://twitter.com/#!/ccehi/status/1194705662355345409"/>
    <hyperlink ref="X49" r:id="rId226" display="https://twitter.com/#!/carolien_smits/status/1194729140395659264"/>
    <hyperlink ref="X50" r:id="rId227" display="https://twitter.com/#!/carolien_smits/status/1194729140395659264"/>
    <hyperlink ref="X51" r:id="rId228" display="https://twitter.com/#!/carolien_smits/status/1194729140395659264"/>
    <hyperlink ref="X52" r:id="rId229" display="https://twitter.com/#!/geronurse_notes/status/1194756134999150594"/>
    <hyperlink ref="X53" r:id="rId230" display="https://twitter.com/#!/geronurse_notes/status/1194756134999150594"/>
    <hyperlink ref="X54" r:id="rId231" display="https://twitter.com/#!/geronurse_notes/status/1194756134999150594"/>
    <hyperlink ref="X55" r:id="rId232" display="https://twitter.com/#!/asanakpan/status/1194757862742003712"/>
    <hyperlink ref="X56" r:id="rId233" display="https://twitter.com/#!/asanakpan/status/1194757862742003712"/>
    <hyperlink ref="X57" r:id="rId234" display="https://twitter.com/#!/asanakpan/status/1194757862742003712"/>
    <hyperlink ref="X58" r:id="rId235" display="https://twitter.com/#!/interdemeurope/status/1194815810755317761"/>
    <hyperlink ref="X59" r:id="rId236" display="https://twitter.com/#!/interdemeurope/status/1194815810755317761"/>
    <hyperlink ref="X60" r:id="rId237" display="https://twitter.com/#!/interdemeurope/status/1194815810755317761"/>
    <hyperlink ref="X61" r:id="rId238" display="https://twitter.com/#!/somsuj/status/1194867982352207872"/>
    <hyperlink ref="X62" r:id="rId239" display="https://twitter.com/#!/somsuj/status/1194867982352207872"/>
    <hyperlink ref="X63" r:id="rId240" display="https://twitter.com/#!/somsuj/status/1194867982352207872"/>
    <hyperlink ref="X64" r:id="rId241" display="https://twitter.com/#!/hchristie_/status/1194962232813199360"/>
    <hyperlink ref="X65" r:id="rId242" display="https://twitter.com/#!/hchristie_/status/1194962232813199360"/>
    <hyperlink ref="X66" r:id="rId243" display="https://twitter.com/#!/hchristie_/status/1194962232813199360"/>
    <hyperlink ref="X67" r:id="rId244" display="https://twitter.com/#!/roesdzne/status/1194669049239818240"/>
    <hyperlink ref="X68" r:id="rId245" display="https://twitter.com/#!/nhcgne/status/1195004000099295233"/>
    <hyperlink ref="X69" r:id="rId246" display="https://twitter.com/#!/roesdzne/status/1194669049239818240"/>
    <hyperlink ref="X70" r:id="rId247" display="https://twitter.com/#!/roesdzne/status/1194669049239818240"/>
    <hyperlink ref="X71" r:id="rId248" display="https://twitter.com/#!/nhcgne/status/1195004000099295233"/>
    <hyperlink ref="X72" r:id="rId249" display="https://twitter.com/#!/nhcgne/status/1195004000099295233"/>
    <hyperlink ref="X73" r:id="rId250" display="https://twitter.com/#!/mrwbond/status/1195297442788519936"/>
    <hyperlink ref="X74" r:id="rId251" display="https://twitter.com/#!/mrwbond/status/1195297442788519936"/>
    <hyperlink ref="X75" r:id="rId252" display="https://twitter.com/#!/mrwbond/status/1195297442788519936"/>
    <hyperlink ref="X76" r:id="rId253" display="https://twitter.com/#!/mrwbond/status/1195297442788519936"/>
    <hyperlink ref="X77" r:id="rId254" display="https://twitter.com/#!/mrwbond/status/1195297442788519936"/>
    <hyperlink ref="X78" r:id="rId255" display="https://twitter.com/#!/mrwbond/status/1195297442788519936"/>
    <hyperlink ref="X79" r:id="rId256" display="https://twitter.com/#!/mrwbond/status/1195297442788519936"/>
    <hyperlink ref="X80" r:id="rId257" display="https://twitter.com/#!/pash22/status/1195294887186509824"/>
    <hyperlink ref="X81" r:id="rId258" display="https://twitter.com/#!/tmazz929/status/1195360348162920448"/>
    <hyperlink ref="X82" r:id="rId259" display="https://twitter.com/#!/tmazz929/status/1195360348162920448"/>
    <hyperlink ref="X83" r:id="rId260" display="https://twitter.com/#!/tmazz929/status/1195360348162920448"/>
    <hyperlink ref="X84" r:id="rId261" display="https://twitter.com/#!/tmazz929/status/1195360348162920448"/>
    <hyperlink ref="X85" r:id="rId262" display="https://twitter.com/#!/tmazz929/status/1195360348162920448"/>
    <hyperlink ref="X86" r:id="rId263" display="https://twitter.com/#!/ballardsigns/status/1195418998017527808"/>
    <hyperlink ref="X87" r:id="rId264" display="https://twitter.com/#!/ballardsigns/status/1195418998017527808"/>
    <hyperlink ref="X88" r:id="rId265" display="https://twitter.com/#!/ballardsigns/status/1195418998017527808"/>
    <hyperlink ref="X89" r:id="rId266" display="https://twitter.com/#!/ballardsigns/status/1195418998017527808"/>
    <hyperlink ref="X90" r:id="rId267" display="https://twitter.com/#!/ballardsigns/status/1195418998017527808"/>
    <hyperlink ref="X91" r:id="rId268" display="https://twitter.com/#!/smilingatdogs/status/1195441164578459648"/>
    <hyperlink ref="X92" r:id="rId269" display="https://twitter.com/#!/smilingatdogs/status/1195441164578459648"/>
    <hyperlink ref="X93" r:id="rId270" display="https://twitter.com/#!/smilingatdogs/status/1195441164578459648"/>
    <hyperlink ref="X94" r:id="rId271" display="https://twitter.com/#!/smilingatdogs/status/1195441164578459648"/>
    <hyperlink ref="X95" r:id="rId272" display="https://twitter.com/#!/smilingatdogs/status/1195441164578459648"/>
    <hyperlink ref="X96" r:id="rId273" display="https://twitter.com/#!/anish_koka/status/1195284808655613952"/>
    <hyperlink ref="X97" r:id="rId274" display="https://twitter.com/#!/awgaffney/status/1195296921352626176"/>
    <hyperlink ref="X98" r:id="rId275" display="https://twitter.com/#!/awgaffney/status/1195296921352626176"/>
    <hyperlink ref="X99" r:id="rId276" display="https://twitter.com/#!/awgaffney/status/1195296921352626176"/>
    <hyperlink ref="X100" r:id="rId277" display="https://twitter.com/#!/awgaffney/status/1195296921352626176"/>
    <hyperlink ref="X101" r:id="rId278" display="https://twitter.com/#!/pash22/status/1195197735290454017"/>
    <hyperlink ref="X102" r:id="rId279" display="https://twitter.com/#!/pash22/status/1195294887186509824"/>
    <hyperlink ref="X103" r:id="rId280" display="https://twitter.com/#!/pash22/status/1195303973231759362"/>
    <hyperlink ref="X104" r:id="rId281" display="https://twitter.com/#!/davidac28964365/status/1195564087687700481"/>
    <hyperlink ref="X105" r:id="rId282" display="https://twitter.com/#!/anish_koka/status/1195284808655613952"/>
    <hyperlink ref="X106" r:id="rId283" display="https://twitter.com/#!/pash22/status/1195197735290454017"/>
    <hyperlink ref="X107" r:id="rId284" display="https://twitter.com/#!/pash22/status/1195294887186509824"/>
    <hyperlink ref="X108" r:id="rId285" display="https://twitter.com/#!/pash22/status/1195303973231759362"/>
    <hyperlink ref="X109" r:id="rId286" display="https://twitter.com/#!/davidac28964365/status/1195564087687700481"/>
    <hyperlink ref="X110" r:id="rId287" display="https://twitter.com/#!/davidac28964365/status/1195564087687700481"/>
    <hyperlink ref="X111" r:id="rId288" display="https://twitter.com/#!/davidac28964365/status/1195564087687700481"/>
    <hyperlink ref="X112" r:id="rId289" display="https://twitter.com/#!/davidac28964365/status/1195564087687700481"/>
    <hyperlink ref="X113" r:id="rId290" display="https://twitter.com/#!/anish_koka/status/1195284808655613952"/>
    <hyperlink ref="X114" r:id="rId291" display="https://twitter.com/#!/pash22/status/1195197735290454017"/>
    <hyperlink ref="X115" r:id="rId292" display="https://twitter.com/#!/pash22/status/1195294887186509824"/>
    <hyperlink ref="X116" r:id="rId293" display="https://twitter.com/#!/pash22/status/1195303973231759362"/>
    <hyperlink ref="X117" r:id="rId294" display="https://twitter.com/#!/eatyourlawn/status/1195564133095051266"/>
    <hyperlink ref="X118" r:id="rId295" display="https://twitter.com/#!/anish_koka/status/1195284808655613952"/>
    <hyperlink ref="X119" r:id="rId296" display="https://twitter.com/#!/pash22/status/1195197735290454017"/>
    <hyperlink ref="X120" r:id="rId297" display="https://twitter.com/#!/pash22/status/1195294887186509824"/>
    <hyperlink ref="X121" r:id="rId298" display="https://twitter.com/#!/pash22/status/1195303973231759362"/>
    <hyperlink ref="X122" r:id="rId299" display="https://twitter.com/#!/eatyourlawn/status/1195564133095051266"/>
    <hyperlink ref="X123" r:id="rId300" display="https://twitter.com/#!/eatyourlawn/status/1195564133095051266"/>
    <hyperlink ref="AZ96" r:id="rId301" display="https://api.twitter.com/1.1/geo/id/dd9c503d6c35364b.json"/>
    <hyperlink ref="AZ105" r:id="rId302" display="https://api.twitter.com/1.1/geo/id/dd9c503d6c35364b.json"/>
    <hyperlink ref="AZ113" r:id="rId303" display="https://api.twitter.com/1.1/geo/id/dd9c503d6c35364b.json"/>
    <hyperlink ref="AZ118" r:id="rId304" display="https://api.twitter.com/1.1/geo/id/dd9c503d6c35364b.json"/>
  </hyperlinks>
  <printOptions/>
  <pageMargins left="0.7" right="0.7" top="0.75" bottom="0.75" header="0.3" footer="0.3"/>
  <pageSetup horizontalDpi="600" verticalDpi="600" orientation="portrait" r:id="rId308"/>
  <legacyDrawing r:id="rId306"/>
  <tableParts>
    <tablePart r:id="rId30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1324</v>
      </c>
      <c r="B1" s="13" t="s">
        <v>1325</v>
      </c>
      <c r="C1" s="13" t="s">
        <v>1318</v>
      </c>
      <c r="D1" s="13" t="s">
        <v>1319</v>
      </c>
      <c r="E1" s="13" t="s">
        <v>1326</v>
      </c>
      <c r="F1" s="13" t="s">
        <v>144</v>
      </c>
      <c r="G1" s="13" t="s">
        <v>1327</v>
      </c>
      <c r="H1" s="13" t="s">
        <v>1328</v>
      </c>
      <c r="I1" s="13" t="s">
        <v>1329</v>
      </c>
      <c r="J1" s="13" t="s">
        <v>1330</v>
      </c>
      <c r="K1" s="13" t="s">
        <v>1331</v>
      </c>
      <c r="L1" s="13" t="s">
        <v>1332</v>
      </c>
    </row>
    <row r="2" spans="1:12" ht="15">
      <c r="A2" s="84" t="s">
        <v>246</v>
      </c>
      <c r="B2" s="84" t="s">
        <v>263</v>
      </c>
      <c r="C2" s="84">
        <v>9</v>
      </c>
      <c r="D2" s="118">
        <v>0.008941339903720077</v>
      </c>
      <c r="E2" s="118">
        <v>1.256717745977487</v>
      </c>
      <c r="F2" s="84" t="s">
        <v>1320</v>
      </c>
      <c r="G2" s="84" t="b">
        <v>0</v>
      </c>
      <c r="H2" s="84" t="b">
        <v>0</v>
      </c>
      <c r="I2" s="84" t="b">
        <v>0</v>
      </c>
      <c r="J2" s="84" t="b">
        <v>0</v>
      </c>
      <c r="K2" s="84" t="b">
        <v>0</v>
      </c>
      <c r="L2" s="84" t="b">
        <v>0</v>
      </c>
    </row>
    <row r="3" spans="1:12" ht="15">
      <c r="A3" s="84" t="s">
        <v>989</v>
      </c>
      <c r="B3" s="84" t="s">
        <v>990</v>
      </c>
      <c r="C3" s="84">
        <v>8</v>
      </c>
      <c r="D3" s="118">
        <v>0.008586266708699603</v>
      </c>
      <c r="E3" s="118">
        <v>1.8253539818184996</v>
      </c>
      <c r="F3" s="84" t="s">
        <v>1320</v>
      </c>
      <c r="G3" s="84" t="b">
        <v>0</v>
      </c>
      <c r="H3" s="84" t="b">
        <v>0</v>
      </c>
      <c r="I3" s="84" t="b">
        <v>0</v>
      </c>
      <c r="J3" s="84" t="b">
        <v>0</v>
      </c>
      <c r="K3" s="84" t="b">
        <v>0</v>
      </c>
      <c r="L3" s="84" t="b">
        <v>0</v>
      </c>
    </row>
    <row r="4" spans="1:12" ht="15">
      <c r="A4" s="84" t="s">
        <v>990</v>
      </c>
      <c r="B4" s="84" t="s">
        <v>980</v>
      </c>
      <c r="C4" s="84">
        <v>8</v>
      </c>
      <c r="D4" s="118">
        <v>0.008586266708699603</v>
      </c>
      <c r="E4" s="118">
        <v>1.7795964912578246</v>
      </c>
      <c r="F4" s="84" t="s">
        <v>1320</v>
      </c>
      <c r="G4" s="84" t="b">
        <v>0</v>
      </c>
      <c r="H4" s="84" t="b">
        <v>0</v>
      </c>
      <c r="I4" s="84" t="b">
        <v>0</v>
      </c>
      <c r="J4" s="84" t="b">
        <v>0</v>
      </c>
      <c r="K4" s="84" t="b">
        <v>0</v>
      </c>
      <c r="L4" s="84" t="b">
        <v>0</v>
      </c>
    </row>
    <row r="5" spans="1:12" ht="15">
      <c r="A5" s="84" t="s">
        <v>980</v>
      </c>
      <c r="B5" s="84" t="s">
        <v>988</v>
      </c>
      <c r="C5" s="84">
        <v>8</v>
      </c>
      <c r="D5" s="118">
        <v>0.008586266708699603</v>
      </c>
      <c r="E5" s="118">
        <v>1.7284439688104434</v>
      </c>
      <c r="F5" s="84" t="s">
        <v>1320</v>
      </c>
      <c r="G5" s="84" t="b">
        <v>0</v>
      </c>
      <c r="H5" s="84" t="b">
        <v>0</v>
      </c>
      <c r="I5" s="84" t="b">
        <v>0</v>
      </c>
      <c r="J5" s="84" t="b">
        <v>0</v>
      </c>
      <c r="K5" s="84" t="b">
        <v>0</v>
      </c>
      <c r="L5" s="84" t="b">
        <v>0</v>
      </c>
    </row>
    <row r="6" spans="1:12" ht="15">
      <c r="A6" s="84" t="s">
        <v>988</v>
      </c>
      <c r="B6" s="84" t="s">
        <v>991</v>
      </c>
      <c r="C6" s="84">
        <v>8</v>
      </c>
      <c r="D6" s="118">
        <v>0.008586266708699603</v>
      </c>
      <c r="E6" s="118">
        <v>1.8253539818184996</v>
      </c>
      <c r="F6" s="84" t="s">
        <v>1320</v>
      </c>
      <c r="G6" s="84" t="b">
        <v>0</v>
      </c>
      <c r="H6" s="84" t="b">
        <v>0</v>
      </c>
      <c r="I6" s="84" t="b">
        <v>0</v>
      </c>
      <c r="J6" s="84" t="b">
        <v>0</v>
      </c>
      <c r="K6" s="84" t="b">
        <v>0</v>
      </c>
      <c r="L6" s="84" t="b">
        <v>0</v>
      </c>
    </row>
    <row r="7" spans="1:12" ht="15">
      <c r="A7" s="84" t="s">
        <v>991</v>
      </c>
      <c r="B7" s="84" t="s">
        <v>979</v>
      </c>
      <c r="C7" s="84">
        <v>8</v>
      </c>
      <c r="D7" s="118">
        <v>0.008586266708699603</v>
      </c>
      <c r="E7" s="118">
        <v>1.6035052322021432</v>
      </c>
      <c r="F7" s="84" t="s">
        <v>1320</v>
      </c>
      <c r="G7" s="84" t="b">
        <v>0</v>
      </c>
      <c r="H7" s="84" t="b">
        <v>0</v>
      </c>
      <c r="I7" s="84" t="b">
        <v>0</v>
      </c>
      <c r="J7" s="84" t="b">
        <v>0</v>
      </c>
      <c r="K7" s="84" t="b">
        <v>0</v>
      </c>
      <c r="L7" s="84" t="b">
        <v>0</v>
      </c>
    </row>
    <row r="8" spans="1:12" ht="15">
      <c r="A8" s="84" t="s">
        <v>979</v>
      </c>
      <c r="B8" s="84" t="s">
        <v>246</v>
      </c>
      <c r="C8" s="84">
        <v>8</v>
      </c>
      <c r="D8" s="118">
        <v>0.008586266708699603</v>
      </c>
      <c r="E8" s="118">
        <v>1.0441972212951307</v>
      </c>
      <c r="F8" s="84" t="s">
        <v>1320</v>
      </c>
      <c r="G8" s="84" t="b">
        <v>0</v>
      </c>
      <c r="H8" s="84" t="b">
        <v>0</v>
      </c>
      <c r="I8" s="84" t="b">
        <v>0</v>
      </c>
      <c r="J8" s="84" t="b">
        <v>0</v>
      </c>
      <c r="K8" s="84" t="b">
        <v>0</v>
      </c>
      <c r="L8" s="84" t="b">
        <v>0</v>
      </c>
    </row>
    <row r="9" spans="1:12" ht="15">
      <c r="A9" s="84" t="s">
        <v>246</v>
      </c>
      <c r="B9" s="84" t="s">
        <v>992</v>
      </c>
      <c r="C9" s="84">
        <v>8</v>
      </c>
      <c r="D9" s="118">
        <v>0.008586266708699603</v>
      </c>
      <c r="E9" s="118">
        <v>1.3024752365381622</v>
      </c>
      <c r="F9" s="84" t="s">
        <v>1320</v>
      </c>
      <c r="G9" s="84" t="b">
        <v>0</v>
      </c>
      <c r="H9" s="84" t="b">
        <v>0</v>
      </c>
      <c r="I9" s="84" t="b">
        <v>0</v>
      </c>
      <c r="J9" s="84" t="b">
        <v>0</v>
      </c>
      <c r="K9" s="84" t="b">
        <v>0</v>
      </c>
      <c r="L9" s="84" t="b">
        <v>0</v>
      </c>
    </row>
    <row r="10" spans="1:12" ht="15">
      <c r="A10" s="84" t="s">
        <v>992</v>
      </c>
      <c r="B10" s="84" t="s">
        <v>993</v>
      </c>
      <c r="C10" s="84">
        <v>8</v>
      </c>
      <c r="D10" s="118">
        <v>0.008586266708699603</v>
      </c>
      <c r="E10" s="118">
        <v>1.876506504265881</v>
      </c>
      <c r="F10" s="84" t="s">
        <v>1320</v>
      </c>
      <c r="G10" s="84" t="b">
        <v>0</v>
      </c>
      <c r="H10" s="84" t="b">
        <v>0</v>
      </c>
      <c r="I10" s="84" t="b">
        <v>0</v>
      </c>
      <c r="J10" s="84" t="b">
        <v>0</v>
      </c>
      <c r="K10" s="84" t="b">
        <v>0</v>
      </c>
      <c r="L10" s="84" t="b">
        <v>0</v>
      </c>
    </row>
    <row r="11" spans="1:12" ht="15">
      <c r="A11" s="84" t="s">
        <v>993</v>
      </c>
      <c r="B11" s="84" t="s">
        <v>994</v>
      </c>
      <c r="C11" s="84">
        <v>8</v>
      </c>
      <c r="D11" s="118">
        <v>0.008586266708699603</v>
      </c>
      <c r="E11" s="118">
        <v>1.876506504265881</v>
      </c>
      <c r="F11" s="84" t="s">
        <v>1320</v>
      </c>
      <c r="G11" s="84" t="b">
        <v>0</v>
      </c>
      <c r="H11" s="84" t="b">
        <v>0</v>
      </c>
      <c r="I11" s="84" t="b">
        <v>0</v>
      </c>
      <c r="J11" s="84" t="b">
        <v>0</v>
      </c>
      <c r="K11" s="84" t="b">
        <v>0</v>
      </c>
      <c r="L11" s="84" t="b">
        <v>0</v>
      </c>
    </row>
    <row r="12" spans="1:12" ht="15">
      <c r="A12" s="84" t="s">
        <v>994</v>
      </c>
      <c r="B12" s="84" t="s">
        <v>260</v>
      </c>
      <c r="C12" s="84">
        <v>8</v>
      </c>
      <c r="D12" s="118">
        <v>0.008586266708699603</v>
      </c>
      <c r="E12" s="118">
        <v>1.876506504265881</v>
      </c>
      <c r="F12" s="84" t="s">
        <v>1320</v>
      </c>
      <c r="G12" s="84" t="b">
        <v>0</v>
      </c>
      <c r="H12" s="84" t="b">
        <v>0</v>
      </c>
      <c r="I12" s="84" t="b">
        <v>0</v>
      </c>
      <c r="J12" s="84" t="b">
        <v>0</v>
      </c>
      <c r="K12" s="84" t="b">
        <v>0</v>
      </c>
      <c r="L12" s="84" t="b">
        <v>0</v>
      </c>
    </row>
    <row r="13" spans="1:12" ht="15">
      <c r="A13" s="84" t="s">
        <v>263</v>
      </c>
      <c r="B13" s="84" t="s">
        <v>242</v>
      </c>
      <c r="C13" s="84">
        <v>7</v>
      </c>
      <c r="D13" s="118">
        <v>0.008146280763004207</v>
      </c>
      <c r="E13" s="118">
        <v>1.8253539818184996</v>
      </c>
      <c r="F13" s="84" t="s">
        <v>1320</v>
      </c>
      <c r="G13" s="84" t="b">
        <v>0</v>
      </c>
      <c r="H13" s="84" t="b">
        <v>0</v>
      </c>
      <c r="I13" s="84" t="b">
        <v>0</v>
      </c>
      <c r="J13" s="84" t="b">
        <v>0</v>
      </c>
      <c r="K13" s="84" t="b">
        <v>0</v>
      </c>
      <c r="L13" s="84" t="b">
        <v>0</v>
      </c>
    </row>
    <row r="14" spans="1:12" ht="15">
      <c r="A14" s="84" t="s">
        <v>234</v>
      </c>
      <c r="B14" s="84" t="s">
        <v>989</v>
      </c>
      <c r="C14" s="84">
        <v>7</v>
      </c>
      <c r="D14" s="118">
        <v>0.008146280763004207</v>
      </c>
      <c r="E14" s="118">
        <v>1.876506504265881</v>
      </c>
      <c r="F14" s="84" t="s">
        <v>1320</v>
      </c>
      <c r="G14" s="84" t="b">
        <v>0</v>
      </c>
      <c r="H14" s="84" t="b">
        <v>0</v>
      </c>
      <c r="I14" s="84" t="b">
        <v>0</v>
      </c>
      <c r="J14" s="84" t="b">
        <v>0</v>
      </c>
      <c r="K14" s="84" t="b">
        <v>0</v>
      </c>
      <c r="L14" s="84" t="b">
        <v>0</v>
      </c>
    </row>
    <row r="15" spans="1:12" ht="15">
      <c r="A15" s="84" t="s">
        <v>237</v>
      </c>
      <c r="B15" s="84" t="s">
        <v>246</v>
      </c>
      <c r="C15" s="84">
        <v>6</v>
      </c>
      <c r="D15" s="118">
        <v>0.007609173385112533</v>
      </c>
      <c r="E15" s="118">
        <v>1.1411072343031872</v>
      </c>
      <c r="F15" s="84" t="s">
        <v>1320</v>
      </c>
      <c r="G15" s="84" t="b">
        <v>0</v>
      </c>
      <c r="H15" s="84" t="b">
        <v>0</v>
      </c>
      <c r="I15" s="84" t="b">
        <v>0</v>
      </c>
      <c r="J15" s="84" t="b">
        <v>0</v>
      </c>
      <c r="K15" s="84" t="b">
        <v>0</v>
      </c>
      <c r="L15" s="84" t="b">
        <v>0</v>
      </c>
    </row>
    <row r="16" spans="1:12" ht="15">
      <c r="A16" s="84" t="s">
        <v>241</v>
      </c>
      <c r="B16" s="84" t="s">
        <v>237</v>
      </c>
      <c r="C16" s="84">
        <v>5</v>
      </c>
      <c r="D16" s="118">
        <v>0.006958616245635573</v>
      </c>
      <c r="E16" s="118">
        <v>1.7795964912578244</v>
      </c>
      <c r="F16" s="84" t="s">
        <v>1320</v>
      </c>
      <c r="G16" s="84" t="b">
        <v>0</v>
      </c>
      <c r="H16" s="84" t="b">
        <v>0</v>
      </c>
      <c r="I16" s="84" t="b">
        <v>0</v>
      </c>
      <c r="J16" s="84" t="b">
        <v>0</v>
      </c>
      <c r="K16" s="84" t="b">
        <v>0</v>
      </c>
      <c r="L16" s="84" t="b">
        <v>0</v>
      </c>
    </row>
    <row r="17" spans="1:12" ht="15">
      <c r="A17" s="84" t="s">
        <v>979</v>
      </c>
      <c r="B17" s="84" t="s">
        <v>997</v>
      </c>
      <c r="C17" s="84">
        <v>5</v>
      </c>
      <c r="D17" s="118">
        <v>0.006958616245635573</v>
      </c>
      <c r="E17" s="118">
        <v>1.5243239861545186</v>
      </c>
      <c r="F17" s="84" t="s">
        <v>1320</v>
      </c>
      <c r="G17" s="84" t="b">
        <v>0</v>
      </c>
      <c r="H17" s="84" t="b">
        <v>0</v>
      </c>
      <c r="I17" s="84" t="b">
        <v>0</v>
      </c>
      <c r="J17" s="84" t="b">
        <v>0</v>
      </c>
      <c r="K17" s="84" t="b">
        <v>0</v>
      </c>
      <c r="L17" s="84" t="b">
        <v>0</v>
      </c>
    </row>
    <row r="18" spans="1:12" ht="15">
      <c r="A18" s="84" t="s">
        <v>1036</v>
      </c>
      <c r="B18" s="84" t="s">
        <v>1037</v>
      </c>
      <c r="C18" s="84">
        <v>4</v>
      </c>
      <c r="D18" s="118">
        <v>0.006171635667385565</v>
      </c>
      <c r="E18" s="118">
        <v>2.1775364999298623</v>
      </c>
      <c r="F18" s="84" t="s">
        <v>1320</v>
      </c>
      <c r="G18" s="84" t="b">
        <v>0</v>
      </c>
      <c r="H18" s="84" t="b">
        <v>0</v>
      </c>
      <c r="I18" s="84" t="b">
        <v>0</v>
      </c>
      <c r="J18" s="84" t="b">
        <v>0</v>
      </c>
      <c r="K18" s="84" t="b">
        <v>0</v>
      </c>
      <c r="L18" s="84" t="b">
        <v>0</v>
      </c>
    </row>
    <row r="19" spans="1:12" ht="15">
      <c r="A19" s="84" t="s">
        <v>1037</v>
      </c>
      <c r="B19" s="84" t="s">
        <v>1038</v>
      </c>
      <c r="C19" s="84">
        <v>4</v>
      </c>
      <c r="D19" s="118">
        <v>0.006171635667385565</v>
      </c>
      <c r="E19" s="118">
        <v>2.1775364999298623</v>
      </c>
      <c r="F19" s="84" t="s">
        <v>1320</v>
      </c>
      <c r="G19" s="84" t="b">
        <v>0</v>
      </c>
      <c r="H19" s="84" t="b">
        <v>0</v>
      </c>
      <c r="I19" s="84" t="b">
        <v>0</v>
      </c>
      <c r="J19" s="84" t="b">
        <v>0</v>
      </c>
      <c r="K19" s="84" t="b">
        <v>0</v>
      </c>
      <c r="L19" s="84" t="b">
        <v>0</v>
      </c>
    </row>
    <row r="20" spans="1:12" ht="15">
      <c r="A20" s="84" t="s">
        <v>1038</v>
      </c>
      <c r="B20" s="84" t="s">
        <v>1039</v>
      </c>
      <c r="C20" s="84">
        <v>4</v>
      </c>
      <c r="D20" s="118">
        <v>0.006171635667385565</v>
      </c>
      <c r="E20" s="118">
        <v>2.1775364999298623</v>
      </c>
      <c r="F20" s="84" t="s">
        <v>1320</v>
      </c>
      <c r="G20" s="84" t="b">
        <v>0</v>
      </c>
      <c r="H20" s="84" t="b">
        <v>0</v>
      </c>
      <c r="I20" s="84" t="b">
        <v>0</v>
      </c>
      <c r="J20" s="84" t="b">
        <v>0</v>
      </c>
      <c r="K20" s="84" t="b">
        <v>0</v>
      </c>
      <c r="L20" s="84" t="b">
        <v>0</v>
      </c>
    </row>
    <row r="21" spans="1:12" ht="15">
      <c r="A21" s="84" t="s">
        <v>237</v>
      </c>
      <c r="B21" s="84" t="s">
        <v>241</v>
      </c>
      <c r="C21" s="84">
        <v>3</v>
      </c>
      <c r="D21" s="118">
        <v>0.00521346342733309</v>
      </c>
      <c r="E21" s="118">
        <v>1.6035052322021432</v>
      </c>
      <c r="F21" s="84" t="s">
        <v>1320</v>
      </c>
      <c r="G21" s="84" t="b">
        <v>0</v>
      </c>
      <c r="H21" s="84" t="b">
        <v>0</v>
      </c>
      <c r="I21" s="84" t="b">
        <v>0</v>
      </c>
      <c r="J21" s="84" t="b">
        <v>0</v>
      </c>
      <c r="K21" s="84" t="b">
        <v>0</v>
      </c>
      <c r="L21" s="84" t="b">
        <v>0</v>
      </c>
    </row>
    <row r="22" spans="1:12" ht="15">
      <c r="A22" s="84" t="s">
        <v>982</v>
      </c>
      <c r="B22" s="84" t="s">
        <v>983</v>
      </c>
      <c r="C22" s="84">
        <v>3</v>
      </c>
      <c r="D22" s="118">
        <v>0.006037603485315997</v>
      </c>
      <c r="E22" s="118">
        <v>1.9556877503135057</v>
      </c>
      <c r="F22" s="84" t="s">
        <v>1320</v>
      </c>
      <c r="G22" s="84" t="b">
        <v>0</v>
      </c>
      <c r="H22" s="84" t="b">
        <v>0</v>
      </c>
      <c r="I22" s="84" t="b">
        <v>0</v>
      </c>
      <c r="J22" s="84" t="b">
        <v>0</v>
      </c>
      <c r="K22" s="84" t="b">
        <v>0</v>
      </c>
      <c r="L22" s="84" t="b">
        <v>0</v>
      </c>
    </row>
    <row r="23" spans="1:12" ht="15">
      <c r="A23" s="84" t="s">
        <v>1277</v>
      </c>
      <c r="B23" s="84" t="s">
        <v>1273</v>
      </c>
      <c r="C23" s="84">
        <v>3</v>
      </c>
      <c r="D23" s="118">
        <v>0.006037603485315997</v>
      </c>
      <c r="E23" s="118">
        <v>2.0806264869218056</v>
      </c>
      <c r="F23" s="84" t="s">
        <v>1320</v>
      </c>
      <c r="G23" s="84" t="b">
        <v>0</v>
      </c>
      <c r="H23" s="84" t="b">
        <v>0</v>
      </c>
      <c r="I23" s="84" t="b">
        <v>0</v>
      </c>
      <c r="J23" s="84" t="b">
        <v>0</v>
      </c>
      <c r="K23" s="84" t="b">
        <v>0</v>
      </c>
      <c r="L23" s="84" t="b">
        <v>0</v>
      </c>
    </row>
    <row r="24" spans="1:12" ht="15">
      <c r="A24" s="84" t="s">
        <v>241</v>
      </c>
      <c r="B24" s="84" t="s">
        <v>246</v>
      </c>
      <c r="C24" s="84">
        <v>3</v>
      </c>
      <c r="D24" s="118">
        <v>0.00521346342733309</v>
      </c>
      <c r="E24" s="118">
        <v>0.7943197480785308</v>
      </c>
      <c r="F24" s="84" t="s">
        <v>1320</v>
      </c>
      <c r="G24" s="84" t="b">
        <v>0</v>
      </c>
      <c r="H24" s="84" t="b">
        <v>0</v>
      </c>
      <c r="I24" s="84" t="b">
        <v>0</v>
      </c>
      <c r="J24" s="84" t="b">
        <v>0</v>
      </c>
      <c r="K24" s="84" t="b">
        <v>0</v>
      </c>
      <c r="L24" s="84" t="b">
        <v>0</v>
      </c>
    </row>
    <row r="25" spans="1:12" ht="15">
      <c r="A25" s="84" t="s">
        <v>246</v>
      </c>
      <c r="B25" s="84" t="s">
        <v>245</v>
      </c>
      <c r="C25" s="84">
        <v>3</v>
      </c>
      <c r="D25" s="118">
        <v>0.00521346342733309</v>
      </c>
      <c r="E25" s="118">
        <v>1.3024752365381622</v>
      </c>
      <c r="F25" s="84" t="s">
        <v>1320</v>
      </c>
      <c r="G25" s="84" t="b">
        <v>0</v>
      </c>
      <c r="H25" s="84" t="b">
        <v>0</v>
      </c>
      <c r="I25" s="84" t="b">
        <v>0</v>
      </c>
      <c r="J25" s="84" t="b">
        <v>0</v>
      </c>
      <c r="K25" s="84" t="b">
        <v>0</v>
      </c>
      <c r="L25" s="84" t="b">
        <v>0</v>
      </c>
    </row>
    <row r="26" spans="1:12" ht="15">
      <c r="A26" s="84" t="s">
        <v>241</v>
      </c>
      <c r="B26" s="84" t="s">
        <v>1285</v>
      </c>
      <c r="C26" s="84">
        <v>2</v>
      </c>
      <c r="D26" s="118">
        <v>0.004025068990210665</v>
      </c>
      <c r="E26" s="118">
        <v>1.7795964912578246</v>
      </c>
      <c r="F26" s="84" t="s">
        <v>1320</v>
      </c>
      <c r="G26" s="84" t="b">
        <v>0</v>
      </c>
      <c r="H26" s="84" t="b">
        <v>0</v>
      </c>
      <c r="I26" s="84" t="b">
        <v>0</v>
      </c>
      <c r="J26" s="84" t="b">
        <v>0</v>
      </c>
      <c r="K26" s="84" t="b">
        <v>0</v>
      </c>
      <c r="L26" s="84" t="b">
        <v>0</v>
      </c>
    </row>
    <row r="27" spans="1:12" ht="15">
      <c r="A27" s="84" t="s">
        <v>1285</v>
      </c>
      <c r="B27" s="84" t="s">
        <v>246</v>
      </c>
      <c r="C27" s="84">
        <v>2</v>
      </c>
      <c r="D27" s="118">
        <v>0.004025068990210665</v>
      </c>
      <c r="E27" s="118">
        <v>1.3171984933588685</v>
      </c>
      <c r="F27" s="84" t="s">
        <v>1320</v>
      </c>
      <c r="G27" s="84" t="b">
        <v>0</v>
      </c>
      <c r="H27" s="84" t="b">
        <v>0</v>
      </c>
      <c r="I27" s="84" t="b">
        <v>0</v>
      </c>
      <c r="J27" s="84" t="b">
        <v>0</v>
      </c>
      <c r="K27" s="84" t="b">
        <v>0</v>
      </c>
      <c r="L27" s="84" t="b">
        <v>0</v>
      </c>
    </row>
    <row r="28" spans="1:12" ht="15">
      <c r="A28" s="84" t="s">
        <v>246</v>
      </c>
      <c r="B28" s="84" t="s">
        <v>1286</v>
      </c>
      <c r="C28" s="84">
        <v>2</v>
      </c>
      <c r="D28" s="118">
        <v>0.004025068990210665</v>
      </c>
      <c r="E28" s="118">
        <v>1.3024752365381622</v>
      </c>
      <c r="F28" s="84" t="s">
        <v>1320</v>
      </c>
      <c r="G28" s="84" t="b">
        <v>0</v>
      </c>
      <c r="H28" s="84" t="b">
        <v>0</v>
      </c>
      <c r="I28" s="84" t="b">
        <v>0</v>
      </c>
      <c r="J28" s="84" t="b">
        <v>0</v>
      </c>
      <c r="K28" s="84" t="b">
        <v>0</v>
      </c>
      <c r="L28" s="84" t="b">
        <v>0</v>
      </c>
    </row>
    <row r="29" spans="1:12" ht="15">
      <c r="A29" s="84" t="s">
        <v>1286</v>
      </c>
      <c r="B29" s="84" t="s">
        <v>982</v>
      </c>
      <c r="C29" s="84">
        <v>2</v>
      </c>
      <c r="D29" s="118">
        <v>0.004025068990210665</v>
      </c>
      <c r="E29" s="118">
        <v>2.0806264869218056</v>
      </c>
      <c r="F29" s="84" t="s">
        <v>1320</v>
      </c>
      <c r="G29" s="84" t="b">
        <v>0</v>
      </c>
      <c r="H29" s="84" t="b">
        <v>0</v>
      </c>
      <c r="I29" s="84" t="b">
        <v>0</v>
      </c>
      <c r="J29" s="84" t="b">
        <v>0</v>
      </c>
      <c r="K29" s="84" t="b">
        <v>0</v>
      </c>
      <c r="L29" s="84" t="b">
        <v>0</v>
      </c>
    </row>
    <row r="30" spans="1:12" ht="15">
      <c r="A30" s="84" t="s">
        <v>983</v>
      </c>
      <c r="B30" s="84" t="s">
        <v>984</v>
      </c>
      <c r="C30" s="84">
        <v>2</v>
      </c>
      <c r="D30" s="118">
        <v>0.004025068990210665</v>
      </c>
      <c r="E30" s="118">
        <v>1.876506504265881</v>
      </c>
      <c r="F30" s="84" t="s">
        <v>1320</v>
      </c>
      <c r="G30" s="84" t="b">
        <v>0</v>
      </c>
      <c r="H30" s="84" t="b">
        <v>0</v>
      </c>
      <c r="I30" s="84" t="b">
        <v>0</v>
      </c>
      <c r="J30" s="84" t="b">
        <v>0</v>
      </c>
      <c r="K30" s="84" t="b">
        <v>0</v>
      </c>
      <c r="L30" s="84" t="b">
        <v>0</v>
      </c>
    </row>
    <row r="31" spans="1:12" ht="15">
      <c r="A31" s="84" t="s">
        <v>984</v>
      </c>
      <c r="B31" s="84" t="s">
        <v>1274</v>
      </c>
      <c r="C31" s="84">
        <v>2</v>
      </c>
      <c r="D31" s="118">
        <v>0.004025068990210665</v>
      </c>
      <c r="E31" s="118">
        <v>1.876506504265881</v>
      </c>
      <c r="F31" s="84" t="s">
        <v>1320</v>
      </c>
      <c r="G31" s="84" t="b">
        <v>0</v>
      </c>
      <c r="H31" s="84" t="b">
        <v>0</v>
      </c>
      <c r="I31" s="84" t="b">
        <v>0</v>
      </c>
      <c r="J31" s="84" t="b">
        <v>0</v>
      </c>
      <c r="K31" s="84" t="b">
        <v>0</v>
      </c>
      <c r="L31" s="84" t="b">
        <v>0</v>
      </c>
    </row>
    <row r="32" spans="1:12" ht="15">
      <c r="A32" s="84" t="s">
        <v>1274</v>
      </c>
      <c r="B32" s="84" t="s">
        <v>1277</v>
      </c>
      <c r="C32" s="84">
        <v>2</v>
      </c>
      <c r="D32" s="118">
        <v>0.004025068990210665</v>
      </c>
      <c r="E32" s="118">
        <v>2.001445240874181</v>
      </c>
      <c r="F32" s="84" t="s">
        <v>1320</v>
      </c>
      <c r="G32" s="84" t="b">
        <v>0</v>
      </c>
      <c r="H32" s="84" t="b">
        <v>0</v>
      </c>
      <c r="I32" s="84" t="b">
        <v>0</v>
      </c>
      <c r="J32" s="84" t="b">
        <v>0</v>
      </c>
      <c r="K32" s="84" t="b">
        <v>0</v>
      </c>
      <c r="L32" s="84" t="b">
        <v>0</v>
      </c>
    </row>
    <row r="33" spans="1:12" ht="15">
      <c r="A33" s="84" t="s">
        <v>1273</v>
      </c>
      <c r="B33" s="84" t="s">
        <v>1287</v>
      </c>
      <c r="C33" s="84">
        <v>2</v>
      </c>
      <c r="D33" s="118">
        <v>0.004025068990210665</v>
      </c>
      <c r="E33" s="118">
        <v>2.302475236538162</v>
      </c>
      <c r="F33" s="84" t="s">
        <v>1320</v>
      </c>
      <c r="G33" s="84" t="b">
        <v>0</v>
      </c>
      <c r="H33" s="84" t="b">
        <v>0</v>
      </c>
      <c r="I33" s="84" t="b">
        <v>0</v>
      </c>
      <c r="J33" s="84" t="b">
        <v>0</v>
      </c>
      <c r="K33" s="84" t="b">
        <v>0</v>
      </c>
      <c r="L33" s="84" t="b">
        <v>0</v>
      </c>
    </row>
    <row r="34" spans="1:12" ht="15">
      <c r="A34" s="84" t="s">
        <v>1287</v>
      </c>
      <c r="B34" s="84" t="s">
        <v>1288</v>
      </c>
      <c r="C34" s="84">
        <v>2</v>
      </c>
      <c r="D34" s="118">
        <v>0.004025068990210665</v>
      </c>
      <c r="E34" s="118">
        <v>2.4785664955938436</v>
      </c>
      <c r="F34" s="84" t="s">
        <v>1320</v>
      </c>
      <c r="G34" s="84" t="b">
        <v>0</v>
      </c>
      <c r="H34" s="84" t="b">
        <v>0</v>
      </c>
      <c r="I34" s="84" t="b">
        <v>0</v>
      </c>
      <c r="J34" s="84" t="b">
        <v>0</v>
      </c>
      <c r="K34" s="84" t="b">
        <v>0</v>
      </c>
      <c r="L34" s="84" t="b">
        <v>0</v>
      </c>
    </row>
    <row r="35" spans="1:12" ht="15">
      <c r="A35" s="84" t="s">
        <v>1288</v>
      </c>
      <c r="B35" s="84" t="s">
        <v>1035</v>
      </c>
      <c r="C35" s="84">
        <v>2</v>
      </c>
      <c r="D35" s="118">
        <v>0.004025068990210665</v>
      </c>
      <c r="E35" s="118">
        <v>2.001445240874181</v>
      </c>
      <c r="F35" s="84" t="s">
        <v>1320</v>
      </c>
      <c r="G35" s="84" t="b">
        <v>0</v>
      </c>
      <c r="H35" s="84" t="b">
        <v>0</v>
      </c>
      <c r="I35" s="84" t="b">
        <v>0</v>
      </c>
      <c r="J35" s="84" t="b">
        <v>0</v>
      </c>
      <c r="K35" s="84" t="b">
        <v>0</v>
      </c>
      <c r="L35" s="84" t="b">
        <v>0</v>
      </c>
    </row>
    <row r="36" spans="1:12" ht="15">
      <c r="A36" s="84" t="s">
        <v>1035</v>
      </c>
      <c r="B36" s="84" t="s">
        <v>1289</v>
      </c>
      <c r="C36" s="84">
        <v>2</v>
      </c>
      <c r="D36" s="118">
        <v>0.004025068990210665</v>
      </c>
      <c r="E36" s="118">
        <v>1.9344984512435677</v>
      </c>
      <c r="F36" s="84" t="s">
        <v>1320</v>
      </c>
      <c r="G36" s="84" t="b">
        <v>0</v>
      </c>
      <c r="H36" s="84" t="b">
        <v>0</v>
      </c>
      <c r="I36" s="84" t="b">
        <v>0</v>
      </c>
      <c r="J36" s="84" t="b">
        <v>0</v>
      </c>
      <c r="K36" s="84" t="b">
        <v>0</v>
      </c>
      <c r="L36" s="84" t="b">
        <v>0</v>
      </c>
    </row>
    <row r="37" spans="1:12" ht="15">
      <c r="A37" s="84" t="s">
        <v>1289</v>
      </c>
      <c r="B37" s="84" t="s">
        <v>1290</v>
      </c>
      <c r="C37" s="84">
        <v>2</v>
      </c>
      <c r="D37" s="118">
        <v>0.004025068990210665</v>
      </c>
      <c r="E37" s="118">
        <v>2.4785664955938436</v>
      </c>
      <c r="F37" s="84" t="s">
        <v>1320</v>
      </c>
      <c r="G37" s="84" t="b">
        <v>0</v>
      </c>
      <c r="H37" s="84" t="b">
        <v>0</v>
      </c>
      <c r="I37" s="84" t="b">
        <v>0</v>
      </c>
      <c r="J37" s="84" t="b">
        <v>0</v>
      </c>
      <c r="K37" s="84" t="b">
        <v>0</v>
      </c>
      <c r="L37" s="84" t="b">
        <v>0</v>
      </c>
    </row>
    <row r="38" spans="1:12" ht="15">
      <c r="A38" s="84" t="s">
        <v>242</v>
      </c>
      <c r="B38" s="84" t="s">
        <v>241</v>
      </c>
      <c r="C38" s="84">
        <v>2</v>
      </c>
      <c r="D38" s="118">
        <v>0.004025068990210665</v>
      </c>
      <c r="E38" s="118">
        <v>1.4785664955938433</v>
      </c>
      <c r="F38" s="84" t="s">
        <v>1320</v>
      </c>
      <c r="G38" s="84" t="b">
        <v>0</v>
      </c>
      <c r="H38" s="84" t="b">
        <v>0</v>
      </c>
      <c r="I38" s="84" t="b">
        <v>0</v>
      </c>
      <c r="J38" s="84" t="b">
        <v>0</v>
      </c>
      <c r="K38" s="84" t="b">
        <v>0</v>
      </c>
      <c r="L38" s="84" t="b">
        <v>0</v>
      </c>
    </row>
    <row r="39" spans="1:12" ht="15">
      <c r="A39" s="84" t="s">
        <v>242</v>
      </c>
      <c r="B39" s="84" t="s">
        <v>1291</v>
      </c>
      <c r="C39" s="84">
        <v>2</v>
      </c>
      <c r="D39" s="118">
        <v>0.004025068990210665</v>
      </c>
      <c r="E39" s="118">
        <v>1.876506504265881</v>
      </c>
      <c r="F39" s="84" t="s">
        <v>1320</v>
      </c>
      <c r="G39" s="84" t="b">
        <v>0</v>
      </c>
      <c r="H39" s="84" t="b">
        <v>0</v>
      </c>
      <c r="I39" s="84" t="b">
        <v>0</v>
      </c>
      <c r="J39" s="84" t="b">
        <v>0</v>
      </c>
      <c r="K39" s="84" t="b">
        <v>0</v>
      </c>
      <c r="L39" s="84" t="b">
        <v>0</v>
      </c>
    </row>
    <row r="40" spans="1:12" ht="15">
      <c r="A40" s="84" t="s">
        <v>1291</v>
      </c>
      <c r="B40" s="84" t="s">
        <v>1292</v>
      </c>
      <c r="C40" s="84">
        <v>2</v>
      </c>
      <c r="D40" s="118">
        <v>0.004025068990210665</v>
      </c>
      <c r="E40" s="118">
        <v>2.4785664955938436</v>
      </c>
      <c r="F40" s="84" t="s">
        <v>1320</v>
      </c>
      <c r="G40" s="84" t="b">
        <v>0</v>
      </c>
      <c r="H40" s="84" t="b">
        <v>0</v>
      </c>
      <c r="I40" s="84" t="b">
        <v>0</v>
      </c>
      <c r="J40" s="84" t="b">
        <v>0</v>
      </c>
      <c r="K40" s="84" t="b">
        <v>0</v>
      </c>
      <c r="L40" s="84" t="b">
        <v>0</v>
      </c>
    </row>
    <row r="41" spans="1:12" ht="15">
      <c r="A41" s="84" t="s">
        <v>1292</v>
      </c>
      <c r="B41" s="84" t="s">
        <v>985</v>
      </c>
      <c r="C41" s="84">
        <v>2</v>
      </c>
      <c r="D41" s="118">
        <v>0.004025068990210665</v>
      </c>
      <c r="E41" s="118">
        <v>2.1775364999298623</v>
      </c>
      <c r="F41" s="84" t="s">
        <v>1320</v>
      </c>
      <c r="G41" s="84" t="b">
        <v>0</v>
      </c>
      <c r="H41" s="84" t="b">
        <v>0</v>
      </c>
      <c r="I41" s="84" t="b">
        <v>0</v>
      </c>
      <c r="J41" s="84" t="b">
        <v>0</v>
      </c>
      <c r="K41" s="84" t="b">
        <v>0</v>
      </c>
      <c r="L41" s="84" t="b">
        <v>0</v>
      </c>
    </row>
    <row r="42" spans="1:12" ht="15">
      <c r="A42" s="84" t="s">
        <v>985</v>
      </c>
      <c r="B42" s="84" t="s">
        <v>1293</v>
      </c>
      <c r="C42" s="84">
        <v>2</v>
      </c>
      <c r="D42" s="118">
        <v>0.004025068990210665</v>
      </c>
      <c r="E42" s="118">
        <v>2.1775364999298623</v>
      </c>
      <c r="F42" s="84" t="s">
        <v>1320</v>
      </c>
      <c r="G42" s="84" t="b">
        <v>0</v>
      </c>
      <c r="H42" s="84" t="b">
        <v>0</v>
      </c>
      <c r="I42" s="84" t="b">
        <v>0</v>
      </c>
      <c r="J42" s="84" t="b">
        <v>0</v>
      </c>
      <c r="K42" s="84" t="b">
        <v>0</v>
      </c>
      <c r="L42" s="84" t="b">
        <v>0</v>
      </c>
    </row>
    <row r="43" spans="1:12" ht="15">
      <c r="A43" s="84" t="s">
        <v>1293</v>
      </c>
      <c r="B43" s="84" t="s">
        <v>1280</v>
      </c>
      <c r="C43" s="84">
        <v>2</v>
      </c>
      <c r="D43" s="118">
        <v>0.004025068990210665</v>
      </c>
      <c r="E43" s="118">
        <v>2.302475236538162</v>
      </c>
      <c r="F43" s="84" t="s">
        <v>1320</v>
      </c>
      <c r="G43" s="84" t="b">
        <v>0</v>
      </c>
      <c r="H43" s="84" t="b">
        <v>0</v>
      </c>
      <c r="I43" s="84" t="b">
        <v>0</v>
      </c>
      <c r="J43" s="84" t="b">
        <v>0</v>
      </c>
      <c r="K43" s="84" t="b">
        <v>0</v>
      </c>
      <c r="L43" s="84" t="b">
        <v>0</v>
      </c>
    </row>
    <row r="44" spans="1:12" ht="15">
      <c r="A44" s="84" t="s">
        <v>1280</v>
      </c>
      <c r="B44" s="84" t="s">
        <v>1294</v>
      </c>
      <c r="C44" s="84">
        <v>2</v>
      </c>
      <c r="D44" s="118">
        <v>0.004025068990210665</v>
      </c>
      <c r="E44" s="118">
        <v>2.302475236538162</v>
      </c>
      <c r="F44" s="84" t="s">
        <v>1320</v>
      </c>
      <c r="G44" s="84" t="b">
        <v>0</v>
      </c>
      <c r="H44" s="84" t="b">
        <v>0</v>
      </c>
      <c r="I44" s="84" t="b">
        <v>0</v>
      </c>
      <c r="J44" s="84" t="b">
        <v>0</v>
      </c>
      <c r="K44" s="84" t="b">
        <v>0</v>
      </c>
      <c r="L44" s="84" t="b">
        <v>0</v>
      </c>
    </row>
    <row r="45" spans="1:12" ht="15">
      <c r="A45" s="84" t="s">
        <v>263</v>
      </c>
      <c r="B45" s="84" t="s">
        <v>1295</v>
      </c>
      <c r="C45" s="84">
        <v>2</v>
      </c>
      <c r="D45" s="118">
        <v>0.004025068990210665</v>
      </c>
      <c r="E45" s="118">
        <v>1.8253539818184996</v>
      </c>
      <c r="F45" s="84" t="s">
        <v>1320</v>
      </c>
      <c r="G45" s="84" t="b">
        <v>0</v>
      </c>
      <c r="H45" s="84" t="b">
        <v>0</v>
      </c>
      <c r="I45" s="84" t="b">
        <v>0</v>
      </c>
      <c r="J45" s="84" t="b">
        <v>0</v>
      </c>
      <c r="K45" s="84" t="b">
        <v>0</v>
      </c>
      <c r="L45" s="84" t="b">
        <v>0</v>
      </c>
    </row>
    <row r="46" spans="1:12" ht="15">
      <c r="A46" s="84" t="s">
        <v>1295</v>
      </c>
      <c r="B46" s="84" t="s">
        <v>1296</v>
      </c>
      <c r="C46" s="84">
        <v>2</v>
      </c>
      <c r="D46" s="118">
        <v>0.004025068990210665</v>
      </c>
      <c r="E46" s="118">
        <v>2.4785664955938436</v>
      </c>
      <c r="F46" s="84" t="s">
        <v>1320</v>
      </c>
      <c r="G46" s="84" t="b">
        <v>0</v>
      </c>
      <c r="H46" s="84" t="b">
        <v>0</v>
      </c>
      <c r="I46" s="84" t="b">
        <v>0</v>
      </c>
      <c r="J46" s="84" t="b">
        <v>0</v>
      </c>
      <c r="K46" s="84" t="b">
        <v>0</v>
      </c>
      <c r="L46" s="84" t="b">
        <v>0</v>
      </c>
    </row>
    <row r="47" spans="1:12" ht="15">
      <c r="A47" s="84" t="s">
        <v>1296</v>
      </c>
      <c r="B47" s="84" t="s">
        <v>1297</v>
      </c>
      <c r="C47" s="84">
        <v>2</v>
      </c>
      <c r="D47" s="118">
        <v>0.004025068990210665</v>
      </c>
      <c r="E47" s="118">
        <v>2.4785664955938436</v>
      </c>
      <c r="F47" s="84" t="s">
        <v>1320</v>
      </c>
      <c r="G47" s="84" t="b">
        <v>0</v>
      </c>
      <c r="H47" s="84" t="b">
        <v>0</v>
      </c>
      <c r="I47" s="84" t="b">
        <v>0</v>
      </c>
      <c r="J47" s="84" t="b">
        <v>0</v>
      </c>
      <c r="K47" s="84" t="b">
        <v>0</v>
      </c>
      <c r="L47" s="84" t="b">
        <v>0</v>
      </c>
    </row>
    <row r="48" spans="1:12" ht="15">
      <c r="A48" s="84" t="s">
        <v>1297</v>
      </c>
      <c r="B48" s="84" t="s">
        <v>1298</v>
      </c>
      <c r="C48" s="84">
        <v>2</v>
      </c>
      <c r="D48" s="118">
        <v>0.004025068990210665</v>
      </c>
      <c r="E48" s="118">
        <v>2.4785664955938436</v>
      </c>
      <c r="F48" s="84" t="s">
        <v>1320</v>
      </c>
      <c r="G48" s="84" t="b">
        <v>0</v>
      </c>
      <c r="H48" s="84" t="b">
        <v>0</v>
      </c>
      <c r="I48" s="84" t="b">
        <v>0</v>
      </c>
      <c r="J48" s="84" t="b">
        <v>0</v>
      </c>
      <c r="K48" s="84" t="b">
        <v>0</v>
      </c>
      <c r="L48" s="84" t="b">
        <v>0</v>
      </c>
    </row>
    <row r="49" spans="1:12" ht="15">
      <c r="A49" s="84" t="s">
        <v>1298</v>
      </c>
      <c r="B49" s="84" t="s">
        <v>985</v>
      </c>
      <c r="C49" s="84">
        <v>2</v>
      </c>
      <c r="D49" s="118">
        <v>0.004025068990210665</v>
      </c>
      <c r="E49" s="118">
        <v>2.1775364999298623</v>
      </c>
      <c r="F49" s="84" t="s">
        <v>1320</v>
      </c>
      <c r="G49" s="84" t="b">
        <v>0</v>
      </c>
      <c r="H49" s="84" t="b">
        <v>0</v>
      </c>
      <c r="I49" s="84" t="b">
        <v>0</v>
      </c>
      <c r="J49" s="84" t="b">
        <v>0</v>
      </c>
      <c r="K49" s="84" t="b">
        <v>0</v>
      </c>
      <c r="L49" s="84" t="b">
        <v>0</v>
      </c>
    </row>
    <row r="50" spans="1:12" ht="15">
      <c r="A50" s="84" t="s">
        <v>985</v>
      </c>
      <c r="B50" s="84" t="s">
        <v>984</v>
      </c>
      <c r="C50" s="84">
        <v>2</v>
      </c>
      <c r="D50" s="118">
        <v>0.004025068990210665</v>
      </c>
      <c r="E50" s="118">
        <v>1.876506504265881</v>
      </c>
      <c r="F50" s="84" t="s">
        <v>1320</v>
      </c>
      <c r="G50" s="84" t="b">
        <v>0</v>
      </c>
      <c r="H50" s="84" t="b">
        <v>0</v>
      </c>
      <c r="I50" s="84" t="b">
        <v>0</v>
      </c>
      <c r="J50" s="84" t="b">
        <v>0</v>
      </c>
      <c r="K50" s="84" t="b">
        <v>0</v>
      </c>
      <c r="L50" s="84" t="b">
        <v>0</v>
      </c>
    </row>
    <row r="51" spans="1:12" ht="15">
      <c r="A51" s="84" t="s">
        <v>984</v>
      </c>
      <c r="B51" s="84" t="s">
        <v>1299</v>
      </c>
      <c r="C51" s="84">
        <v>2</v>
      </c>
      <c r="D51" s="118">
        <v>0.004025068990210665</v>
      </c>
      <c r="E51" s="118">
        <v>2.1775364999298623</v>
      </c>
      <c r="F51" s="84" t="s">
        <v>1320</v>
      </c>
      <c r="G51" s="84" t="b">
        <v>0</v>
      </c>
      <c r="H51" s="84" t="b">
        <v>0</v>
      </c>
      <c r="I51" s="84" t="b">
        <v>0</v>
      </c>
      <c r="J51" s="84" t="b">
        <v>0</v>
      </c>
      <c r="K51" s="84" t="b">
        <v>0</v>
      </c>
      <c r="L51" s="84" t="b">
        <v>0</v>
      </c>
    </row>
    <row r="52" spans="1:12" ht="15">
      <c r="A52" s="84" t="s">
        <v>1276</v>
      </c>
      <c r="B52" s="84" t="s">
        <v>1300</v>
      </c>
      <c r="C52" s="84">
        <v>2</v>
      </c>
      <c r="D52" s="118">
        <v>0.004025068990210665</v>
      </c>
      <c r="E52" s="118">
        <v>2.1775364999298623</v>
      </c>
      <c r="F52" s="84" t="s">
        <v>1320</v>
      </c>
      <c r="G52" s="84" t="b">
        <v>0</v>
      </c>
      <c r="H52" s="84" t="b">
        <v>0</v>
      </c>
      <c r="I52" s="84" t="b">
        <v>0</v>
      </c>
      <c r="J52" s="84" t="b">
        <v>0</v>
      </c>
      <c r="K52" s="84" t="b">
        <v>1</v>
      </c>
      <c r="L52" s="84" t="b">
        <v>0</v>
      </c>
    </row>
    <row r="53" spans="1:12" ht="15">
      <c r="A53" s="84" t="s">
        <v>1304</v>
      </c>
      <c r="B53" s="84" t="s">
        <v>1018</v>
      </c>
      <c r="C53" s="84">
        <v>2</v>
      </c>
      <c r="D53" s="118">
        <v>0.004025068990210665</v>
      </c>
      <c r="E53" s="118">
        <v>2.001445240874181</v>
      </c>
      <c r="F53" s="84" t="s">
        <v>1320</v>
      </c>
      <c r="G53" s="84" t="b">
        <v>0</v>
      </c>
      <c r="H53" s="84" t="b">
        <v>0</v>
      </c>
      <c r="I53" s="84" t="b">
        <v>0</v>
      </c>
      <c r="J53" s="84" t="b">
        <v>0</v>
      </c>
      <c r="K53" s="84" t="b">
        <v>0</v>
      </c>
      <c r="L53" s="84" t="b">
        <v>0</v>
      </c>
    </row>
    <row r="54" spans="1:12" ht="15">
      <c r="A54" s="84" t="s">
        <v>1015</v>
      </c>
      <c r="B54" s="84" t="s">
        <v>1016</v>
      </c>
      <c r="C54" s="84">
        <v>2</v>
      </c>
      <c r="D54" s="118">
        <v>0.004025068990210665</v>
      </c>
      <c r="E54" s="118">
        <v>2.302475236538162</v>
      </c>
      <c r="F54" s="84" t="s">
        <v>1320</v>
      </c>
      <c r="G54" s="84" t="b">
        <v>0</v>
      </c>
      <c r="H54" s="84" t="b">
        <v>0</v>
      </c>
      <c r="I54" s="84" t="b">
        <v>0</v>
      </c>
      <c r="J54" s="84" t="b">
        <v>0</v>
      </c>
      <c r="K54" s="84" t="b">
        <v>0</v>
      </c>
      <c r="L54" s="84" t="b">
        <v>0</v>
      </c>
    </row>
    <row r="55" spans="1:12" ht="15">
      <c r="A55" s="84" t="s">
        <v>1016</v>
      </c>
      <c r="B55" s="84" t="s">
        <v>1017</v>
      </c>
      <c r="C55" s="84">
        <v>2</v>
      </c>
      <c r="D55" s="118">
        <v>0.004025068990210665</v>
      </c>
      <c r="E55" s="118">
        <v>2.4785664955938436</v>
      </c>
      <c r="F55" s="84" t="s">
        <v>1320</v>
      </c>
      <c r="G55" s="84" t="b">
        <v>0</v>
      </c>
      <c r="H55" s="84" t="b">
        <v>0</v>
      </c>
      <c r="I55" s="84" t="b">
        <v>0</v>
      </c>
      <c r="J55" s="84" t="b">
        <v>0</v>
      </c>
      <c r="K55" s="84" t="b">
        <v>0</v>
      </c>
      <c r="L55" s="84" t="b">
        <v>0</v>
      </c>
    </row>
    <row r="56" spans="1:12" ht="15">
      <c r="A56" s="84" t="s">
        <v>1017</v>
      </c>
      <c r="B56" s="84" t="s">
        <v>1018</v>
      </c>
      <c r="C56" s="84">
        <v>2</v>
      </c>
      <c r="D56" s="118">
        <v>0.004025068990210665</v>
      </c>
      <c r="E56" s="118">
        <v>2.001445240874181</v>
      </c>
      <c r="F56" s="84" t="s">
        <v>1320</v>
      </c>
      <c r="G56" s="84" t="b">
        <v>0</v>
      </c>
      <c r="H56" s="84" t="b">
        <v>0</v>
      </c>
      <c r="I56" s="84" t="b">
        <v>0</v>
      </c>
      <c r="J56" s="84" t="b">
        <v>0</v>
      </c>
      <c r="K56" s="84" t="b">
        <v>0</v>
      </c>
      <c r="L56" s="84" t="b">
        <v>0</v>
      </c>
    </row>
    <row r="57" spans="1:12" ht="15">
      <c r="A57" s="84" t="s">
        <v>1018</v>
      </c>
      <c r="B57" s="84" t="s">
        <v>1019</v>
      </c>
      <c r="C57" s="84">
        <v>2</v>
      </c>
      <c r="D57" s="118">
        <v>0.004025068990210665</v>
      </c>
      <c r="E57" s="118">
        <v>1.7795964912578246</v>
      </c>
      <c r="F57" s="84" t="s">
        <v>1320</v>
      </c>
      <c r="G57" s="84" t="b">
        <v>0</v>
      </c>
      <c r="H57" s="84" t="b">
        <v>0</v>
      </c>
      <c r="I57" s="84" t="b">
        <v>0</v>
      </c>
      <c r="J57" s="84" t="b">
        <v>0</v>
      </c>
      <c r="K57" s="84" t="b">
        <v>0</v>
      </c>
      <c r="L57" s="84" t="b">
        <v>0</v>
      </c>
    </row>
    <row r="58" spans="1:12" ht="15">
      <c r="A58" s="84" t="s">
        <v>1019</v>
      </c>
      <c r="B58" s="84" t="s">
        <v>1020</v>
      </c>
      <c r="C58" s="84">
        <v>2</v>
      </c>
      <c r="D58" s="118">
        <v>0.004025068990210665</v>
      </c>
      <c r="E58" s="118">
        <v>2.0806264869218056</v>
      </c>
      <c r="F58" s="84" t="s">
        <v>1320</v>
      </c>
      <c r="G58" s="84" t="b">
        <v>0</v>
      </c>
      <c r="H58" s="84" t="b">
        <v>0</v>
      </c>
      <c r="I58" s="84" t="b">
        <v>0</v>
      </c>
      <c r="J58" s="84" t="b">
        <v>0</v>
      </c>
      <c r="K58" s="84" t="b">
        <v>0</v>
      </c>
      <c r="L58" s="84" t="b">
        <v>0</v>
      </c>
    </row>
    <row r="59" spans="1:12" ht="15">
      <c r="A59" s="84" t="s">
        <v>1020</v>
      </c>
      <c r="B59" s="84" t="s">
        <v>1021</v>
      </c>
      <c r="C59" s="84">
        <v>2</v>
      </c>
      <c r="D59" s="118">
        <v>0.004025068990210665</v>
      </c>
      <c r="E59" s="118">
        <v>2.4785664955938436</v>
      </c>
      <c r="F59" s="84" t="s">
        <v>1320</v>
      </c>
      <c r="G59" s="84" t="b">
        <v>0</v>
      </c>
      <c r="H59" s="84" t="b">
        <v>0</v>
      </c>
      <c r="I59" s="84" t="b">
        <v>0</v>
      </c>
      <c r="J59" s="84" t="b">
        <v>0</v>
      </c>
      <c r="K59" s="84" t="b">
        <v>0</v>
      </c>
      <c r="L59" s="84" t="b">
        <v>0</v>
      </c>
    </row>
    <row r="60" spans="1:12" ht="15">
      <c r="A60" s="84" t="s">
        <v>1021</v>
      </c>
      <c r="B60" s="84" t="s">
        <v>1022</v>
      </c>
      <c r="C60" s="84">
        <v>2</v>
      </c>
      <c r="D60" s="118">
        <v>0.004025068990210665</v>
      </c>
      <c r="E60" s="118">
        <v>2.4785664955938436</v>
      </c>
      <c r="F60" s="84" t="s">
        <v>1320</v>
      </c>
      <c r="G60" s="84" t="b">
        <v>0</v>
      </c>
      <c r="H60" s="84" t="b">
        <v>0</v>
      </c>
      <c r="I60" s="84" t="b">
        <v>0</v>
      </c>
      <c r="J60" s="84" t="b">
        <v>0</v>
      </c>
      <c r="K60" s="84" t="b">
        <v>0</v>
      </c>
      <c r="L60" s="84" t="b">
        <v>0</v>
      </c>
    </row>
    <row r="61" spans="1:12" ht="15">
      <c r="A61" s="84" t="s">
        <v>1022</v>
      </c>
      <c r="B61" s="84" t="s">
        <v>1023</v>
      </c>
      <c r="C61" s="84">
        <v>2</v>
      </c>
      <c r="D61" s="118">
        <v>0.004025068990210665</v>
      </c>
      <c r="E61" s="118">
        <v>2.4785664955938436</v>
      </c>
      <c r="F61" s="84" t="s">
        <v>1320</v>
      </c>
      <c r="G61" s="84" t="b">
        <v>0</v>
      </c>
      <c r="H61" s="84" t="b">
        <v>0</v>
      </c>
      <c r="I61" s="84" t="b">
        <v>0</v>
      </c>
      <c r="J61" s="84" t="b">
        <v>0</v>
      </c>
      <c r="K61" s="84" t="b">
        <v>0</v>
      </c>
      <c r="L61" s="84" t="b">
        <v>0</v>
      </c>
    </row>
    <row r="62" spans="1:12" ht="15">
      <c r="A62" s="84" t="s">
        <v>1023</v>
      </c>
      <c r="B62" s="84" t="s">
        <v>1024</v>
      </c>
      <c r="C62" s="84">
        <v>2</v>
      </c>
      <c r="D62" s="118">
        <v>0.004025068990210665</v>
      </c>
      <c r="E62" s="118">
        <v>2.4785664955938436</v>
      </c>
      <c r="F62" s="84" t="s">
        <v>1320</v>
      </c>
      <c r="G62" s="84" t="b">
        <v>0</v>
      </c>
      <c r="H62" s="84" t="b">
        <v>0</v>
      </c>
      <c r="I62" s="84" t="b">
        <v>0</v>
      </c>
      <c r="J62" s="84" t="b">
        <v>0</v>
      </c>
      <c r="K62" s="84" t="b">
        <v>0</v>
      </c>
      <c r="L62" s="84" t="b">
        <v>0</v>
      </c>
    </row>
    <row r="63" spans="1:12" ht="15">
      <c r="A63" s="84" t="s">
        <v>246</v>
      </c>
      <c r="B63" s="84" t="s">
        <v>258</v>
      </c>
      <c r="C63" s="84">
        <v>2</v>
      </c>
      <c r="D63" s="118">
        <v>0.004025068990210665</v>
      </c>
      <c r="E63" s="118">
        <v>1.3024752365381622</v>
      </c>
      <c r="F63" s="84" t="s">
        <v>1320</v>
      </c>
      <c r="G63" s="84" t="b">
        <v>0</v>
      </c>
      <c r="H63" s="84" t="b">
        <v>0</v>
      </c>
      <c r="I63" s="84" t="b">
        <v>0</v>
      </c>
      <c r="J63" s="84" t="b">
        <v>0</v>
      </c>
      <c r="K63" s="84" t="b">
        <v>0</v>
      </c>
      <c r="L63" s="84" t="b">
        <v>0</v>
      </c>
    </row>
    <row r="64" spans="1:12" ht="15">
      <c r="A64" s="84" t="s">
        <v>258</v>
      </c>
      <c r="B64" s="84" t="s">
        <v>257</v>
      </c>
      <c r="C64" s="84">
        <v>2</v>
      </c>
      <c r="D64" s="118">
        <v>0.004025068990210665</v>
      </c>
      <c r="E64" s="118">
        <v>2.4785664955938436</v>
      </c>
      <c r="F64" s="84" t="s">
        <v>1320</v>
      </c>
      <c r="G64" s="84" t="b">
        <v>0</v>
      </c>
      <c r="H64" s="84" t="b">
        <v>0</v>
      </c>
      <c r="I64" s="84" t="b">
        <v>0</v>
      </c>
      <c r="J64" s="84" t="b">
        <v>0</v>
      </c>
      <c r="K64" s="84" t="b">
        <v>0</v>
      </c>
      <c r="L64" s="84" t="b">
        <v>0</v>
      </c>
    </row>
    <row r="65" spans="1:12" ht="15">
      <c r="A65" s="84" t="s">
        <v>246</v>
      </c>
      <c r="B65" s="84" t="s">
        <v>256</v>
      </c>
      <c r="C65" s="84">
        <v>2</v>
      </c>
      <c r="D65" s="118">
        <v>0.004025068990210665</v>
      </c>
      <c r="E65" s="118">
        <v>1.3024752365381622</v>
      </c>
      <c r="F65" s="84" t="s">
        <v>1320</v>
      </c>
      <c r="G65" s="84" t="b">
        <v>0</v>
      </c>
      <c r="H65" s="84" t="b">
        <v>0</v>
      </c>
      <c r="I65" s="84" t="b">
        <v>0</v>
      </c>
      <c r="J65" s="84" t="b">
        <v>0</v>
      </c>
      <c r="K65" s="84" t="b">
        <v>0</v>
      </c>
      <c r="L65" s="84" t="b">
        <v>0</v>
      </c>
    </row>
    <row r="66" spans="1:12" ht="15">
      <c r="A66" s="84" t="s">
        <v>256</v>
      </c>
      <c r="B66" s="84" t="s">
        <v>255</v>
      </c>
      <c r="C66" s="84">
        <v>2</v>
      </c>
      <c r="D66" s="118">
        <v>0.004025068990210665</v>
      </c>
      <c r="E66" s="118">
        <v>2.4785664955938436</v>
      </c>
      <c r="F66" s="84" t="s">
        <v>1320</v>
      </c>
      <c r="G66" s="84" t="b">
        <v>0</v>
      </c>
      <c r="H66" s="84" t="b">
        <v>0</v>
      </c>
      <c r="I66" s="84" t="b">
        <v>0</v>
      </c>
      <c r="J66" s="84" t="b">
        <v>0</v>
      </c>
      <c r="K66" s="84" t="b">
        <v>0</v>
      </c>
      <c r="L66" s="84" t="b">
        <v>0</v>
      </c>
    </row>
    <row r="67" spans="1:12" ht="15">
      <c r="A67" s="84" t="s">
        <v>255</v>
      </c>
      <c r="B67" s="84" t="s">
        <v>1026</v>
      </c>
      <c r="C67" s="84">
        <v>2</v>
      </c>
      <c r="D67" s="118">
        <v>0.004025068990210665</v>
      </c>
      <c r="E67" s="118">
        <v>2.4785664955938436</v>
      </c>
      <c r="F67" s="84" t="s">
        <v>1320</v>
      </c>
      <c r="G67" s="84" t="b">
        <v>0</v>
      </c>
      <c r="H67" s="84" t="b">
        <v>0</v>
      </c>
      <c r="I67" s="84" t="b">
        <v>0</v>
      </c>
      <c r="J67" s="84" t="b">
        <v>0</v>
      </c>
      <c r="K67" s="84" t="b">
        <v>0</v>
      </c>
      <c r="L67" s="84" t="b">
        <v>0</v>
      </c>
    </row>
    <row r="68" spans="1:12" ht="15">
      <c r="A68" s="84" t="s">
        <v>1026</v>
      </c>
      <c r="B68" s="84" t="s">
        <v>1027</v>
      </c>
      <c r="C68" s="84">
        <v>2</v>
      </c>
      <c r="D68" s="118">
        <v>0.004025068990210665</v>
      </c>
      <c r="E68" s="118">
        <v>2.4785664955938436</v>
      </c>
      <c r="F68" s="84" t="s">
        <v>1320</v>
      </c>
      <c r="G68" s="84" t="b">
        <v>0</v>
      </c>
      <c r="H68" s="84" t="b">
        <v>0</v>
      </c>
      <c r="I68" s="84" t="b">
        <v>0</v>
      </c>
      <c r="J68" s="84" t="b">
        <v>0</v>
      </c>
      <c r="K68" s="84" t="b">
        <v>1</v>
      </c>
      <c r="L68" s="84" t="b">
        <v>0</v>
      </c>
    </row>
    <row r="69" spans="1:12" ht="15">
      <c r="A69" s="84" t="s">
        <v>1027</v>
      </c>
      <c r="B69" s="84" t="s">
        <v>1028</v>
      </c>
      <c r="C69" s="84">
        <v>2</v>
      </c>
      <c r="D69" s="118">
        <v>0.004025068990210665</v>
      </c>
      <c r="E69" s="118">
        <v>2.4785664955938436</v>
      </c>
      <c r="F69" s="84" t="s">
        <v>1320</v>
      </c>
      <c r="G69" s="84" t="b">
        <v>0</v>
      </c>
      <c r="H69" s="84" t="b">
        <v>1</v>
      </c>
      <c r="I69" s="84" t="b">
        <v>0</v>
      </c>
      <c r="J69" s="84" t="b">
        <v>0</v>
      </c>
      <c r="K69" s="84" t="b">
        <v>0</v>
      </c>
      <c r="L69" s="84" t="b">
        <v>0</v>
      </c>
    </row>
    <row r="70" spans="1:12" ht="15">
      <c r="A70" s="84" t="s">
        <v>1028</v>
      </c>
      <c r="B70" s="84" t="s">
        <v>1029</v>
      </c>
      <c r="C70" s="84">
        <v>2</v>
      </c>
      <c r="D70" s="118">
        <v>0.004025068990210665</v>
      </c>
      <c r="E70" s="118">
        <v>2.4785664955938436</v>
      </c>
      <c r="F70" s="84" t="s">
        <v>1320</v>
      </c>
      <c r="G70" s="84" t="b">
        <v>0</v>
      </c>
      <c r="H70" s="84" t="b">
        <v>0</v>
      </c>
      <c r="I70" s="84" t="b">
        <v>0</v>
      </c>
      <c r="J70" s="84" t="b">
        <v>0</v>
      </c>
      <c r="K70" s="84" t="b">
        <v>0</v>
      </c>
      <c r="L70" s="84" t="b">
        <v>0</v>
      </c>
    </row>
    <row r="71" spans="1:12" ht="15">
      <c r="A71" s="84" t="s">
        <v>1029</v>
      </c>
      <c r="B71" s="84" t="s">
        <v>1030</v>
      </c>
      <c r="C71" s="84">
        <v>2</v>
      </c>
      <c r="D71" s="118">
        <v>0.004025068990210665</v>
      </c>
      <c r="E71" s="118">
        <v>2.4785664955938436</v>
      </c>
      <c r="F71" s="84" t="s">
        <v>1320</v>
      </c>
      <c r="G71" s="84" t="b">
        <v>0</v>
      </c>
      <c r="H71" s="84" t="b">
        <v>0</v>
      </c>
      <c r="I71" s="84" t="b">
        <v>0</v>
      </c>
      <c r="J71" s="84" t="b">
        <v>0</v>
      </c>
      <c r="K71" s="84" t="b">
        <v>0</v>
      </c>
      <c r="L71" s="84" t="b">
        <v>0</v>
      </c>
    </row>
    <row r="72" spans="1:12" ht="15">
      <c r="A72" s="84" t="s">
        <v>1030</v>
      </c>
      <c r="B72" s="84" t="s">
        <v>1031</v>
      </c>
      <c r="C72" s="84">
        <v>2</v>
      </c>
      <c r="D72" s="118">
        <v>0.004025068990210665</v>
      </c>
      <c r="E72" s="118">
        <v>2.4785664955938436</v>
      </c>
      <c r="F72" s="84" t="s">
        <v>1320</v>
      </c>
      <c r="G72" s="84" t="b">
        <v>0</v>
      </c>
      <c r="H72" s="84" t="b">
        <v>0</v>
      </c>
      <c r="I72" s="84" t="b">
        <v>0</v>
      </c>
      <c r="J72" s="84" t="b">
        <v>0</v>
      </c>
      <c r="K72" s="84" t="b">
        <v>0</v>
      </c>
      <c r="L72" s="84" t="b">
        <v>0</v>
      </c>
    </row>
    <row r="73" spans="1:12" ht="15">
      <c r="A73" s="84" t="s">
        <v>1035</v>
      </c>
      <c r="B73" s="84" t="s">
        <v>1042</v>
      </c>
      <c r="C73" s="84">
        <v>2</v>
      </c>
      <c r="D73" s="118">
        <v>0.004025068990210665</v>
      </c>
      <c r="E73" s="118">
        <v>1.9344984512435677</v>
      </c>
      <c r="F73" s="84" t="s">
        <v>1320</v>
      </c>
      <c r="G73" s="84" t="b">
        <v>0</v>
      </c>
      <c r="H73" s="84" t="b">
        <v>0</v>
      </c>
      <c r="I73" s="84" t="b">
        <v>0</v>
      </c>
      <c r="J73" s="84" t="b">
        <v>0</v>
      </c>
      <c r="K73" s="84" t="b">
        <v>0</v>
      </c>
      <c r="L73" s="84" t="b">
        <v>0</v>
      </c>
    </row>
    <row r="74" spans="1:12" ht="15">
      <c r="A74" s="84" t="s">
        <v>1042</v>
      </c>
      <c r="B74" s="84" t="s">
        <v>1036</v>
      </c>
      <c r="C74" s="84">
        <v>2</v>
      </c>
      <c r="D74" s="118">
        <v>0.004025068990210665</v>
      </c>
      <c r="E74" s="118">
        <v>2.1775364999298623</v>
      </c>
      <c r="F74" s="84" t="s">
        <v>1320</v>
      </c>
      <c r="G74" s="84" t="b">
        <v>0</v>
      </c>
      <c r="H74" s="84" t="b">
        <v>0</v>
      </c>
      <c r="I74" s="84" t="b">
        <v>0</v>
      </c>
      <c r="J74" s="84" t="b">
        <v>0</v>
      </c>
      <c r="K74" s="84" t="b">
        <v>0</v>
      </c>
      <c r="L74" s="84" t="b">
        <v>0</v>
      </c>
    </row>
    <row r="75" spans="1:12" ht="15">
      <c r="A75" s="84" t="s">
        <v>1039</v>
      </c>
      <c r="B75" s="84" t="s">
        <v>1041</v>
      </c>
      <c r="C75" s="84">
        <v>2</v>
      </c>
      <c r="D75" s="118">
        <v>0.004025068990210665</v>
      </c>
      <c r="E75" s="118">
        <v>2.001445240874181</v>
      </c>
      <c r="F75" s="84" t="s">
        <v>1320</v>
      </c>
      <c r="G75" s="84" t="b">
        <v>0</v>
      </c>
      <c r="H75" s="84" t="b">
        <v>0</v>
      </c>
      <c r="I75" s="84" t="b">
        <v>0</v>
      </c>
      <c r="J75" s="84" t="b">
        <v>0</v>
      </c>
      <c r="K75" s="84" t="b">
        <v>0</v>
      </c>
      <c r="L75" s="84" t="b">
        <v>0</v>
      </c>
    </row>
    <row r="76" spans="1:12" ht="15">
      <c r="A76" s="84" t="s">
        <v>1041</v>
      </c>
      <c r="B76" s="84" t="s">
        <v>1043</v>
      </c>
      <c r="C76" s="84">
        <v>2</v>
      </c>
      <c r="D76" s="118">
        <v>0.004025068990210665</v>
      </c>
      <c r="E76" s="118">
        <v>2.302475236538162</v>
      </c>
      <c r="F76" s="84" t="s">
        <v>1320</v>
      </c>
      <c r="G76" s="84" t="b">
        <v>0</v>
      </c>
      <c r="H76" s="84" t="b">
        <v>0</v>
      </c>
      <c r="I76" s="84" t="b">
        <v>0</v>
      </c>
      <c r="J76" s="84" t="b">
        <v>0</v>
      </c>
      <c r="K76" s="84" t="b">
        <v>0</v>
      </c>
      <c r="L76" s="84" t="b">
        <v>0</v>
      </c>
    </row>
    <row r="77" spans="1:12" ht="15">
      <c r="A77" s="84" t="s">
        <v>1043</v>
      </c>
      <c r="B77" s="84" t="s">
        <v>1309</v>
      </c>
      <c r="C77" s="84">
        <v>2</v>
      </c>
      <c r="D77" s="118">
        <v>0.004025068990210665</v>
      </c>
      <c r="E77" s="118">
        <v>2.302475236538162</v>
      </c>
      <c r="F77" s="84" t="s">
        <v>1320</v>
      </c>
      <c r="G77" s="84" t="b">
        <v>0</v>
      </c>
      <c r="H77" s="84" t="b">
        <v>0</v>
      </c>
      <c r="I77" s="84" t="b">
        <v>0</v>
      </c>
      <c r="J77" s="84" t="b">
        <v>0</v>
      </c>
      <c r="K77" s="84" t="b">
        <v>0</v>
      </c>
      <c r="L77" s="84" t="b">
        <v>0</v>
      </c>
    </row>
    <row r="78" spans="1:12" ht="15">
      <c r="A78" s="84" t="s">
        <v>1309</v>
      </c>
      <c r="B78" s="84" t="s">
        <v>322</v>
      </c>
      <c r="C78" s="84">
        <v>2</v>
      </c>
      <c r="D78" s="118">
        <v>0.004025068990210665</v>
      </c>
      <c r="E78" s="118">
        <v>2.0806264869218056</v>
      </c>
      <c r="F78" s="84" t="s">
        <v>1320</v>
      </c>
      <c r="G78" s="84" t="b">
        <v>0</v>
      </c>
      <c r="H78" s="84" t="b">
        <v>0</v>
      </c>
      <c r="I78" s="84" t="b">
        <v>0</v>
      </c>
      <c r="J78" s="84" t="b">
        <v>0</v>
      </c>
      <c r="K78" s="84" t="b">
        <v>0</v>
      </c>
      <c r="L78" s="84" t="b">
        <v>0</v>
      </c>
    </row>
    <row r="79" spans="1:12" ht="15">
      <c r="A79" s="84" t="s">
        <v>322</v>
      </c>
      <c r="B79" s="84" t="s">
        <v>1310</v>
      </c>
      <c r="C79" s="84">
        <v>2</v>
      </c>
      <c r="D79" s="118">
        <v>0.004025068990210665</v>
      </c>
      <c r="E79" s="118">
        <v>2.0806264869218056</v>
      </c>
      <c r="F79" s="84" t="s">
        <v>1320</v>
      </c>
      <c r="G79" s="84" t="b">
        <v>0</v>
      </c>
      <c r="H79" s="84" t="b">
        <v>0</v>
      </c>
      <c r="I79" s="84" t="b">
        <v>0</v>
      </c>
      <c r="J79" s="84" t="b">
        <v>0</v>
      </c>
      <c r="K79" s="84" t="b">
        <v>0</v>
      </c>
      <c r="L79" s="84" t="b">
        <v>0</v>
      </c>
    </row>
    <row r="80" spans="1:12" ht="15">
      <c r="A80" s="84" t="s">
        <v>1310</v>
      </c>
      <c r="B80" s="84" t="s">
        <v>1284</v>
      </c>
      <c r="C80" s="84">
        <v>2</v>
      </c>
      <c r="D80" s="118">
        <v>0.004025068990210665</v>
      </c>
      <c r="E80" s="118">
        <v>2.302475236538162</v>
      </c>
      <c r="F80" s="84" t="s">
        <v>1320</v>
      </c>
      <c r="G80" s="84" t="b">
        <v>0</v>
      </c>
      <c r="H80" s="84" t="b">
        <v>0</v>
      </c>
      <c r="I80" s="84" t="b">
        <v>0</v>
      </c>
      <c r="J80" s="84" t="b">
        <v>0</v>
      </c>
      <c r="K80" s="84" t="b">
        <v>0</v>
      </c>
      <c r="L80" s="84" t="b">
        <v>0</v>
      </c>
    </row>
    <row r="81" spans="1:12" ht="15">
      <c r="A81" s="84" t="s">
        <v>1284</v>
      </c>
      <c r="B81" s="84" t="s">
        <v>1040</v>
      </c>
      <c r="C81" s="84">
        <v>2</v>
      </c>
      <c r="D81" s="118">
        <v>0.004025068990210665</v>
      </c>
      <c r="E81" s="118">
        <v>1.9045352278661245</v>
      </c>
      <c r="F81" s="84" t="s">
        <v>1320</v>
      </c>
      <c r="G81" s="84" t="b">
        <v>0</v>
      </c>
      <c r="H81" s="84" t="b">
        <v>0</v>
      </c>
      <c r="I81" s="84" t="b">
        <v>0</v>
      </c>
      <c r="J81" s="84" t="b">
        <v>0</v>
      </c>
      <c r="K81" s="84" t="b">
        <v>0</v>
      </c>
      <c r="L81" s="84" t="b">
        <v>0</v>
      </c>
    </row>
    <row r="82" spans="1:12" ht="15">
      <c r="A82" s="84" t="s">
        <v>1040</v>
      </c>
      <c r="B82" s="84" t="s">
        <v>1311</v>
      </c>
      <c r="C82" s="84">
        <v>2</v>
      </c>
      <c r="D82" s="118">
        <v>0.004025068990210665</v>
      </c>
      <c r="E82" s="118">
        <v>2.0806264869218056</v>
      </c>
      <c r="F82" s="84" t="s">
        <v>1320</v>
      </c>
      <c r="G82" s="84" t="b">
        <v>0</v>
      </c>
      <c r="H82" s="84" t="b">
        <v>0</v>
      </c>
      <c r="I82" s="84" t="b">
        <v>0</v>
      </c>
      <c r="J82" s="84" t="b">
        <v>0</v>
      </c>
      <c r="K82" s="84" t="b">
        <v>0</v>
      </c>
      <c r="L82" s="84" t="b">
        <v>0</v>
      </c>
    </row>
    <row r="83" spans="1:12" ht="15">
      <c r="A83" s="84" t="s">
        <v>1019</v>
      </c>
      <c r="B83" s="84" t="s">
        <v>1312</v>
      </c>
      <c r="C83" s="84">
        <v>2</v>
      </c>
      <c r="D83" s="118">
        <v>0.004025068990210665</v>
      </c>
      <c r="E83" s="118">
        <v>2.0806264869218056</v>
      </c>
      <c r="F83" s="84" t="s">
        <v>1320</v>
      </c>
      <c r="G83" s="84" t="b">
        <v>0</v>
      </c>
      <c r="H83" s="84" t="b">
        <v>0</v>
      </c>
      <c r="I83" s="84" t="b">
        <v>0</v>
      </c>
      <c r="J83" s="84" t="b">
        <v>0</v>
      </c>
      <c r="K83" s="84" t="b">
        <v>0</v>
      </c>
      <c r="L83" s="84" t="b">
        <v>0</v>
      </c>
    </row>
    <row r="84" spans="1:12" ht="15">
      <c r="A84" s="84" t="s">
        <v>1312</v>
      </c>
      <c r="B84" s="84" t="s">
        <v>1040</v>
      </c>
      <c r="C84" s="84">
        <v>2</v>
      </c>
      <c r="D84" s="118">
        <v>0.004025068990210665</v>
      </c>
      <c r="E84" s="118">
        <v>2.0806264869218056</v>
      </c>
      <c r="F84" s="84" t="s">
        <v>1320</v>
      </c>
      <c r="G84" s="84" t="b">
        <v>0</v>
      </c>
      <c r="H84" s="84" t="b">
        <v>0</v>
      </c>
      <c r="I84" s="84" t="b">
        <v>0</v>
      </c>
      <c r="J84" s="84" t="b">
        <v>0</v>
      </c>
      <c r="K84" s="84" t="b">
        <v>0</v>
      </c>
      <c r="L84" s="84" t="b">
        <v>0</v>
      </c>
    </row>
    <row r="85" spans="1:12" ht="15">
      <c r="A85" s="84" t="s">
        <v>1040</v>
      </c>
      <c r="B85" s="84" t="s">
        <v>1035</v>
      </c>
      <c r="C85" s="84">
        <v>2</v>
      </c>
      <c r="D85" s="118">
        <v>0.004025068990210665</v>
      </c>
      <c r="E85" s="118">
        <v>1.6035052322021432</v>
      </c>
      <c r="F85" s="84" t="s">
        <v>1320</v>
      </c>
      <c r="G85" s="84" t="b">
        <v>0</v>
      </c>
      <c r="H85" s="84" t="b">
        <v>0</v>
      </c>
      <c r="I85" s="84" t="b">
        <v>0</v>
      </c>
      <c r="J85" s="84" t="b">
        <v>0</v>
      </c>
      <c r="K85" s="84" t="b">
        <v>0</v>
      </c>
      <c r="L85" s="84" t="b">
        <v>0</v>
      </c>
    </row>
    <row r="86" spans="1:12" ht="15">
      <c r="A86" s="84" t="s">
        <v>1035</v>
      </c>
      <c r="B86" s="84" t="s">
        <v>1274</v>
      </c>
      <c r="C86" s="84">
        <v>2</v>
      </c>
      <c r="D86" s="118">
        <v>0.004025068990210665</v>
      </c>
      <c r="E86" s="118">
        <v>1.6334684555795864</v>
      </c>
      <c r="F86" s="84" t="s">
        <v>1320</v>
      </c>
      <c r="G86" s="84" t="b">
        <v>0</v>
      </c>
      <c r="H86" s="84" t="b">
        <v>0</v>
      </c>
      <c r="I86" s="84" t="b">
        <v>0</v>
      </c>
      <c r="J86" s="84" t="b">
        <v>0</v>
      </c>
      <c r="K86" s="84" t="b">
        <v>0</v>
      </c>
      <c r="L86" s="84" t="b">
        <v>0</v>
      </c>
    </row>
    <row r="87" spans="1:12" ht="15">
      <c r="A87" s="84" t="s">
        <v>1274</v>
      </c>
      <c r="B87" s="84" t="s">
        <v>1283</v>
      </c>
      <c r="C87" s="84">
        <v>2</v>
      </c>
      <c r="D87" s="118">
        <v>0.004025068990210665</v>
      </c>
      <c r="E87" s="118">
        <v>2.001445240874181</v>
      </c>
      <c r="F87" s="84" t="s">
        <v>1320</v>
      </c>
      <c r="G87" s="84" t="b">
        <v>0</v>
      </c>
      <c r="H87" s="84" t="b">
        <v>0</v>
      </c>
      <c r="I87" s="84" t="b">
        <v>0</v>
      </c>
      <c r="J87" s="84" t="b">
        <v>0</v>
      </c>
      <c r="K87" s="84" t="b">
        <v>0</v>
      </c>
      <c r="L87" s="84" t="b">
        <v>0</v>
      </c>
    </row>
    <row r="88" spans="1:12" ht="15">
      <c r="A88" s="84" t="s">
        <v>1283</v>
      </c>
      <c r="B88" s="84" t="s">
        <v>1313</v>
      </c>
      <c r="C88" s="84">
        <v>2</v>
      </c>
      <c r="D88" s="118">
        <v>0.004025068990210665</v>
      </c>
      <c r="E88" s="118">
        <v>2.302475236538162</v>
      </c>
      <c r="F88" s="84" t="s">
        <v>1320</v>
      </c>
      <c r="G88" s="84" t="b">
        <v>0</v>
      </c>
      <c r="H88" s="84" t="b">
        <v>0</v>
      </c>
      <c r="I88" s="84" t="b">
        <v>0</v>
      </c>
      <c r="J88" s="84" t="b">
        <v>0</v>
      </c>
      <c r="K88" s="84" t="b">
        <v>0</v>
      </c>
      <c r="L88" s="84" t="b">
        <v>0</v>
      </c>
    </row>
    <row r="89" spans="1:12" ht="15">
      <c r="A89" s="84" t="s">
        <v>1313</v>
      </c>
      <c r="B89" s="84" t="s">
        <v>1036</v>
      </c>
      <c r="C89" s="84">
        <v>2</v>
      </c>
      <c r="D89" s="118">
        <v>0.004025068990210665</v>
      </c>
      <c r="E89" s="118">
        <v>2.1775364999298623</v>
      </c>
      <c r="F89" s="84" t="s">
        <v>1320</v>
      </c>
      <c r="G89" s="84" t="b">
        <v>0</v>
      </c>
      <c r="H89" s="84" t="b">
        <v>0</v>
      </c>
      <c r="I89" s="84" t="b">
        <v>0</v>
      </c>
      <c r="J89" s="84" t="b">
        <v>0</v>
      </c>
      <c r="K89" s="84" t="b">
        <v>0</v>
      </c>
      <c r="L89" s="84" t="b">
        <v>0</v>
      </c>
    </row>
    <row r="90" spans="1:12" ht="15">
      <c r="A90" s="84" t="s">
        <v>1039</v>
      </c>
      <c r="B90" s="84" t="s">
        <v>1273</v>
      </c>
      <c r="C90" s="84">
        <v>2</v>
      </c>
      <c r="D90" s="118">
        <v>0.004025068990210665</v>
      </c>
      <c r="E90" s="118">
        <v>1.7795964912578246</v>
      </c>
      <c r="F90" s="84" t="s">
        <v>1320</v>
      </c>
      <c r="G90" s="84" t="b">
        <v>0</v>
      </c>
      <c r="H90" s="84" t="b">
        <v>0</v>
      </c>
      <c r="I90" s="84" t="b">
        <v>0</v>
      </c>
      <c r="J90" s="84" t="b">
        <v>0</v>
      </c>
      <c r="K90" s="84" t="b">
        <v>0</v>
      </c>
      <c r="L90" s="84" t="b">
        <v>0</v>
      </c>
    </row>
    <row r="91" spans="1:12" ht="15">
      <c r="A91" s="84" t="s">
        <v>249</v>
      </c>
      <c r="B91" s="84" t="s">
        <v>996</v>
      </c>
      <c r="C91" s="84">
        <v>2</v>
      </c>
      <c r="D91" s="118">
        <v>0.004025068990210665</v>
      </c>
      <c r="E91" s="118">
        <v>2.4785664955938436</v>
      </c>
      <c r="F91" s="84" t="s">
        <v>1320</v>
      </c>
      <c r="G91" s="84" t="b">
        <v>0</v>
      </c>
      <c r="H91" s="84" t="b">
        <v>0</v>
      </c>
      <c r="I91" s="84" t="b">
        <v>0</v>
      </c>
      <c r="J91" s="84" t="b">
        <v>0</v>
      </c>
      <c r="K91" s="84" t="b">
        <v>1</v>
      </c>
      <c r="L91" s="84" t="b">
        <v>0</v>
      </c>
    </row>
    <row r="92" spans="1:12" ht="15">
      <c r="A92" s="84" t="s">
        <v>996</v>
      </c>
      <c r="B92" s="84" t="s">
        <v>979</v>
      </c>
      <c r="C92" s="84">
        <v>2</v>
      </c>
      <c r="D92" s="118">
        <v>0.004025068990210665</v>
      </c>
      <c r="E92" s="118">
        <v>1.6035052322021432</v>
      </c>
      <c r="F92" s="84" t="s">
        <v>1320</v>
      </c>
      <c r="G92" s="84" t="b">
        <v>0</v>
      </c>
      <c r="H92" s="84" t="b">
        <v>1</v>
      </c>
      <c r="I92" s="84" t="b">
        <v>0</v>
      </c>
      <c r="J92" s="84" t="b">
        <v>0</v>
      </c>
      <c r="K92" s="84" t="b">
        <v>0</v>
      </c>
      <c r="L92" s="84" t="b">
        <v>0</v>
      </c>
    </row>
    <row r="93" spans="1:12" ht="15">
      <c r="A93" s="84" t="s">
        <v>997</v>
      </c>
      <c r="B93" s="84" t="s">
        <v>998</v>
      </c>
      <c r="C93" s="84">
        <v>2</v>
      </c>
      <c r="D93" s="118">
        <v>0.004025068990210665</v>
      </c>
      <c r="E93" s="118">
        <v>1.7004152452101997</v>
      </c>
      <c r="F93" s="84" t="s">
        <v>1320</v>
      </c>
      <c r="G93" s="84" t="b">
        <v>0</v>
      </c>
      <c r="H93" s="84" t="b">
        <v>0</v>
      </c>
      <c r="I93" s="84" t="b">
        <v>0</v>
      </c>
      <c r="J93" s="84" t="b">
        <v>0</v>
      </c>
      <c r="K93" s="84" t="b">
        <v>0</v>
      </c>
      <c r="L93" s="84" t="b">
        <v>0</v>
      </c>
    </row>
    <row r="94" spans="1:12" ht="15">
      <c r="A94" s="84" t="s">
        <v>998</v>
      </c>
      <c r="B94" s="84" t="s">
        <v>999</v>
      </c>
      <c r="C94" s="84">
        <v>2</v>
      </c>
      <c r="D94" s="118">
        <v>0.004025068990210665</v>
      </c>
      <c r="E94" s="118">
        <v>2.1775364999298623</v>
      </c>
      <c r="F94" s="84" t="s">
        <v>1320</v>
      </c>
      <c r="G94" s="84" t="b">
        <v>0</v>
      </c>
      <c r="H94" s="84" t="b">
        <v>0</v>
      </c>
      <c r="I94" s="84" t="b">
        <v>0</v>
      </c>
      <c r="J94" s="84" t="b">
        <v>0</v>
      </c>
      <c r="K94" s="84" t="b">
        <v>0</v>
      </c>
      <c r="L94" s="84" t="b">
        <v>0</v>
      </c>
    </row>
    <row r="95" spans="1:12" ht="15">
      <c r="A95" s="84" t="s">
        <v>999</v>
      </c>
      <c r="B95" s="84" t="s">
        <v>1000</v>
      </c>
      <c r="C95" s="84">
        <v>2</v>
      </c>
      <c r="D95" s="118">
        <v>0.004025068990210665</v>
      </c>
      <c r="E95" s="118">
        <v>2.302475236538162</v>
      </c>
      <c r="F95" s="84" t="s">
        <v>1320</v>
      </c>
      <c r="G95" s="84" t="b">
        <v>0</v>
      </c>
      <c r="H95" s="84" t="b">
        <v>0</v>
      </c>
      <c r="I95" s="84" t="b">
        <v>0</v>
      </c>
      <c r="J95" s="84" t="b">
        <v>0</v>
      </c>
      <c r="K95" s="84" t="b">
        <v>0</v>
      </c>
      <c r="L95" s="84" t="b">
        <v>0</v>
      </c>
    </row>
    <row r="96" spans="1:12" ht="15">
      <c r="A96" s="84" t="s">
        <v>1000</v>
      </c>
      <c r="B96" s="84" t="s">
        <v>1001</v>
      </c>
      <c r="C96" s="84">
        <v>2</v>
      </c>
      <c r="D96" s="118">
        <v>0.004025068990210665</v>
      </c>
      <c r="E96" s="118">
        <v>2.302475236538162</v>
      </c>
      <c r="F96" s="84" t="s">
        <v>1320</v>
      </c>
      <c r="G96" s="84" t="b">
        <v>0</v>
      </c>
      <c r="H96" s="84" t="b">
        <v>0</v>
      </c>
      <c r="I96" s="84" t="b">
        <v>0</v>
      </c>
      <c r="J96" s="84" t="b">
        <v>0</v>
      </c>
      <c r="K96" s="84" t="b">
        <v>0</v>
      </c>
      <c r="L96" s="84" t="b">
        <v>0</v>
      </c>
    </row>
    <row r="97" spans="1:12" ht="15">
      <c r="A97" s="84" t="s">
        <v>1001</v>
      </c>
      <c r="B97" s="84" t="s">
        <v>248</v>
      </c>
      <c r="C97" s="84">
        <v>2</v>
      </c>
      <c r="D97" s="118">
        <v>0.004025068990210665</v>
      </c>
      <c r="E97" s="118">
        <v>2.4785664955938436</v>
      </c>
      <c r="F97" s="84" t="s">
        <v>1320</v>
      </c>
      <c r="G97" s="84" t="b">
        <v>0</v>
      </c>
      <c r="H97" s="84" t="b">
        <v>0</v>
      </c>
      <c r="I97" s="84" t="b">
        <v>0</v>
      </c>
      <c r="J97" s="84" t="b">
        <v>0</v>
      </c>
      <c r="K97" s="84" t="b">
        <v>0</v>
      </c>
      <c r="L97" s="84" t="b">
        <v>0</v>
      </c>
    </row>
    <row r="98" spans="1:12" ht="15">
      <c r="A98" s="84" t="s">
        <v>248</v>
      </c>
      <c r="B98" s="84" t="s">
        <v>247</v>
      </c>
      <c r="C98" s="84">
        <v>2</v>
      </c>
      <c r="D98" s="118">
        <v>0.004025068990210665</v>
      </c>
      <c r="E98" s="118">
        <v>2.4785664955938436</v>
      </c>
      <c r="F98" s="84" t="s">
        <v>1320</v>
      </c>
      <c r="G98" s="84" t="b">
        <v>0</v>
      </c>
      <c r="H98" s="84" t="b">
        <v>0</v>
      </c>
      <c r="I98" s="84" t="b">
        <v>0</v>
      </c>
      <c r="J98" s="84" t="b">
        <v>0</v>
      </c>
      <c r="K98" s="84" t="b">
        <v>0</v>
      </c>
      <c r="L98" s="84" t="b">
        <v>0</v>
      </c>
    </row>
    <row r="99" spans="1:12" ht="15">
      <c r="A99" s="84" t="s">
        <v>1009</v>
      </c>
      <c r="B99" s="84" t="s">
        <v>1010</v>
      </c>
      <c r="C99" s="84">
        <v>2</v>
      </c>
      <c r="D99" s="118">
        <v>0.004025068990210665</v>
      </c>
      <c r="E99" s="118">
        <v>2.302475236538162</v>
      </c>
      <c r="F99" s="84" t="s">
        <v>1320</v>
      </c>
      <c r="G99" s="84" t="b">
        <v>0</v>
      </c>
      <c r="H99" s="84" t="b">
        <v>0</v>
      </c>
      <c r="I99" s="84" t="b">
        <v>0</v>
      </c>
      <c r="J99" s="84" t="b">
        <v>0</v>
      </c>
      <c r="K99" s="84" t="b">
        <v>0</v>
      </c>
      <c r="L99" s="84" t="b">
        <v>0</v>
      </c>
    </row>
    <row r="100" spans="1:12" ht="15">
      <c r="A100" s="84" t="s">
        <v>1010</v>
      </c>
      <c r="B100" s="84" t="s">
        <v>1011</v>
      </c>
      <c r="C100" s="84">
        <v>2</v>
      </c>
      <c r="D100" s="118">
        <v>0.004025068990210665</v>
      </c>
      <c r="E100" s="118">
        <v>1.9045352278661245</v>
      </c>
      <c r="F100" s="84" t="s">
        <v>1320</v>
      </c>
      <c r="G100" s="84" t="b">
        <v>0</v>
      </c>
      <c r="H100" s="84" t="b">
        <v>0</v>
      </c>
      <c r="I100" s="84" t="b">
        <v>0</v>
      </c>
      <c r="J100" s="84" t="b">
        <v>0</v>
      </c>
      <c r="K100" s="84" t="b">
        <v>0</v>
      </c>
      <c r="L100" s="84" t="b">
        <v>0</v>
      </c>
    </row>
    <row r="101" spans="1:12" ht="15">
      <c r="A101" s="84" t="s">
        <v>1011</v>
      </c>
      <c r="B101" s="84" t="s">
        <v>1012</v>
      </c>
      <c r="C101" s="84">
        <v>2</v>
      </c>
      <c r="D101" s="118">
        <v>0.004025068990210665</v>
      </c>
      <c r="E101" s="118">
        <v>1.9045352278661245</v>
      </c>
      <c r="F101" s="84" t="s">
        <v>1320</v>
      </c>
      <c r="G101" s="84" t="b">
        <v>0</v>
      </c>
      <c r="H101" s="84" t="b">
        <v>0</v>
      </c>
      <c r="I101" s="84" t="b">
        <v>0</v>
      </c>
      <c r="J101" s="84" t="b">
        <v>0</v>
      </c>
      <c r="K101" s="84" t="b">
        <v>0</v>
      </c>
      <c r="L101" s="84" t="b">
        <v>0</v>
      </c>
    </row>
    <row r="102" spans="1:12" ht="15">
      <c r="A102" s="84" t="s">
        <v>1012</v>
      </c>
      <c r="B102" s="84" t="s">
        <v>980</v>
      </c>
      <c r="C102" s="84">
        <v>2</v>
      </c>
      <c r="D102" s="118">
        <v>0.004025068990210665</v>
      </c>
      <c r="E102" s="118">
        <v>1.6035052322021432</v>
      </c>
      <c r="F102" s="84" t="s">
        <v>1320</v>
      </c>
      <c r="G102" s="84" t="b">
        <v>0</v>
      </c>
      <c r="H102" s="84" t="b">
        <v>0</v>
      </c>
      <c r="I102" s="84" t="b">
        <v>0</v>
      </c>
      <c r="J102" s="84" t="b">
        <v>0</v>
      </c>
      <c r="K102" s="84" t="b">
        <v>0</v>
      </c>
      <c r="L102" s="84" t="b">
        <v>0</v>
      </c>
    </row>
    <row r="103" spans="1:12" ht="15">
      <c r="A103" s="84" t="s">
        <v>980</v>
      </c>
      <c r="B103" s="84" t="s">
        <v>1013</v>
      </c>
      <c r="C103" s="84">
        <v>2</v>
      </c>
      <c r="D103" s="118">
        <v>0.004025068990210665</v>
      </c>
      <c r="E103" s="118">
        <v>1.7795964912578246</v>
      </c>
      <c r="F103" s="84" t="s">
        <v>1320</v>
      </c>
      <c r="G103" s="84" t="b">
        <v>0</v>
      </c>
      <c r="H103" s="84" t="b">
        <v>0</v>
      </c>
      <c r="I103" s="84" t="b">
        <v>0</v>
      </c>
      <c r="J103" s="84" t="b">
        <v>0</v>
      </c>
      <c r="K103" s="84" t="b">
        <v>0</v>
      </c>
      <c r="L103" s="84" t="b">
        <v>0</v>
      </c>
    </row>
    <row r="104" spans="1:12" ht="15">
      <c r="A104" s="84" t="s">
        <v>1013</v>
      </c>
      <c r="B104" s="84" t="s">
        <v>1314</v>
      </c>
      <c r="C104" s="84">
        <v>2</v>
      </c>
      <c r="D104" s="118">
        <v>0.004025068990210665</v>
      </c>
      <c r="E104" s="118">
        <v>2.4785664955938436</v>
      </c>
      <c r="F104" s="84" t="s">
        <v>1320</v>
      </c>
      <c r="G104" s="84" t="b">
        <v>0</v>
      </c>
      <c r="H104" s="84" t="b">
        <v>0</v>
      </c>
      <c r="I104" s="84" t="b">
        <v>0</v>
      </c>
      <c r="J104" s="84" t="b">
        <v>0</v>
      </c>
      <c r="K104" s="84" t="b">
        <v>0</v>
      </c>
      <c r="L104" s="84" t="b">
        <v>0</v>
      </c>
    </row>
    <row r="105" spans="1:12" ht="15">
      <c r="A105" s="84" t="s">
        <v>1314</v>
      </c>
      <c r="B105" s="84" t="s">
        <v>1315</v>
      </c>
      <c r="C105" s="84">
        <v>2</v>
      </c>
      <c r="D105" s="118">
        <v>0.004025068990210665</v>
      </c>
      <c r="E105" s="118">
        <v>2.4785664955938436</v>
      </c>
      <c r="F105" s="84" t="s">
        <v>1320</v>
      </c>
      <c r="G105" s="84" t="b">
        <v>0</v>
      </c>
      <c r="H105" s="84" t="b">
        <v>0</v>
      </c>
      <c r="I105" s="84" t="b">
        <v>0</v>
      </c>
      <c r="J105" s="84" t="b">
        <v>0</v>
      </c>
      <c r="K105" s="84" t="b">
        <v>0</v>
      </c>
      <c r="L105" s="84" t="b">
        <v>0</v>
      </c>
    </row>
    <row r="106" spans="1:12" ht="15">
      <c r="A106" s="84" t="s">
        <v>1315</v>
      </c>
      <c r="B106" s="84" t="s">
        <v>1278</v>
      </c>
      <c r="C106" s="84">
        <v>2</v>
      </c>
      <c r="D106" s="118">
        <v>0.004025068990210665</v>
      </c>
      <c r="E106" s="118">
        <v>2.302475236538162</v>
      </c>
      <c r="F106" s="84" t="s">
        <v>1320</v>
      </c>
      <c r="G106" s="84" t="b">
        <v>0</v>
      </c>
      <c r="H106" s="84" t="b">
        <v>0</v>
      </c>
      <c r="I106" s="84" t="b">
        <v>0</v>
      </c>
      <c r="J106" s="84" t="b">
        <v>0</v>
      </c>
      <c r="K106" s="84" t="b">
        <v>0</v>
      </c>
      <c r="L106" s="84" t="b">
        <v>0</v>
      </c>
    </row>
    <row r="107" spans="1:12" ht="15">
      <c r="A107" s="84" t="s">
        <v>1278</v>
      </c>
      <c r="B107" s="84" t="s">
        <v>955</v>
      </c>
      <c r="C107" s="84">
        <v>2</v>
      </c>
      <c r="D107" s="118">
        <v>0.004025068990210665</v>
      </c>
      <c r="E107" s="118">
        <v>1.7004152452101997</v>
      </c>
      <c r="F107" s="84" t="s">
        <v>1320</v>
      </c>
      <c r="G107" s="84" t="b">
        <v>0</v>
      </c>
      <c r="H107" s="84" t="b">
        <v>0</v>
      </c>
      <c r="I107" s="84" t="b">
        <v>0</v>
      </c>
      <c r="J107" s="84" t="b">
        <v>0</v>
      </c>
      <c r="K107" s="84" t="b">
        <v>0</v>
      </c>
      <c r="L107" s="84" t="b">
        <v>0</v>
      </c>
    </row>
    <row r="108" spans="1:12" ht="15">
      <c r="A108" s="84" t="s">
        <v>955</v>
      </c>
      <c r="B108" s="84" t="s">
        <v>1008</v>
      </c>
      <c r="C108" s="84">
        <v>2</v>
      </c>
      <c r="D108" s="118">
        <v>0.004025068990210665</v>
      </c>
      <c r="E108" s="118">
        <v>1.7004152452101997</v>
      </c>
      <c r="F108" s="84" t="s">
        <v>1320</v>
      </c>
      <c r="G108" s="84" t="b">
        <v>0</v>
      </c>
      <c r="H108" s="84" t="b">
        <v>0</v>
      </c>
      <c r="I108" s="84" t="b">
        <v>0</v>
      </c>
      <c r="J108" s="84" t="b">
        <v>0</v>
      </c>
      <c r="K108" s="84" t="b">
        <v>0</v>
      </c>
      <c r="L108" s="84" t="b">
        <v>0</v>
      </c>
    </row>
    <row r="109" spans="1:12" ht="15">
      <c r="A109" s="84" t="s">
        <v>1008</v>
      </c>
      <c r="B109" s="84" t="s">
        <v>1316</v>
      </c>
      <c r="C109" s="84">
        <v>2</v>
      </c>
      <c r="D109" s="118">
        <v>0.004025068990210665</v>
      </c>
      <c r="E109" s="118">
        <v>2.302475236538162</v>
      </c>
      <c r="F109" s="84" t="s">
        <v>1320</v>
      </c>
      <c r="G109" s="84" t="b">
        <v>0</v>
      </c>
      <c r="H109" s="84" t="b">
        <v>0</v>
      </c>
      <c r="I109" s="84" t="b">
        <v>0</v>
      </c>
      <c r="J109" s="84" t="b">
        <v>0</v>
      </c>
      <c r="K109" s="84" t="b">
        <v>0</v>
      </c>
      <c r="L109" s="84" t="b">
        <v>0</v>
      </c>
    </row>
    <row r="110" spans="1:12" ht="15">
      <c r="A110" s="84" t="s">
        <v>1316</v>
      </c>
      <c r="B110" s="84" t="s">
        <v>1317</v>
      </c>
      <c r="C110" s="84">
        <v>2</v>
      </c>
      <c r="D110" s="118">
        <v>0.004025068990210665</v>
      </c>
      <c r="E110" s="118">
        <v>2.4785664955938436</v>
      </c>
      <c r="F110" s="84" t="s">
        <v>1320</v>
      </c>
      <c r="G110" s="84" t="b">
        <v>0</v>
      </c>
      <c r="H110" s="84" t="b">
        <v>0</v>
      </c>
      <c r="I110" s="84" t="b">
        <v>0</v>
      </c>
      <c r="J110" s="84" t="b">
        <v>0</v>
      </c>
      <c r="K110" s="84" t="b">
        <v>1</v>
      </c>
      <c r="L110" s="84" t="b">
        <v>0</v>
      </c>
    </row>
    <row r="111" spans="1:12" ht="15">
      <c r="A111" s="84" t="s">
        <v>246</v>
      </c>
      <c r="B111" s="84" t="s">
        <v>263</v>
      </c>
      <c r="C111" s="84">
        <v>9</v>
      </c>
      <c r="D111" s="118">
        <v>0.0035491021785977457</v>
      </c>
      <c r="E111" s="118">
        <v>1.2350691190150191</v>
      </c>
      <c r="F111" s="84" t="s">
        <v>881</v>
      </c>
      <c r="G111" s="84" t="b">
        <v>0</v>
      </c>
      <c r="H111" s="84" t="b">
        <v>0</v>
      </c>
      <c r="I111" s="84" t="b">
        <v>0</v>
      </c>
      <c r="J111" s="84" t="b">
        <v>0</v>
      </c>
      <c r="K111" s="84" t="b">
        <v>0</v>
      </c>
      <c r="L111" s="84" t="b">
        <v>0</v>
      </c>
    </row>
    <row r="112" spans="1:12" ht="15">
      <c r="A112" s="84" t="s">
        <v>263</v>
      </c>
      <c r="B112" s="84" t="s">
        <v>242</v>
      </c>
      <c r="C112" s="84">
        <v>7</v>
      </c>
      <c r="D112" s="118">
        <v>0.006217477447998992</v>
      </c>
      <c r="E112" s="118">
        <v>1.3679767852945943</v>
      </c>
      <c r="F112" s="84" t="s">
        <v>881</v>
      </c>
      <c r="G112" s="84" t="b">
        <v>0</v>
      </c>
      <c r="H112" s="84" t="b">
        <v>0</v>
      </c>
      <c r="I112" s="84" t="b">
        <v>0</v>
      </c>
      <c r="J112" s="84" t="b">
        <v>0</v>
      </c>
      <c r="K112" s="84" t="b">
        <v>0</v>
      </c>
      <c r="L112" s="84" t="b">
        <v>0</v>
      </c>
    </row>
    <row r="113" spans="1:12" ht="15">
      <c r="A113" s="84" t="s">
        <v>237</v>
      </c>
      <c r="B113" s="84" t="s">
        <v>246</v>
      </c>
      <c r="C113" s="84">
        <v>6</v>
      </c>
      <c r="D113" s="118">
        <v>0.007146826283472798</v>
      </c>
      <c r="E113" s="118">
        <v>1.104735350520013</v>
      </c>
      <c r="F113" s="84" t="s">
        <v>881</v>
      </c>
      <c r="G113" s="84" t="b">
        <v>0</v>
      </c>
      <c r="H113" s="84" t="b">
        <v>0</v>
      </c>
      <c r="I113" s="84" t="b">
        <v>0</v>
      </c>
      <c r="J113" s="84" t="b">
        <v>0</v>
      </c>
      <c r="K113" s="84" t="b">
        <v>0</v>
      </c>
      <c r="L113" s="84" t="b">
        <v>0</v>
      </c>
    </row>
    <row r="114" spans="1:12" ht="15">
      <c r="A114" s="84" t="s">
        <v>241</v>
      </c>
      <c r="B114" s="84" t="s">
        <v>237</v>
      </c>
      <c r="C114" s="84">
        <v>5</v>
      </c>
      <c r="D114" s="118">
        <v>0.007747119475615526</v>
      </c>
      <c r="E114" s="118">
        <v>1.3222192947339193</v>
      </c>
      <c r="F114" s="84" t="s">
        <v>881</v>
      </c>
      <c r="G114" s="84" t="b">
        <v>0</v>
      </c>
      <c r="H114" s="84" t="b">
        <v>0</v>
      </c>
      <c r="I114" s="84" t="b">
        <v>0</v>
      </c>
      <c r="J114" s="84" t="b">
        <v>0</v>
      </c>
      <c r="K114" s="84" t="b">
        <v>0</v>
      </c>
      <c r="L114" s="84" t="b">
        <v>0</v>
      </c>
    </row>
    <row r="115" spans="1:12" ht="15">
      <c r="A115" s="84" t="s">
        <v>237</v>
      </c>
      <c r="B115" s="84" t="s">
        <v>241</v>
      </c>
      <c r="C115" s="84">
        <v>3</v>
      </c>
      <c r="D115" s="118">
        <v>0.0076597931733741525</v>
      </c>
      <c r="E115" s="118">
        <v>1.1461280356782382</v>
      </c>
      <c r="F115" s="84" t="s">
        <v>881</v>
      </c>
      <c r="G115" s="84" t="b">
        <v>0</v>
      </c>
      <c r="H115" s="84" t="b">
        <v>0</v>
      </c>
      <c r="I115" s="84" t="b">
        <v>0</v>
      </c>
      <c r="J115" s="84" t="b">
        <v>0</v>
      </c>
      <c r="K115" s="84" t="b">
        <v>0</v>
      </c>
      <c r="L115" s="84" t="b">
        <v>0</v>
      </c>
    </row>
    <row r="116" spans="1:12" ht="15">
      <c r="A116" s="84" t="s">
        <v>982</v>
      </c>
      <c r="B116" s="84" t="s">
        <v>983</v>
      </c>
      <c r="C116" s="84">
        <v>3</v>
      </c>
      <c r="D116" s="118">
        <v>0.010050172255577972</v>
      </c>
      <c r="E116" s="118">
        <v>1.595220566797657</v>
      </c>
      <c r="F116" s="84" t="s">
        <v>881</v>
      </c>
      <c r="G116" s="84" t="b">
        <v>0</v>
      </c>
      <c r="H116" s="84" t="b">
        <v>0</v>
      </c>
      <c r="I116" s="84" t="b">
        <v>0</v>
      </c>
      <c r="J116" s="84" t="b">
        <v>0</v>
      </c>
      <c r="K116" s="84" t="b">
        <v>0</v>
      </c>
      <c r="L116" s="84" t="b">
        <v>0</v>
      </c>
    </row>
    <row r="117" spans="1:12" ht="15">
      <c r="A117" s="84" t="s">
        <v>1277</v>
      </c>
      <c r="B117" s="84" t="s">
        <v>1273</v>
      </c>
      <c r="C117" s="84">
        <v>3</v>
      </c>
      <c r="D117" s="118">
        <v>0.010050172255577972</v>
      </c>
      <c r="E117" s="118">
        <v>1.845098040014257</v>
      </c>
      <c r="F117" s="84" t="s">
        <v>881</v>
      </c>
      <c r="G117" s="84" t="b">
        <v>0</v>
      </c>
      <c r="H117" s="84" t="b">
        <v>0</v>
      </c>
      <c r="I117" s="84" t="b">
        <v>0</v>
      </c>
      <c r="J117" s="84" t="b">
        <v>0</v>
      </c>
      <c r="K117" s="84" t="b">
        <v>0</v>
      </c>
      <c r="L117" s="84" t="b">
        <v>0</v>
      </c>
    </row>
    <row r="118" spans="1:12" ht="15">
      <c r="A118" s="84" t="s">
        <v>241</v>
      </c>
      <c r="B118" s="84" t="s">
        <v>246</v>
      </c>
      <c r="C118" s="84">
        <v>3</v>
      </c>
      <c r="D118" s="118">
        <v>0.0076597931733741525</v>
      </c>
      <c r="E118" s="118">
        <v>0.7579478642953567</v>
      </c>
      <c r="F118" s="84" t="s">
        <v>881</v>
      </c>
      <c r="G118" s="84" t="b">
        <v>0</v>
      </c>
      <c r="H118" s="84" t="b">
        <v>0</v>
      </c>
      <c r="I118" s="84" t="b">
        <v>0</v>
      </c>
      <c r="J118" s="84" t="b">
        <v>0</v>
      </c>
      <c r="K118" s="84" t="b">
        <v>0</v>
      </c>
      <c r="L118" s="84" t="b">
        <v>0</v>
      </c>
    </row>
    <row r="119" spans="1:12" ht="15">
      <c r="A119" s="84" t="s">
        <v>241</v>
      </c>
      <c r="B119" s="84" t="s">
        <v>1285</v>
      </c>
      <c r="C119" s="84">
        <v>2</v>
      </c>
      <c r="D119" s="118">
        <v>0.006700114837051982</v>
      </c>
      <c r="E119" s="118">
        <v>1.3222192947339193</v>
      </c>
      <c r="F119" s="84" t="s">
        <v>881</v>
      </c>
      <c r="G119" s="84" t="b">
        <v>0</v>
      </c>
      <c r="H119" s="84" t="b">
        <v>0</v>
      </c>
      <c r="I119" s="84" t="b">
        <v>0</v>
      </c>
      <c r="J119" s="84" t="b">
        <v>0</v>
      </c>
      <c r="K119" s="84" t="b">
        <v>0</v>
      </c>
      <c r="L119" s="84" t="b">
        <v>0</v>
      </c>
    </row>
    <row r="120" spans="1:12" ht="15">
      <c r="A120" s="84" t="s">
        <v>1285</v>
      </c>
      <c r="B120" s="84" t="s">
        <v>246</v>
      </c>
      <c r="C120" s="84">
        <v>2</v>
      </c>
      <c r="D120" s="118">
        <v>0.006700114837051982</v>
      </c>
      <c r="E120" s="118">
        <v>1.2808266095756942</v>
      </c>
      <c r="F120" s="84" t="s">
        <v>881</v>
      </c>
      <c r="G120" s="84" t="b">
        <v>0</v>
      </c>
      <c r="H120" s="84" t="b">
        <v>0</v>
      </c>
      <c r="I120" s="84" t="b">
        <v>0</v>
      </c>
      <c r="J120" s="84" t="b">
        <v>0</v>
      </c>
      <c r="K120" s="84" t="b">
        <v>0</v>
      </c>
      <c r="L120" s="84" t="b">
        <v>0</v>
      </c>
    </row>
    <row r="121" spans="1:12" ht="15">
      <c r="A121" s="84" t="s">
        <v>246</v>
      </c>
      <c r="B121" s="84" t="s">
        <v>1286</v>
      </c>
      <c r="C121" s="84">
        <v>2</v>
      </c>
      <c r="D121" s="118">
        <v>0.006700114837051982</v>
      </c>
      <c r="E121" s="118">
        <v>1.2808266095756942</v>
      </c>
      <c r="F121" s="84" t="s">
        <v>881</v>
      </c>
      <c r="G121" s="84" t="b">
        <v>0</v>
      </c>
      <c r="H121" s="84" t="b">
        <v>0</v>
      </c>
      <c r="I121" s="84" t="b">
        <v>0</v>
      </c>
      <c r="J121" s="84" t="b">
        <v>0</v>
      </c>
      <c r="K121" s="84" t="b">
        <v>0</v>
      </c>
      <c r="L121" s="84" t="b">
        <v>0</v>
      </c>
    </row>
    <row r="122" spans="1:12" ht="15">
      <c r="A122" s="84" t="s">
        <v>1286</v>
      </c>
      <c r="B122" s="84" t="s">
        <v>982</v>
      </c>
      <c r="C122" s="84">
        <v>2</v>
      </c>
      <c r="D122" s="118">
        <v>0.006700114837051982</v>
      </c>
      <c r="E122" s="118">
        <v>1.7201593034059568</v>
      </c>
      <c r="F122" s="84" t="s">
        <v>881</v>
      </c>
      <c r="G122" s="84" t="b">
        <v>0</v>
      </c>
      <c r="H122" s="84" t="b">
        <v>0</v>
      </c>
      <c r="I122" s="84" t="b">
        <v>0</v>
      </c>
      <c r="J122" s="84" t="b">
        <v>0</v>
      </c>
      <c r="K122" s="84" t="b">
        <v>0</v>
      </c>
      <c r="L122" s="84" t="b">
        <v>0</v>
      </c>
    </row>
    <row r="123" spans="1:12" ht="15">
      <c r="A123" s="84" t="s">
        <v>983</v>
      </c>
      <c r="B123" s="84" t="s">
        <v>984</v>
      </c>
      <c r="C123" s="84">
        <v>2</v>
      </c>
      <c r="D123" s="118">
        <v>0.006700114837051982</v>
      </c>
      <c r="E123" s="118">
        <v>1.4191293077419755</v>
      </c>
      <c r="F123" s="84" t="s">
        <v>881</v>
      </c>
      <c r="G123" s="84" t="b">
        <v>0</v>
      </c>
      <c r="H123" s="84" t="b">
        <v>0</v>
      </c>
      <c r="I123" s="84" t="b">
        <v>0</v>
      </c>
      <c r="J123" s="84" t="b">
        <v>0</v>
      </c>
      <c r="K123" s="84" t="b">
        <v>0</v>
      </c>
      <c r="L123" s="84" t="b">
        <v>0</v>
      </c>
    </row>
    <row r="124" spans="1:12" ht="15">
      <c r="A124" s="84" t="s">
        <v>984</v>
      </c>
      <c r="B124" s="84" t="s">
        <v>1274</v>
      </c>
      <c r="C124" s="84">
        <v>2</v>
      </c>
      <c r="D124" s="118">
        <v>0.006700114837051982</v>
      </c>
      <c r="E124" s="118">
        <v>1.7201593034059568</v>
      </c>
      <c r="F124" s="84" t="s">
        <v>881</v>
      </c>
      <c r="G124" s="84" t="b">
        <v>0</v>
      </c>
      <c r="H124" s="84" t="b">
        <v>0</v>
      </c>
      <c r="I124" s="84" t="b">
        <v>0</v>
      </c>
      <c r="J124" s="84" t="b">
        <v>0</v>
      </c>
      <c r="K124" s="84" t="b">
        <v>0</v>
      </c>
      <c r="L124" s="84" t="b">
        <v>0</v>
      </c>
    </row>
    <row r="125" spans="1:12" ht="15">
      <c r="A125" s="84" t="s">
        <v>1274</v>
      </c>
      <c r="B125" s="84" t="s">
        <v>1277</v>
      </c>
      <c r="C125" s="84">
        <v>2</v>
      </c>
      <c r="D125" s="118">
        <v>0.006700114837051982</v>
      </c>
      <c r="E125" s="118">
        <v>1.845098040014257</v>
      </c>
      <c r="F125" s="84" t="s">
        <v>881</v>
      </c>
      <c r="G125" s="84" t="b">
        <v>0</v>
      </c>
      <c r="H125" s="84" t="b">
        <v>0</v>
      </c>
      <c r="I125" s="84" t="b">
        <v>0</v>
      </c>
      <c r="J125" s="84" t="b">
        <v>0</v>
      </c>
      <c r="K125" s="84" t="b">
        <v>0</v>
      </c>
      <c r="L125" s="84" t="b">
        <v>0</v>
      </c>
    </row>
    <row r="126" spans="1:12" ht="15">
      <c r="A126" s="84" t="s">
        <v>1273</v>
      </c>
      <c r="B126" s="84" t="s">
        <v>1287</v>
      </c>
      <c r="C126" s="84">
        <v>2</v>
      </c>
      <c r="D126" s="118">
        <v>0.006700114837051982</v>
      </c>
      <c r="E126" s="118">
        <v>1.845098040014257</v>
      </c>
      <c r="F126" s="84" t="s">
        <v>881</v>
      </c>
      <c r="G126" s="84" t="b">
        <v>0</v>
      </c>
      <c r="H126" s="84" t="b">
        <v>0</v>
      </c>
      <c r="I126" s="84" t="b">
        <v>0</v>
      </c>
      <c r="J126" s="84" t="b">
        <v>0</v>
      </c>
      <c r="K126" s="84" t="b">
        <v>0</v>
      </c>
      <c r="L126" s="84" t="b">
        <v>0</v>
      </c>
    </row>
    <row r="127" spans="1:12" ht="15">
      <c r="A127" s="84" t="s">
        <v>1287</v>
      </c>
      <c r="B127" s="84" t="s">
        <v>1288</v>
      </c>
      <c r="C127" s="84">
        <v>2</v>
      </c>
      <c r="D127" s="118">
        <v>0.006700114837051982</v>
      </c>
      <c r="E127" s="118">
        <v>2.021189299069938</v>
      </c>
      <c r="F127" s="84" t="s">
        <v>881</v>
      </c>
      <c r="G127" s="84" t="b">
        <v>0</v>
      </c>
      <c r="H127" s="84" t="b">
        <v>0</v>
      </c>
      <c r="I127" s="84" t="b">
        <v>0</v>
      </c>
      <c r="J127" s="84" t="b">
        <v>0</v>
      </c>
      <c r="K127" s="84" t="b">
        <v>0</v>
      </c>
      <c r="L127" s="84" t="b">
        <v>0</v>
      </c>
    </row>
    <row r="128" spans="1:12" ht="15">
      <c r="A128" s="84" t="s">
        <v>1288</v>
      </c>
      <c r="B128" s="84" t="s">
        <v>1035</v>
      </c>
      <c r="C128" s="84">
        <v>2</v>
      </c>
      <c r="D128" s="118">
        <v>0.006700114837051982</v>
      </c>
      <c r="E128" s="118">
        <v>2.021189299069938</v>
      </c>
      <c r="F128" s="84" t="s">
        <v>881</v>
      </c>
      <c r="G128" s="84" t="b">
        <v>0</v>
      </c>
      <c r="H128" s="84" t="b">
        <v>0</v>
      </c>
      <c r="I128" s="84" t="b">
        <v>0</v>
      </c>
      <c r="J128" s="84" t="b">
        <v>0</v>
      </c>
      <c r="K128" s="84" t="b">
        <v>0</v>
      </c>
      <c r="L128" s="84" t="b">
        <v>0</v>
      </c>
    </row>
    <row r="129" spans="1:12" ht="15">
      <c r="A129" s="84" t="s">
        <v>1035</v>
      </c>
      <c r="B129" s="84" t="s">
        <v>1289</v>
      </c>
      <c r="C129" s="84">
        <v>2</v>
      </c>
      <c r="D129" s="118">
        <v>0.006700114837051982</v>
      </c>
      <c r="E129" s="118">
        <v>2.021189299069938</v>
      </c>
      <c r="F129" s="84" t="s">
        <v>881</v>
      </c>
      <c r="G129" s="84" t="b">
        <v>0</v>
      </c>
      <c r="H129" s="84" t="b">
        <v>0</v>
      </c>
      <c r="I129" s="84" t="b">
        <v>0</v>
      </c>
      <c r="J129" s="84" t="b">
        <v>0</v>
      </c>
      <c r="K129" s="84" t="b">
        <v>0</v>
      </c>
      <c r="L129" s="84" t="b">
        <v>0</v>
      </c>
    </row>
    <row r="130" spans="1:12" ht="15">
      <c r="A130" s="84" t="s">
        <v>1289</v>
      </c>
      <c r="B130" s="84" t="s">
        <v>1290</v>
      </c>
      <c r="C130" s="84">
        <v>2</v>
      </c>
      <c r="D130" s="118">
        <v>0.006700114837051982</v>
      </c>
      <c r="E130" s="118">
        <v>2.021189299069938</v>
      </c>
      <c r="F130" s="84" t="s">
        <v>881</v>
      </c>
      <c r="G130" s="84" t="b">
        <v>0</v>
      </c>
      <c r="H130" s="84" t="b">
        <v>0</v>
      </c>
      <c r="I130" s="84" t="b">
        <v>0</v>
      </c>
      <c r="J130" s="84" t="b">
        <v>0</v>
      </c>
      <c r="K130" s="84" t="b">
        <v>0</v>
      </c>
      <c r="L130" s="84" t="b">
        <v>0</v>
      </c>
    </row>
    <row r="131" spans="1:12" ht="15">
      <c r="A131" s="84" t="s">
        <v>242</v>
      </c>
      <c r="B131" s="84" t="s">
        <v>241</v>
      </c>
      <c r="C131" s="84">
        <v>2</v>
      </c>
      <c r="D131" s="118">
        <v>0.006700114837051982</v>
      </c>
      <c r="E131" s="118">
        <v>1.021189299069938</v>
      </c>
      <c r="F131" s="84" t="s">
        <v>881</v>
      </c>
      <c r="G131" s="84" t="b">
        <v>0</v>
      </c>
      <c r="H131" s="84" t="b">
        <v>0</v>
      </c>
      <c r="I131" s="84" t="b">
        <v>0</v>
      </c>
      <c r="J131" s="84" t="b">
        <v>0</v>
      </c>
      <c r="K131" s="84" t="b">
        <v>0</v>
      </c>
      <c r="L131" s="84" t="b">
        <v>0</v>
      </c>
    </row>
    <row r="132" spans="1:12" ht="15">
      <c r="A132" s="84" t="s">
        <v>263</v>
      </c>
      <c r="B132" s="84" t="s">
        <v>1295</v>
      </c>
      <c r="C132" s="84">
        <v>2</v>
      </c>
      <c r="D132" s="118">
        <v>0.006700114837051982</v>
      </c>
      <c r="E132" s="118">
        <v>1.3679767852945945</v>
      </c>
      <c r="F132" s="84" t="s">
        <v>881</v>
      </c>
      <c r="G132" s="84" t="b">
        <v>0</v>
      </c>
      <c r="H132" s="84" t="b">
        <v>0</v>
      </c>
      <c r="I132" s="84" t="b">
        <v>0</v>
      </c>
      <c r="J132" s="84" t="b">
        <v>0</v>
      </c>
      <c r="K132" s="84" t="b">
        <v>0</v>
      </c>
      <c r="L132" s="84" t="b">
        <v>0</v>
      </c>
    </row>
    <row r="133" spans="1:12" ht="15">
      <c r="A133" s="84" t="s">
        <v>1295</v>
      </c>
      <c r="B133" s="84" t="s">
        <v>1296</v>
      </c>
      <c r="C133" s="84">
        <v>2</v>
      </c>
      <c r="D133" s="118">
        <v>0.006700114837051982</v>
      </c>
      <c r="E133" s="118">
        <v>2.021189299069938</v>
      </c>
      <c r="F133" s="84" t="s">
        <v>881</v>
      </c>
      <c r="G133" s="84" t="b">
        <v>0</v>
      </c>
      <c r="H133" s="84" t="b">
        <v>0</v>
      </c>
      <c r="I133" s="84" t="b">
        <v>0</v>
      </c>
      <c r="J133" s="84" t="b">
        <v>0</v>
      </c>
      <c r="K133" s="84" t="b">
        <v>0</v>
      </c>
      <c r="L133" s="84" t="b">
        <v>0</v>
      </c>
    </row>
    <row r="134" spans="1:12" ht="15">
      <c r="A134" s="84" t="s">
        <v>1296</v>
      </c>
      <c r="B134" s="84" t="s">
        <v>1297</v>
      </c>
      <c r="C134" s="84">
        <v>2</v>
      </c>
      <c r="D134" s="118">
        <v>0.006700114837051982</v>
      </c>
      <c r="E134" s="118">
        <v>2.021189299069938</v>
      </c>
      <c r="F134" s="84" t="s">
        <v>881</v>
      </c>
      <c r="G134" s="84" t="b">
        <v>0</v>
      </c>
      <c r="H134" s="84" t="b">
        <v>0</v>
      </c>
      <c r="I134" s="84" t="b">
        <v>0</v>
      </c>
      <c r="J134" s="84" t="b">
        <v>0</v>
      </c>
      <c r="K134" s="84" t="b">
        <v>0</v>
      </c>
      <c r="L134" s="84" t="b">
        <v>0</v>
      </c>
    </row>
    <row r="135" spans="1:12" ht="15">
      <c r="A135" s="84" t="s">
        <v>1297</v>
      </c>
      <c r="B135" s="84" t="s">
        <v>1298</v>
      </c>
      <c r="C135" s="84">
        <v>2</v>
      </c>
      <c r="D135" s="118">
        <v>0.006700114837051982</v>
      </c>
      <c r="E135" s="118">
        <v>2.021189299069938</v>
      </c>
      <c r="F135" s="84" t="s">
        <v>881</v>
      </c>
      <c r="G135" s="84" t="b">
        <v>0</v>
      </c>
      <c r="H135" s="84" t="b">
        <v>0</v>
      </c>
      <c r="I135" s="84" t="b">
        <v>0</v>
      </c>
      <c r="J135" s="84" t="b">
        <v>0</v>
      </c>
      <c r="K135" s="84" t="b">
        <v>0</v>
      </c>
      <c r="L135" s="84" t="b">
        <v>0</v>
      </c>
    </row>
    <row r="136" spans="1:12" ht="15">
      <c r="A136" s="84" t="s">
        <v>1298</v>
      </c>
      <c r="B136" s="84" t="s">
        <v>985</v>
      </c>
      <c r="C136" s="84">
        <v>2</v>
      </c>
      <c r="D136" s="118">
        <v>0.006700114837051982</v>
      </c>
      <c r="E136" s="118">
        <v>1.7201593034059568</v>
      </c>
      <c r="F136" s="84" t="s">
        <v>881</v>
      </c>
      <c r="G136" s="84" t="b">
        <v>0</v>
      </c>
      <c r="H136" s="84" t="b">
        <v>0</v>
      </c>
      <c r="I136" s="84" t="b">
        <v>0</v>
      </c>
      <c r="J136" s="84" t="b">
        <v>0</v>
      </c>
      <c r="K136" s="84" t="b">
        <v>0</v>
      </c>
      <c r="L136" s="84" t="b">
        <v>0</v>
      </c>
    </row>
    <row r="137" spans="1:12" ht="15">
      <c r="A137" s="84" t="s">
        <v>985</v>
      </c>
      <c r="B137" s="84" t="s">
        <v>984</v>
      </c>
      <c r="C137" s="84">
        <v>2</v>
      </c>
      <c r="D137" s="118">
        <v>0.006700114837051982</v>
      </c>
      <c r="E137" s="118">
        <v>1.4191293077419755</v>
      </c>
      <c r="F137" s="84" t="s">
        <v>881</v>
      </c>
      <c r="G137" s="84" t="b">
        <v>0</v>
      </c>
      <c r="H137" s="84" t="b">
        <v>0</v>
      </c>
      <c r="I137" s="84" t="b">
        <v>0</v>
      </c>
      <c r="J137" s="84" t="b">
        <v>0</v>
      </c>
      <c r="K137" s="84" t="b">
        <v>0</v>
      </c>
      <c r="L137" s="84" t="b">
        <v>0</v>
      </c>
    </row>
    <row r="138" spans="1:12" ht="15">
      <c r="A138" s="84" t="s">
        <v>984</v>
      </c>
      <c r="B138" s="84" t="s">
        <v>1299</v>
      </c>
      <c r="C138" s="84">
        <v>2</v>
      </c>
      <c r="D138" s="118">
        <v>0.006700114837051982</v>
      </c>
      <c r="E138" s="118">
        <v>1.7201593034059568</v>
      </c>
      <c r="F138" s="84" t="s">
        <v>881</v>
      </c>
      <c r="G138" s="84" t="b">
        <v>0</v>
      </c>
      <c r="H138" s="84" t="b">
        <v>0</v>
      </c>
      <c r="I138" s="84" t="b">
        <v>0</v>
      </c>
      <c r="J138" s="84" t="b">
        <v>0</v>
      </c>
      <c r="K138" s="84" t="b">
        <v>0</v>
      </c>
      <c r="L138" s="84" t="b">
        <v>0</v>
      </c>
    </row>
    <row r="139" spans="1:12" ht="15">
      <c r="A139" s="84" t="s">
        <v>1276</v>
      </c>
      <c r="B139" s="84" t="s">
        <v>1300</v>
      </c>
      <c r="C139" s="84">
        <v>2</v>
      </c>
      <c r="D139" s="118">
        <v>0.006700114837051982</v>
      </c>
      <c r="E139" s="118">
        <v>1.845098040014257</v>
      </c>
      <c r="F139" s="84" t="s">
        <v>881</v>
      </c>
      <c r="G139" s="84" t="b">
        <v>0</v>
      </c>
      <c r="H139" s="84" t="b">
        <v>0</v>
      </c>
      <c r="I139" s="84" t="b">
        <v>0</v>
      </c>
      <c r="J139" s="84" t="b">
        <v>0</v>
      </c>
      <c r="K139" s="84" t="b">
        <v>1</v>
      </c>
      <c r="L139" s="84" t="b">
        <v>0</v>
      </c>
    </row>
    <row r="140" spans="1:12" ht="15">
      <c r="A140" s="84" t="s">
        <v>242</v>
      </c>
      <c r="B140" s="84" t="s">
        <v>1291</v>
      </c>
      <c r="C140" s="84">
        <v>2</v>
      </c>
      <c r="D140" s="118">
        <v>0.006700114837051982</v>
      </c>
      <c r="E140" s="118">
        <v>1.4191293077419755</v>
      </c>
      <c r="F140" s="84" t="s">
        <v>881</v>
      </c>
      <c r="G140" s="84" t="b">
        <v>0</v>
      </c>
      <c r="H140" s="84" t="b">
        <v>0</v>
      </c>
      <c r="I140" s="84" t="b">
        <v>0</v>
      </c>
      <c r="J140" s="84" t="b">
        <v>0</v>
      </c>
      <c r="K140" s="84" t="b">
        <v>0</v>
      </c>
      <c r="L140" s="84" t="b">
        <v>0</v>
      </c>
    </row>
    <row r="141" spans="1:12" ht="15">
      <c r="A141" s="84" t="s">
        <v>1291</v>
      </c>
      <c r="B141" s="84" t="s">
        <v>1292</v>
      </c>
      <c r="C141" s="84">
        <v>2</v>
      </c>
      <c r="D141" s="118">
        <v>0.006700114837051982</v>
      </c>
      <c r="E141" s="118">
        <v>2.021189299069938</v>
      </c>
      <c r="F141" s="84" t="s">
        <v>881</v>
      </c>
      <c r="G141" s="84" t="b">
        <v>0</v>
      </c>
      <c r="H141" s="84" t="b">
        <v>0</v>
      </c>
      <c r="I141" s="84" t="b">
        <v>0</v>
      </c>
      <c r="J141" s="84" t="b">
        <v>0</v>
      </c>
      <c r="K141" s="84" t="b">
        <v>0</v>
      </c>
      <c r="L141" s="84" t="b">
        <v>0</v>
      </c>
    </row>
    <row r="142" spans="1:12" ht="15">
      <c r="A142" s="84" t="s">
        <v>1292</v>
      </c>
      <c r="B142" s="84" t="s">
        <v>985</v>
      </c>
      <c r="C142" s="84">
        <v>2</v>
      </c>
      <c r="D142" s="118">
        <v>0.006700114837051982</v>
      </c>
      <c r="E142" s="118">
        <v>1.7201593034059568</v>
      </c>
      <c r="F142" s="84" t="s">
        <v>881</v>
      </c>
      <c r="G142" s="84" t="b">
        <v>0</v>
      </c>
      <c r="H142" s="84" t="b">
        <v>0</v>
      </c>
      <c r="I142" s="84" t="b">
        <v>0</v>
      </c>
      <c r="J142" s="84" t="b">
        <v>0</v>
      </c>
      <c r="K142" s="84" t="b">
        <v>0</v>
      </c>
      <c r="L142" s="84" t="b">
        <v>0</v>
      </c>
    </row>
    <row r="143" spans="1:12" ht="15">
      <c r="A143" s="84" t="s">
        <v>985</v>
      </c>
      <c r="B143" s="84" t="s">
        <v>1293</v>
      </c>
      <c r="C143" s="84">
        <v>2</v>
      </c>
      <c r="D143" s="118">
        <v>0.006700114837051982</v>
      </c>
      <c r="E143" s="118">
        <v>1.7201593034059568</v>
      </c>
      <c r="F143" s="84" t="s">
        <v>881</v>
      </c>
      <c r="G143" s="84" t="b">
        <v>0</v>
      </c>
      <c r="H143" s="84" t="b">
        <v>0</v>
      </c>
      <c r="I143" s="84" t="b">
        <v>0</v>
      </c>
      <c r="J143" s="84" t="b">
        <v>0</v>
      </c>
      <c r="K143" s="84" t="b">
        <v>0</v>
      </c>
      <c r="L143" s="84" t="b">
        <v>0</v>
      </c>
    </row>
    <row r="144" spans="1:12" ht="15">
      <c r="A144" s="84" t="s">
        <v>1293</v>
      </c>
      <c r="B144" s="84" t="s">
        <v>1280</v>
      </c>
      <c r="C144" s="84">
        <v>2</v>
      </c>
      <c r="D144" s="118">
        <v>0.006700114837051982</v>
      </c>
      <c r="E144" s="118">
        <v>1.845098040014257</v>
      </c>
      <c r="F144" s="84" t="s">
        <v>881</v>
      </c>
      <c r="G144" s="84" t="b">
        <v>0</v>
      </c>
      <c r="H144" s="84" t="b">
        <v>0</v>
      </c>
      <c r="I144" s="84" t="b">
        <v>0</v>
      </c>
      <c r="J144" s="84" t="b">
        <v>0</v>
      </c>
      <c r="K144" s="84" t="b">
        <v>0</v>
      </c>
      <c r="L144" s="84" t="b">
        <v>0</v>
      </c>
    </row>
    <row r="145" spans="1:12" ht="15">
      <c r="A145" s="84" t="s">
        <v>1280</v>
      </c>
      <c r="B145" s="84" t="s">
        <v>1294</v>
      </c>
      <c r="C145" s="84">
        <v>2</v>
      </c>
      <c r="D145" s="118">
        <v>0.006700114837051982</v>
      </c>
      <c r="E145" s="118">
        <v>1.845098040014257</v>
      </c>
      <c r="F145" s="84" t="s">
        <v>881</v>
      </c>
      <c r="G145" s="84" t="b">
        <v>0</v>
      </c>
      <c r="H145" s="84" t="b">
        <v>0</v>
      </c>
      <c r="I145" s="84" t="b">
        <v>0</v>
      </c>
      <c r="J145" s="84" t="b">
        <v>0</v>
      </c>
      <c r="K145" s="84" t="b">
        <v>0</v>
      </c>
      <c r="L145" s="84" t="b">
        <v>0</v>
      </c>
    </row>
    <row r="146" spans="1:12" ht="15">
      <c r="A146" s="84" t="s">
        <v>979</v>
      </c>
      <c r="B146" s="84" t="s">
        <v>997</v>
      </c>
      <c r="C146" s="84">
        <v>2</v>
      </c>
      <c r="D146" s="118">
        <v>0.006700114837051982</v>
      </c>
      <c r="E146" s="118">
        <v>1.845098040014257</v>
      </c>
      <c r="F146" s="84" t="s">
        <v>881</v>
      </c>
      <c r="G146" s="84" t="b">
        <v>0</v>
      </c>
      <c r="H146" s="84" t="b">
        <v>0</v>
      </c>
      <c r="I146" s="84" t="b">
        <v>0</v>
      </c>
      <c r="J146" s="84" t="b">
        <v>0</v>
      </c>
      <c r="K146" s="84" t="b">
        <v>0</v>
      </c>
      <c r="L146" s="84" t="b">
        <v>0</v>
      </c>
    </row>
    <row r="147" spans="1:12" ht="15">
      <c r="A147" s="84" t="s">
        <v>989</v>
      </c>
      <c r="B147" s="84" t="s">
        <v>990</v>
      </c>
      <c r="C147" s="84">
        <v>8</v>
      </c>
      <c r="D147" s="118">
        <v>0.005168534027096342</v>
      </c>
      <c r="E147" s="118">
        <v>1.2430380486862944</v>
      </c>
      <c r="F147" s="84" t="s">
        <v>882</v>
      </c>
      <c r="G147" s="84" t="b">
        <v>0</v>
      </c>
      <c r="H147" s="84" t="b">
        <v>0</v>
      </c>
      <c r="I147" s="84" t="b">
        <v>0</v>
      </c>
      <c r="J147" s="84" t="b">
        <v>0</v>
      </c>
      <c r="K147" s="84" t="b">
        <v>0</v>
      </c>
      <c r="L147" s="84" t="b">
        <v>0</v>
      </c>
    </row>
    <row r="148" spans="1:12" ht="15">
      <c r="A148" s="84" t="s">
        <v>990</v>
      </c>
      <c r="B148" s="84" t="s">
        <v>980</v>
      </c>
      <c r="C148" s="84">
        <v>8</v>
      </c>
      <c r="D148" s="118">
        <v>0.005168534027096342</v>
      </c>
      <c r="E148" s="118">
        <v>1.2430380486862944</v>
      </c>
      <c r="F148" s="84" t="s">
        <v>882</v>
      </c>
      <c r="G148" s="84" t="b">
        <v>0</v>
      </c>
      <c r="H148" s="84" t="b">
        <v>0</v>
      </c>
      <c r="I148" s="84" t="b">
        <v>0</v>
      </c>
      <c r="J148" s="84" t="b">
        <v>0</v>
      </c>
      <c r="K148" s="84" t="b">
        <v>0</v>
      </c>
      <c r="L148" s="84" t="b">
        <v>0</v>
      </c>
    </row>
    <row r="149" spans="1:12" ht="15">
      <c r="A149" s="84" t="s">
        <v>980</v>
      </c>
      <c r="B149" s="84" t="s">
        <v>988</v>
      </c>
      <c r="C149" s="84">
        <v>8</v>
      </c>
      <c r="D149" s="118">
        <v>0.005168534027096342</v>
      </c>
      <c r="E149" s="118">
        <v>1.1918855262389132</v>
      </c>
      <c r="F149" s="84" t="s">
        <v>882</v>
      </c>
      <c r="G149" s="84" t="b">
        <v>0</v>
      </c>
      <c r="H149" s="84" t="b">
        <v>0</v>
      </c>
      <c r="I149" s="84" t="b">
        <v>0</v>
      </c>
      <c r="J149" s="84" t="b">
        <v>0</v>
      </c>
      <c r="K149" s="84" t="b">
        <v>0</v>
      </c>
      <c r="L149" s="84" t="b">
        <v>0</v>
      </c>
    </row>
    <row r="150" spans="1:12" ht="15">
      <c r="A150" s="84" t="s">
        <v>988</v>
      </c>
      <c r="B150" s="84" t="s">
        <v>991</v>
      </c>
      <c r="C150" s="84">
        <v>8</v>
      </c>
      <c r="D150" s="118">
        <v>0.005168534027096342</v>
      </c>
      <c r="E150" s="118">
        <v>1.1918855262389132</v>
      </c>
      <c r="F150" s="84" t="s">
        <v>882</v>
      </c>
      <c r="G150" s="84" t="b">
        <v>0</v>
      </c>
      <c r="H150" s="84" t="b">
        <v>0</v>
      </c>
      <c r="I150" s="84" t="b">
        <v>0</v>
      </c>
      <c r="J150" s="84" t="b">
        <v>0</v>
      </c>
      <c r="K150" s="84" t="b">
        <v>0</v>
      </c>
      <c r="L150" s="84" t="b">
        <v>0</v>
      </c>
    </row>
    <row r="151" spans="1:12" ht="15">
      <c r="A151" s="84" t="s">
        <v>991</v>
      </c>
      <c r="B151" s="84" t="s">
        <v>979</v>
      </c>
      <c r="C151" s="84">
        <v>8</v>
      </c>
      <c r="D151" s="118">
        <v>0.005168534027096342</v>
      </c>
      <c r="E151" s="118">
        <v>1.1918855262389132</v>
      </c>
      <c r="F151" s="84" t="s">
        <v>882</v>
      </c>
      <c r="G151" s="84" t="b">
        <v>0</v>
      </c>
      <c r="H151" s="84" t="b">
        <v>0</v>
      </c>
      <c r="I151" s="84" t="b">
        <v>0</v>
      </c>
      <c r="J151" s="84" t="b">
        <v>0</v>
      </c>
      <c r="K151" s="84" t="b">
        <v>0</v>
      </c>
      <c r="L151" s="84" t="b">
        <v>0</v>
      </c>
    </row>
    <row r="152" spans="1:12" ht="15">
      <c r="A152" s="84" t="s">
        <v>979</v>
      </c>
      <c r="B152" s="84" t="s">
        <v>246</v>
      </c>
      <c r="C152" s="84">
        <v>8</v>
      </c>
      <c r="D152" s="118">
        <v>0.005168534027096342</v>
      </c>
      <c r="E152" s="118">
        <v>1.140733003791532</v>
      </c>
      <c r="F152" s="84" t="s">
        <v>882</v>
      </c>
      <c r="G152" s="84" t="b">
        <v>0</v>
      </c>
      <c r="H152" s="84" t="b">
        <v>0</v>
      </c>
      <c r="I152" s="84" t="b">
        <v>0</v>
      </c>
      <c r="J152" s="84" t="b">
        <v>0</v>
      </c>
      <c r="K152" s="84" t="b">
        <v>0</v>
      </c>
      <c r="L152" s="84" t="b">
        <v>0</v>
      </c>
    </row>
    <row r="153" spans="1:12" ht="15">
      <c r="A153" s="84" t="s">
        <v>246</v>
      </c>
      <c r="B153" s="84" t="s">
        <v>992</v>
      </c>
      <c r="C153" s="84">
        <v>8</v>
      </c>
      <c r="D153" s="118">
        <v>0.005168534027096342</v>
      </c>
      <c r="E153" s="118">
        <v>1.1461280356782382</v>
      </c>
      <c r="F153" s="84" t="s">
        <v>882</v>
      </c>
      <c r="G153" s="84" t="b">
        <v>0</v>
      </c>
      <c r="H153" s="84" t="b">
        <v>0</v>
      </c>
      <c r="I153" s="84" t="b">
        <v>0</v>
      </c>
      <c r="J153" s="84" t="b">
        <v>0</v>
      </c>
      <c r="K153" s="84" t="b">
        <v>0</v>
      </c>
      <c r="L153" s="84" t="b">
        <v>0</v>
      </c>
    </row>
    <row r="154" spans="1:12" ht="15">
      <c r="A154" s="84" t="s">
        <v>992</v>
      </c>
      <c r="B154" s="84" t="s">
        <v>993</v>
      </c>
      <c r="C154" s="84">
        <v>8</v>
      </c>
      <c r="D154" s="118">
        <v>0.005168534027096342</v>
      </c>
      <c r="E154" s="118">
        <v>1.2430380486862944</v>
      </c>
      <c r="F154" s="84" t="s">
        <v>882</v>
      </c>
      <c r="G154" s="84" t="b">
        <v>0</v>
      </c>
      <c r="H154" s="84" t="b">
        <v>0</v>
      </c>
      <c r="I154" s="84" t="b">
        <v>0</v>
      </c>
      <c r="J154" s="84" t="b">
        <v>0</v>
      </c>
      <c r="K154" s="84" t="b">
        <v>0</v>
      </c>
      <c r="L154" s="84" t="b">
        <v>0</v>
      </c>
    </row>
    <row r="155" spans="1:12" ht="15">
      <c r="A155" s="84" t="s">
        <v>993</v>
      </c>
      <c r="B155" s="84" t="s">
        <v>994</v>
      </c>
      <c r="C155" s="84">
        <v>8</v>
      </c>
      <c r="D155" s="118">
        <v>0.005168534027096342</v>
      </c>
      <c r="E155" s="118">
        <v>1.2430380486862944</v>
      </c>
      <c r="F155" s="84" t="s">
        <v>882</v>
      </c>
      <c r="G155" s="84" t="b">
        <v>0</v>
      </c>
      <c r="H155" s="84" t="b">
        <v>0</v>
      </c>
      <c r="I155" s="84" t="b">
        <v>0</v>
      </c>
      <c r="J155" s="84" t="b">
        <v>0</v>
      </c>
      <c r="K155" s="84" t="b">
        <v>0</v>
      </c>
      <c r="L155" s="84" t="b">
        <v>0</v>
      </c>
    </row>
    <row r="156" spans="1:12" ht="15">
      <c r="A156" s="84" t="s">
        <v>994</v>
      </c>
      <c r="B156" s="84" t="s">
        <v>260</v>
      </c>
      <c r="C156" s="84">
        <v>8</v>
      </c>
      <c r="D156" s="118">
        <v>0.005168534027096342</v>
      </c>
      <c r="E156" s="118">
        <v>1.2430380486862944</v>
      </c>
      <c r="F156" s="84" t="s">
        <v>882</v>
      </c>
      <c r="G156" s="84" t="b">
        <v>0</v>
      </c>
      <c r="H156" s="84" t="b">
        <v>0</v>
      </c>
      <c r="I156" s="84" t="b">
        <v>0</v>
      </c>
      <c r="J156" s="84" t="b">
        <v>0</v>
      </c>
      <c r="K156" s="84" t="b">
        <v>0</v>
      </c>
      <c r="L156" s="84" t="b">
        <v>0</v>
      </c>
    </row>
    <row r="157" spans="1:12" ht="15">
      <c r="A157" s="84" t="s">
        <v>234</v>
      </c>
      <c r="B157" s="84" t="s">
        <v>989</v>
      </c>
      <c r="C157" s="84">
        <v>7</v>
      </c>
      <c r="D157" s="118">
        <v>0.0072287581326680155</v>
      </c>
      <c r="E157" s="118">
        <v>1.301029995663981</v>
      </c>
      <c r="F157" s="84" t="s">
        <v>882</v>
      </c>
      <c r="G157" s="84" t="b">
        <v>0</v>
      </c>
      <c r="H157" s="84" t="b">
        <v>0</v>
      </c>
      <c r="I157" s="84" t="b">
        <v>0</v>
      </c>
      <c r="J157" s="84" t="b">
        <v>0</v>
      </c>
      <c r="K157" s="84" t="b">
        <v>0</v>
      </c>
      <c r="L157" s="84" t="b">
        <v>0</v>
      </c>
    </row>
    <row r="158" spans="1:12" ht="15">
      <c r="A158" s="84" t="s">
        <v>249</v>
      </c>
      <c r="B158" s="84" t="s">
        <v>996</v>
      </c>
      <c r="C158" s="84">
        <v>2</v>
      </c>
      <c r="D158" s="118">
        <v>0</v>
      </c>
      <c r="E158" s="118">
        <v>1.021189299069938</v>
      </c>
      <c r="F158" s="84" t="s">
        <v>883</v>
      </c>
      <c r="G158" s="84" t="b">
        <v>0</v>
      </c>
      <c r="H158" s="84" t="b">
        <v>0</v>
      </c>
      <c r="I158" s="84" t="b">
        <v>0</v>
      </c>
      <c r="J158" s="84" t="b">
        <v>0</v>
      </c>
      <c r="K158" s="84" t="b">
        <v>1</v>
      </c>
      <c r="L158" s="84" t="b">
        <v>0</v>
      </c>
    </row>
    <row r="159" spans="1:12" ht="15">
      <c r="A159" s="84" t="s">
        <v>996</v>
      </c>
      <c r="B159" s="84" t="s">
        <v>979</v>
      </c>
      <c r="C159" s="84">
        <v>2</v>
      </c>
      <c r="D159" s="118">
        <v>0</v>
      </c>
      <c r="E159" s="118">
        <v>1.021189299069938</v>
      </c>
      <c r="F159" s="84" t="s">
        <v>883</v>
      </c>
      <c r="G159" s="84" t="b">
        <v>0</v>
      </c>
      <c r="H159" s="84" t="b">
        <v>1</v>
      </c>
      <c r="I159" s="84" t="b">
        <v>0</v>
      </c>
      <c r="J159" s="84" t="b">
        <v>0</v>
      </c>
      <c r="K159" s="84" t="b">
        <v>0</v>
      </c>
      <c r="L159" s="84" t="b">
        <v>0</v>
      </c>
    </row>
    <row r="160" spans="1:12" ht="15">
      <c r="A160" s="84" t="s">
        <v>979</v>
      </c>
      <c r="B160" s="84" t="s">
        <v>997</v>
      </c>
      <c r="C160" s="84">
        <v>2</v>
      </c>
      <c r="D160" s="118">
        <v>0</v>
      </c>
      <c r="E160" s="118">
        <v>1.021189299069938</v>
      </c>
      <c r="F160" s="84" t="s">
        <v>883</v>
      </c>
      <c r="G160" s="84" t="b">
        <v>0</v>
      </c>
      <c r="H160" s="84" t="b">
        <v>0</v>
      </c>
      <c r="I160" s="84" t="b">
        <v>0</v>
      </c>
      <c r="J160" s="84" t="b">
        <v>0</v>
      </c>
      <c r="K160" s="84" t="b">
        <v>0</v>
      </c>
      <c r="L160" s="84" t="b">
        <v>0</v>
      </c>
    </row>
    <row r="161" spans="1:12" ht="15">
      <c r="A161" s="84" t="s">
        <v>997</v>
      </c>
      <c r="B161" s="84" t="s">
        <v>998</v>
      </c>
      <c r="C161" s="84">
        <v>2</v>
      </c>
      <c r="D161" s="118">
        <v>0</v>
      </c>
      <c r="E161" s="118">
        <v>1.021189299069938</v>
      </c>
      <c r="F161" s="84" t="s">
        <v>883</v>
      </c>
      <c r="G161" s="84" t="b">
        <v>0</v>
      </c>
      <c r="H161" s="84" t="b">
        <v>0</v>
      </c>
      <c r="I161" s="84" t="b">
        <v>0</v>
      </c>
      <c r="J161" s="84" t="b">
        <v>0</v>
      </c>
      <c r="K161" s="84" t="b">
        <v>0</v>
      </c>
      <c r="L161" s="84" t="b">
        <v>0</v>
      </c>
    </row>
    <row r="162" spans="1:12" ht="15">
      <c r="A162" s="84" t="s">
        <v>998</v>
      </c>
      <c r="B162" s="84" t="s">
        <v>999</v>
      </c>
      <c r="C162" s="84">
        <v>2</v>
      </c>
      <c r="D162" s="118">
        <v>0</v>
      </c>
      <c r="E162" s="118">
        <v>1.021189299069938</v>
      </c>
      <c r="F162" s="84" t="s">
        <v>883</v>
      </c>
      <c r="G162" s="84" t="b">
        <v>0</v>
      </c>
      <c r="H162" s="84" t="b">
        <v>0</v>
      </c>
      <c r="I162" s="84" t="b">
        <v>0</v>
      </c>
      <c r="J162" s="84" t="b">
        <v>0</v>
      </c>
      <c r="K162" s="84" t="b">
        <v>0</v>
      </c>
      <c r="L162" s="84" t="b">
        <v>0</v>
      </c>
    </row>
    <row r="163" spans="1:12" ht="15">
      <c r="A163" s="84" t="s">
        <v>999</v>
      </c>
      <c r="B163" s="84" t="s">
        <v>1000</v>
      </c>
      <c r="C163" s="84">
        <v>2</v>
      </c>
      <c r="D163" s="118">
        <v>0</v>
      </c>
      <c r="E163" s="118">
        <v>1.021189299069938</v>
      </c>
      <c r="F163" s="84" t="s">
        <v>883</v>
      </c>
      <c r="G163" s="84" t="b">
        <v>0</v>
      </c>
      <c r="H163" s="84" t="b">
        <v>0</v>
      </c>
      <c r="I163" s="84" t="b">
        <v>0</v>
      </c>
      <c r="J163" s="84" t="b">
        <v>0</v>
      </c>
      <c r="K163" s="84" t="b">
        <v>0</v>
      </c>
      <c r="L163" s="84" t="b">
        <v>0</v>
      </c>
    </row>
    <row r="164" spans="1:12" ht="15">
      <c r="A164" s="84" t="s">
        <v>1000</v>
      </c>
      <c r="B164" s="84" t="s">
        <v>1001</v>
      </c>
      <c r="C164" s="84">
        <v>2</v>
      </c>
      <c r="D164" s="118">
        <v>0</v>
      </c>
      <c r="E164" s="118">
        <v>1.021189299069938</v>
      </c>
      <c r="F164" s="84" t="s">
        <v>883</v>
      </c>
      <c r="G164" s="84" t="b">
        <v>0</v>
      </c>
      <c r="H164" s="84" t="b">
        <v>0</v>
      </c>
      <c r="I164" s="84" t="b">
        <v>0</v>
      </c>
      <c r="J164" s="84" t="b">
        <v>0</v>
      </c>
      <c r="K164" s="84" t="b">
        <v>0</v>
      </c>
      <c r="L164" s="84" t="b">
        <v>0</v>
      </c>
    </row>
    <row r="165" spans="1:12" ht="15">
      <c r="A165" s="84" t="s">
        <v>1001</v>
      </c>
      <c r="B165" s="84" t="s">
        <v>248</v>
      </c>
      <c r="C165" s="84">
        <v>2</v>
      </c>
      <c r="D165" s="118">
        <v>0</v>
      </c>
      <c r="E165" s="118">
        <v>1.021189299069938</v>
      </c>
      <c r="F165" s="84" t="s">
        <v>883</v>
      </c>
      <c r="G165" s="84" t="b">
        <v>0</v>
      </c>
      <c r="H165" s="84" t="b">
        <v>0</v>
      </c>
      <c r="I165" s="84" t="b">
        <v>0</v>
      </c>
      <c r="J165" s="84" t="b">
        <v>0</v>
      </c>
      <c r="K165" s="84" t="b">
        <v>0</v>
      </c>
      <c r="L165" s="84" t="b">
        <v>0</v>
      </c>
    </row>
    <row r="166" spans="1:12" ht="15">
      <c r="A166" s="84" t="s">
        <v>248</v>
      </c>
      <c r="B166" s="84" t="s">
        <v>247</v>
      </c>
      <c r="C166" s="84">
        <v>2</v>
      </c>
      <c r="D166" s="118">
        <v>0</v>
      </c>
      <c r="E166" s="118">
        <v>1.021189299069938</v>
      </c>
      <c r="F166" s="84" t="s">
        <v>883</v>
      </c>
      <c r="G166" s="84" t="b">
        <v>0</v>
      </c>
      <c r="H166" s="84" t="b">
        <v>0</v>
      </c>
      <c r="I166" s="84" t="b">
        <v>0</v>
      </c>
      <c r="J166" s="84" t="b">
        <v>0</v>
      </c>
      <c r="K166" s="84" t="b">
        <v>0</v>
      </c>
      <c r="L166" s="84" t="b">
        <v>0</v>
      </c>
    </row>
    <row r="167" spans="1:12" ht="15">
      <c r="A167" s="84" t="s">
        <v>246</v>
      </c>
      <c r="B167" s="84" t="s">
        <v>258</v>
      </c>
      <c r="C167" s="84">
        <v>2</v>
      </c>
      <c r="D167" s="118">
        <v>0</v>
      </c>
      <c r="E167" s="118">
        <v>1.3979400086720377</v>
      </c>
      <c r="F167" s="84" t="s">
        <v>884</v>
      </c>
      <c r="G167" s="84" t="b">
        <v>0</v>
      </c>
      <c r="H167" s="84" t="b">
        <v>0</v>
      </c>
      <c r="I167" s="84" t="b">
        <v>0</v>
      </c>
      <c r="J167" s="84" t="b">
        <v>0</v>
      </c>
      <c r="K167" s="84" t="b">
        <v>0</v>
      </c>
      <c r="L167" s="84" t="b">
        <v>0</v>
      </c>
    </row>
    <row r="168" spans="1:12" ht="15">
      <c r="A168" s="84" t="s">
        <v>258</v>
      </c>
      <c r="B168" s="84" t="s">
        <v>257</v>
      </c>
      <c r="C168" s="84">
        <v>2</v>
      </c>
      <c r="D168" s="118">
        <v>0</v>
      </c>
      <c r="E168" s="118">
        <v>1.3979400086720377</v>
      </c>
      <c r="F168" s="84" t="s">
        <v>884</v>
      </c>
      <c r="G168" s="84" t="b">
        <v>0</v>
      </c>
      <c r="H168" s="84" t="b">
        <v>0</v>
      </c>
      <c r="I168" s="84" t="b">
        <v>0</v>
      </c>
      <c r="J168" s="84" t="b">
        <v>0</v>
      </c>
      <c r="K168" s="84" t="b">
        <v>0</v>
      </c>
      <c r="L168" s="84" t="b">
        <v>0</v>
      </c>
    </row>
    <row r="169" spans="1:12" ht="15">
      <c r="A169" s="84" t="s">
        <v>246</v>
      </c>
      <c r="B169" s="84" t="s">
        <v>245</v>
      </c>
      <c r="C169" s="84">
        <v>3</v>
      </c>
      <c r="D169" s="118">
        <v>0.00614452802991639</v>
      </c>
      <c r="E169" s="118">
        <v>1.278753600952829</v>
      </c>
      <c r="F169" s="84" t="s">
        <v>886</v>
      </c>
      <c r="G169" s="84" t="b">
        <v>0</v>
      </c>
      <c r="H169" s="84" t="b">
        <v>0</v>
      </c>
      <c r="I169" s="84" t="b">
        <v>0</v>
      </c>
      <c r="J169" s="84" t="b">
        <v>0</v>
      </c>
      <c r="K169" s="84" t="b">
        <v>0</v>
      </c>
      <c r="L169" s="84" t="b">
        <v>0</v>
      </c>
    </row>
    <row r="170" spans="1:12" ht="15">
      <c r="A170" s="84" t="s">
        <v>1009</v>
      </c>
      <c r="B170" s="84" t="s">
        <v>1010</v>
      </c>
      <c r="C170" s="84">
        <v>2</v>
      </c>
      <c r="D170" s="118">
        <v>0.00986983592340922</v>
      </c>
      <c r="E170" s="118">
        <v>1.4548448600085102</v>
      </c>
      <c r="F170" s="84" t="s">
        <v>886</v>
      </c>
      <c r="G170" s="84" t="b">
        <v>0</v>
      </c>
      <c r="H170" s="84" t="b">
        <v>0</v>
      </c>
      <c r="I170" s="84" t="b">
        <v>0</v>
      </c>
      <c r="J170" s="84" t="b">
        <v>0</v>
      </c>
      <c r="K170" s="84" t="b">
        <v>0</v>
      </c>
      <c r="L170" s="84" t="b">
        <v>0</v>
      </c>
    </row>
    <row r="171" spans="1:12" ht="15">
      <c r="A171" s="84" t="s">
        <v>1010</v>
      </c>
      <c r="B171" s="84" t="s">
        <v>1011</v>
      </c>
      <c r="C171" s="84">
        <v>2</v>
      </c>
      <c r="D171" s="118">
        <v>0.00986983592340922</v>
      </c>
      <c r="E171" s="118">
        <v>1.4548448600085102</v>
      </c>
      <c r="F171" s="84" t="s">
        <v>886</v>
      </c>
      <c r="G171" s="84" t="b">
        <v>0</v>
      </c>
      <c r="H171" s="84" t="b">
        <v>0</v>
      </c>
      <c r="I171" s="84" t="b">
        <v>0</v>
      </c>
      <c r="J171" s="84" t="b">
        <v>0</v>
      </c>
      <c r="K171" s="84" t="b">
        <v>0</v>
      </c>
      <c r="L171" s="84" t="b">
        <v>0</v>
      </c>
    </row>
    <row r="172" spans="1:12" ht="15">
      <c r="A172" s="84" t="s">
        <v>1011</v>
      </c>
      <c r="B172" s="84" t="s">
        <v>1012</v>
      </c>
      <c r="C172" s="84">
        <v>2</v>
      </c>
      <c r="D172" s="118">
        <v>0.00986983592340922</v>
      </c>
      <c r="E172" s="118">
        <v>1.4548448600085102</v>
      </c>
      <c r="F172" s="84" t="s">
        <v>886</v>
      </c>
      <c r="G172" s="84" t="b">
        <v>0</v>
      </c>
      <c r="H172" s="84" t="b">
        <v>0</v>
      </c>
      <c r="I172" s="84" t="b">
        <v>0</v>
      </c>
      <c r="J172" s="84" t="b">
        <v>0</v>
      </c>
      <c r="K172" s="84" t="b">
        <v>0</v>
      </c>
      <c r="L172" s="84" t="b">
        <v>0</v>
      </c>
    </row>
    <row r="173" spans="1:12" ht="15">
      <c r="A173" s="84" t="s">
        <v>1012</v>
      </c>
      <c r="B173" s="84" t="s">
        <v>980</v>
      </c>
      <c r="C173" s="84">
        <v>2</v>
      </c>
      <c r="D173" s="118">
        <v>0.00986983592340922</v>
      </c>
      <c r="E173" s="118">
        <v>1.4548448600085102</v>
      </c>
      <c r="F173" s="84" t="s">
        <v>886</v>
      </c>
      <c r="G173" s="84" t="b">
        <v>0</v>
      </c>
      <c r="H173" s="84" t="b">
        <v>0</v>
      </c>
      <c r="I173" s="84" t="b">
        <v>0</v>
      </c>
      <c r="J173" s="84" t="b">
        <v>0</v>
      </c>
      <c r="K173" s="84" t="b">
        <v>0</v>
      </c>
      <c r="L173" s="84" t="b">
        <v>0</v>
      </c>
    </row>
    <row r="174" spans="1:12" ht="15">
      <c r="A174" s="84" t="s">
        <v>980</v>
      </c>
      <c r="B174" s="84" t="s">
        <v>1013</v>
      </c>
      <c r="C174" s="84">
        <v>2</v>
      </c>
      <c r="D174" s="118">
        <v>0.00986983592340922</v>
      </c>
      <c r="E174" s="118">
        <v>1.4548448600085102</v>
      </c>
      <c r="F174" s="84" t="s">
        <v>886</v>
      </c>
      <c r="G174" s="84" t="b">
        <v>0</v>
      </c>
      <c r="H174" s="84" t="b">
        <v>0</v>
      </c>
      <c r="I174" s="84" t="b">
        <v>0</v>
      </c>
      <c r="J174" s="84" t="b">
        <v>0</v>
      </c>
      <c r="K174" s="84" t="b">
        <v>0</v>
      </c>
      <c r="L174" s="84" t="b">
        <v>0</v>
      </c>
    </row>
    <row r="175" spans="1:12" ht="15">
      <c r="A175" s="84" t="s">
        <v>1013</v>
      </c>
      <c r="B175" s="84" t="s">
        <v>1314</v>
      </c>
      <c r="C175" s="84">
        <v>2</v>
      </c>
      <c r="D175" s="118">
        <v>0.00986983592340922</v>
      </c>
      <c r="E175" s="118">
        <v>1.4548448600085102</v>
      </c>
      <c r="F175" s="84" t="s">
        <v>886</v>
      </c>
      <c r="G175" s="84" t="b">
        <v>0</v>
      </c>
      <c r="H175" s="84" t="b">
        <v>0</v>
      </c>
      <c r="I175" s="84" t="b">
        <v>0</v>
      </c>
      <c r="J175" s="84" t="b">
        <v>0</v>
      </c>
      <c r="K175" s="84" t="b">
        <v>0</v>
      </c>
      <c r="L175" s="84" t="b">
        <v>0</v>
      </c>
    </row>
    <row r="176" spans="1:12" ht="15">
      <c r="A176" s="84" t="s">
        <v>1314</v>
      </c>
      <c r="B176" s="84" t="s">
        <v>1315</v>
      </c>
      <c r="C176" s="84">
        <v>2</v>
      </c>
      <c r="D176" s="118">
        <v>0.00986983592340922</v>
      </c>
      <c r="E176" s="118">
        <v>1.4548448600085102</v>
      </c>
      <c r="F176" s="84" t="s">
        <v>886</v>
      </c>
      <c r="G176" s="84" t="b">
        <v>0</v>
      </c>
      <c r="H176" s="84" t="b">
        <v>0</v>
      </c>
      <c r="I176" s="84" t="b">
        <v>0</v>
      </c>
      <c r="J176" s="84" t="b">
        <v>0</v>
      </c>
      <c r="K176" s="84" t="b">
        <v>0</v>
      </c>
      <c r="L176" s="84" t="b">
        <v>0</v>
      </c>
    </row>
    <row r="177" spans="1:12" ht="15">
      <c r="A177" s="84" t="s">
        <v>1315</v>
      </c>
      <c r="B177" s="84" t="s">
        <v>1278</v>
      </c>
      <c r="C177" s="84">
        <v>2</v>
      </c>
      <c r="D177" s="118">
        <v>0.00986983592340922</v>
      </c>
      <c r="E177" s="118">
        <v>1.4548448600085102</v>
      </c>
      <c r="F177" s="84" t="s">
        <v>886</v>
      </c>
      <c r="G177" s="84" t="b">
        <v>0</v>
      </c>
      <c r="H177" s="84" t="b">
        <v>0</v>
      </c>
      <c r="I177" s="84" t="b">
        <v>0</v>
      </c>
      <c r="J177" s="84" t="b">
        <v>0</v>
      </c>
      <c r="K177" s="84" t="b">
        <v>0</v>
      </c>
      <c r="L177" s="84" t="b">
        <v>0</v>
      </c>
    </row>
    <row r="178" spans="1:12" ht="15">
      <c r="A178" s="84" t="s">
        <v>1278</v>
      </c>
      <c r="B178" s="84" t="s">
        <v>955</v>
      </c>
      <c r="C178" s="84">
        <v>2</v>
      </c>
      <c r="D178" s="118">
        <v>0.00986983592340922</v>
      </c>
      <c r="E178" s="118">
        <v>1.4548448600085102</v>
      </c>
      <c r="F178" s="84" t="s">
        <v>886</v>
      </c>
      <c r="G178" s="84" t="b">
        <v>0</v>
      </c>
      <c r="H178" s="84" t="b">
        <v>0</v>
      </c>
      <c r="I178" s="84" t="b">
        <v>0</v>
      </c>
      <c r="J178" s="84" t="b">
        <v>0</v>
      </c>
      <c r="K178" s="84" t="b">
        <v>0</v>
      </c>
      <c r="L178" s="84" t="b">
        <v>0</v>
      </c>
    </row>
    <row r="179" spans="1:12" ht="15">
      <c r="A179" s="84" t="s">
        <v>955</v>
      </c>
      <c r="B179" s="84" t="s">
        <v>1008</v>
      </c>
      <c r="C179" s="84">
        <v>2</v>
      </c>
      <c r="D179" s="118">
        <v>0.00986983592340922</v>
      </c>
      <c r="E179" s="118">
        <v>1.278753600952829</v>
      </c>
      <c r="F179" s="84" t="s">
        <v>886</v>
      </c>
      <c r="G179" s="84" t="b">
        <v>0</v>
      </c>
      <c r="H179" s="84" t="b">
        <v>0</v>
      </c>
      <c r="I179" s="84" t="b">
        <v>0</v>
      </c>
      <c r="J179" s="84" t="b">
        <v>0</v>
      </c>
      <c r="K179" s="84" t="b">
        <v>0</v>
      </c>
      <c r="L179" s="84" t="b">
        <v>0</v>
      </c>
    </row>
    <row r="180" spans="1:12" ht="15">
      <c r="A180" s="84" t="s">
        <v>1008</v>
      </c>
      <c r="B180" s="84" t="s">
        <v>1316</v>
      </c>
      <c r="C180" s="84">
        <v>2</v>
      </c>
      <c r="D180" s="118">
        <v>0.00986983592340922</v>
      </c>
      <c r="E180" s="118">
        <v>1.278753600952829</v>
      </c>
      <c r="F180" s="84" t="s">
        <v>886</v>
      </c>
      <c r="G180" s="84" t="b">
        <v>0</v>
      </c>
      <c r="H180" s="84" t="b">
        <v>0</v>
      </c>
      <c r="I180" s="84" t="b">
        <v>0</v>
      </c>
      <c r="J180" s="84" t="b">
        <v>0</v>
      </c>
      <c r="K180" s="84" t="b">
        <v>0</v>
      </c>
      <c r="L180" s="84" t="b">
        <v>0</v>
      </c>
    </row>
    <row r="181" spans="1:12" ht="15">
      <c r="A181" s="84" t="s">
        <v>1316</v>
      </c>
      <c r="B181" s="84" t="s">
        <v>1317</v>
      </c>
      <c r="C181" s="84">
        <v>2</v>
      </c>
      <c r="D181" s="118">
        <v>0.00986983592340922</v>
      </c>
      <c r="E181" s="118">
        <v>1.4548448600085102</v>
      </c>
      <c r="F181" s="84" t="s">
        <v>886</v>
      </c>
      <c r="G181" s="84" t="b">
        <v>0</v>
      </c>
      <c r="H181" s="84" t="b">
        <v>0</v>
      </c>
      <c r="I181" s="84" t="b">
        <v>0</v>
      </c>
      <c r="J181" s="84" t="b">
        <v>0</v>
      </c>
      <c r="K181" s="84" t="b">
        <v>1</v>
      </c>
      <c r="L181" s="84" t="b">
        <v>0</v>
      </c>
    </row>
    <row r="182" spans="1:12" ht="15">
      <c r="A182" s="84" t="s">
        <v>1015</v>
      </c>
      <c r="B182" s="84" t="s">
        <v>1016</v>
      </c>
      <c r="C182" s="84">
        <v>2</v>
      </c>
      <c r="D182" s="118">
        <v>0</v>
      </c>
      <c r="E182" s="118">
        <v>1.0606978403536116</v>
      </c>
      <c r="F182" s="84" t="s">
        <v>887</v>
      </c>
      <c r="G182" s="84" t="b">
        <v>0</v>
      </c>
      <c r="H182" s="84" t="b">
        <v>0</v>
      </c>
      <c r="I182" s="84" t="b">
        <v>0</v>
      </c>
      <c r="J182" s="84" t="b">
        <v>0</v>
      </c>
      <c r="K182" s="84" t="b">
        <v>0</v>
      </c>
      <c r="L182" s="84" t="b">
        <v>0</v>
      </c>
    </row>
    <row r="183" spans="1:12" ht="15">
      <c r="A183" s="84" t="s">
        <v>1016</v>
      </c>
      <c r="B183" s="84" t="s">
        <v>1017</v>
      </c>
      <c r="C183" s="84">
        <v>2</v>
      </c>
      <c r="D183" s="118">
        <v>0</v>
      </c>
      <c r="E183" s="118">
        <v>1.0606978403536116</v>
      </c>
      <c r="F183" s="84" t="s">
        <v>887</v>
      </c>
      <c r="G183" s="84" t="b">
        <v>0</v>
      </c>
      <c r="H183" s="84" t="b">
        <v>0</v>
      </c>
      <c r="I183" s="84" t="b">
        <v>0</v>
      </c>
      <c r="J183" s="84" t="b">
        <v>0</v>
      </c>
      <c r="K183" s="84" t="b">
        <v>0</v>
      </c>
      <c r="L183" s="84" t="b">
        <v>0</v>
      </c>
    </row>
    <row r="184" spans="1:12" ht="15">
      <c r="A184" s="84" t="s">
        <v>1017</v>
      </c>
      <c r="B184" s="84" t="s">
        <v>1018</v>
      </c>
      <c r="C184" s="84">
        <v>2</v>
      </c>
      <c r="D184" s="118">
        <v>0</v>
      </c>
      <c r="E184" s="118">
        <v>1.0606978403536116</v>
      </c>
      <c r="F184" s="84" t="s">
        <v>887</v>
      </c>
      <c r="G184" s="84" t="b">
        <v>0</v>
      </c>
      <c r="H184" s="84" t="b">
        <v>0</v>
      </c>
      <c r="I184" s="84" t="b">
        <v>0</v>
      </c>
      <c r="J184" s="84" t="b">
        <v>0</v>
      </c>
      <c r="K184" s="84" t="b">
        <v>0</v>
      </c>
      <c r="L184" s="84" t="b">
        <v>0</v>
      </c>
    </row>
    <row r="185" spans="1:12" ht="15">
      <c r="A185" s="84" t="s">
        <v>1018</v>
      </c>
      <c r="B185" s="84" t="s">
        <v>1019</v>
      </c>
      <c r="C185" s="84">
        <v>2</v>
      </c>
      <c r="D185" s="118">
        <v>0</v>
      </c>
      <c r="E185" s="118">
        <v>1.0606978403536116</v>
      </c>
      <c r="F185" s="84" t="s">
        <v>887</v>
      </c>
      <c r="G185" s="84" t="b">
        <v>0</v>
      </c>
      <c r="H185" s="84" t="b">
        <v>0</v>
      </c>
      <c r="I185" s="84" t="b">
        <v>0</v>
      </c>
      <c r="J185" s="84" t="b">
        <v>0</v>
      </c>
      <c r="K185" s="84" t="b">
        <v>0</v>
      </c>
      <c r="L185" s="84" t="b">
        <v>0</v>
      </c>
    </row>
    <row r="186" spans="1:12" ht="15">
      <c r="A186" s="84" t="s">
        <v>1019</v>
      </c>
      <c r="B186" s="84" t="s">
        <v>1020</v>
      </c>
      <c r="C186" s="84">
        <v>2</v>
      </c>
      <c r="D186" s="118">
        <v>0</v>
      </c>
      <c r="E186" s="118">
        <v>1.0606978403536116</v>
      </c>
      <c r="F186" s="84" t="s">
        <v>887</v>
      </c>
      <c r="G186" s="84" t="b">
        <v>0</v>
      </c>
      <c r="H186" s="84" t="b">
        <v>0</v>
      </c>
      <c r="I186" s="84" t="b">
        <v>0</v>
      </c>
      <c r="J186" s="84" t="b">
        <v>0</v>
      </c>
      <c r="K186" s="84" t="b">
        <v>0</v>
      </c>
      <c r="L186" s="84" t="b">
        <v>0</v>
      </c>
    </row>
    <row r="187" spans="1:12" ht="15">
      <c r="A187" s="84" t="s">
        <v>1020</v>
      </c>
      <c r="B187" s="84" t="s">
        <v>1021</v>
      </c>
      <c r="C187" s="84">
        <v>2</v>
      </c>
      <c r="D187" s="118">
        <v>0</v>
      </c>
      <c r="E187" s="118">
        <v>1.0606978403536116</v>
      </c>
      <c r="F187" s="84" t="s">
        <v>887</v>
      </c>
      <c r="G187" s="84" t="b">
        <v>0</v>
      </c>
      <c r="H187" s="84" t="b">
        <v>0</v>
      </c>
      <c r="I187" s="84" t="b">
        <v>0</v>
      </c>
      <c r="J187" s="84" t="b">
        <v>0</v>
      </c>
      <c r="K187" s="84" t="b">
        <v>0</v>
      </c>
      <c r="L187" s="84" t="b">
        <v>0</v>
      </c>
    </row>
    <row r="188" spans="1:12" ht="15">
      <c r="A188" s="84" t="s">
        <v>1021</v>
      </c>
      <c r="B188" s="84" t="s">
        <v>1022</v>
      </c>
      <c r="C188" s="84">
        <v>2</v>
      </c>
      <c r="D188" s="118">
        <v>0</v>
      </c>
      <c r="E188" s="118">
        <v>1.0606978403536116</v>
      </c>
      <c r="F188" s="84" t="s">
        <v>887</v>
      </c>
      <c r="G188" s="84" t="b">
        <v>0</v>
      </c>
      <c r="H188" s="84" t="b">
        <v>0</v>
      </c>
      <c r="I188" s="84" t="b">
        <v>0</v>
      </c>
      <c r="J188" s="84" t="b">
        <v>0</v>
      </c>
      <c r="K188" s="84" t="b">
        <v>0</v>
      </c>
      <c r="L188" s="84" t="b">
        <v>0</v>
      </c>
    </row>
    <row r="189" spans="1:12" ht="15">
      <c r="A189" s="84" t="s">
        <v>1022</v>
      </c>
      <c r="B189" s="84" t="s">
        <v>1023</v>
      </c>
      <c r="C189" s="84">
        <v>2</v>
      </c>
      <c r="D189" s="118">
        <v>0</v>
      </c>
      <c r="E189" s="118">
        <v>1.0606978403536116</v>
      </c>
      <c r="F189" s="84" t="s">
        <v>887</v>
      </c>
      <c r="G189" s="84" t="b">
        <v>0</v>
      </c>
      <c r="H189" s="84" t="b">
        <v>0</v>
      </c>
      <c r="I189" s="84" t="b">
        <v>0</v>
      </c>
      <c r="J189" s="84" t="b">
        <v>0</v>
      </c>
      <c r="K189" s="84" t="b">
        <v>0</v>
      </c>
      <c r="L189" s="84" t="b">
        <v>0</v>
      </c>
    </row>
    <row r="190" spans="1:12" ht="15">
      <c r="A190" s="84" t="s">
        <v>1023</v>
      </c>
      <c r="B190" s="84" t="s">
        <v>1024</v>
      </c>
      <c r="C190" s="84">
        <v>2</v>
      </c>
      <c r="D190" s="118">
        <v>0</v>
      </c>
      <c r="E190" s="118">
        <v>1.0606978403536116</v>
      </c>
      <c r="F190" s="84" t="s">
        <v>887</v>
      </c>
      <c r="G190" s="84" t="b">
        <v>0</v>
      </c>
      <c r="H190" s="84" t="b">
        <v>0</v>
      </c>
      <c r="I190" s="84" t="b">
        <v>0</v>
      </c>
      <c r="J190" s="84" t="b">
        <v>0</v>
      </c>
      <c r="K190" s="84" t="b">
        <v>0</v>
      </c>
      <c r="L190" s="84" t="b">
        <v>0</v>
      </c>
    </row>
    <row r="191" spans="1:12" ht="15">
      <c r="A191" s="84" t="s">
        <v>246</v>
      </c>
      <c r="B191" s="84" t="s">
        <v>256</v>
      </c>
      <c r="C191" s="84">
        <v>2</v>
      </c>
      <c r="D191" s="118">
        <v>0</v>
      </c>
      <c r="E191" s="118">
        <v>0.9294189257142927</v>
      </c>
      <c r="F191" s="84" t="s">
        <v>888</v>
      </c>
      <c r="G191" s="84" t="b">
        <v>0</v>
      </c>
      <c r="H191" s="84" t="b">
        <v>0</v>
      </c>
      <c r="I191" s="84" t="b">
        <v>0</v>
      </c>
      <c r="J191" s="84" t="b">
        <v>0</v>
      </c>
      <c r="K191" s="84" t="b">
        <v>0</v>
      </c>
      <c r="L191" s="84" t="b">
        <v>0</v>
      </c>
    </row>
    <row r="192" spans="1:12" ht="15">
      <c r="A192" s="84" t="s">
        <v>256</v>
      </c>
      <c r="B192" s="84" t="s">
        <v>255</v>
      </c>
      <c r="C192" s="84">
        <v>2</v>
      </c>
      <c r="D192" s="118">
        <v>0</v>
      </c>
      <c r="E192" s="118">
        <v>0.9294189257142927</v>
      </c>
      <c r="F192" s="84" t="s">
        <v>888</v>
      </c>
      <c r="G192" s="84" t="b">
        <v>0</v>
      </c>
      <c r="H192" s="84" t="b">
        <v>0</v>
      </c>
      <c r="I192" s="84" t="b">
        <v>0</v>
      </c>
      <c r="J192" s="84" t="b">
        <v>0</v>
      </c>
      <c r="K192" s="84" t="b">
        <v>0</v>
      </c>
      <c r="L192" s="84" t="b">
        <v>0</v>
      </c>
    </row>
    <row r="193" spans="1:12" ht="15">
      <c r="A193" s="84" t="s">
        <v>255</v>
      </c>
      <c r="B193" s="84" t="s">
        <v>1026</v>
      </c>
      <c r="C193" s="84">
        <v>2</v>
      </c>
      <c r="D193" s="118">
        <v>0</v>
      </c>
      <c r="E193" s="118">
        <v>0.9294189257142927</v>
      </c>
      <c r="F193" s="84" t="s">
        <v>888</v>
      </c>
      <c r="G193" s="84" t="b">
        <v>0</v>
      </c>
      <c r="H193" s="84" t="b">
        <v>0</v>
      </c>
      <c r="I193" s="84" t="b">
        <v>0</v>
      </c>
      <c r="J193" s="84" t="b">
        <v>0</v>
      </c>
      <c r="K193" s="84" t="b">
        <v>0</v>
      </c>
      <c r="L193" s="84" t="b">
        <v>0</v>
      </c>
    </row>
    <row r="194" spans="1:12" ht="15">
      <c r="A194" s="84" t="s">
        <v>1026</v>
      </c>
      <c r="B194" s="84" t="s">
        <v>1027</v>
      </c>
      <c r="C194" s="84">
        <v>2</v>
      </c>
      <c r="D194" s="118">
        <v>0</v>
      </c>
      <c r="E194" s="118">
        <v>0.9294189257142927</v>
      </c>
      <c r="F194" s="84" t="s">
        <v>888</v>
      </c>
      <c r="G194" s="84" t="b">
        <v>0</v>
      </c>
      <c r="H194" s="84" t="b">
        <v>0</v>
      </c>
      <c r="I194" s="84" t="b">
        <v>0</v>
      </c>
      <c r="J194" s="84" t="b">
        <v>0</v>
      </c>
      <c r="K194" s="84" t="b">
        <v>1</v>
      </c>
      <c r="L194" s="84" t="b">
        <v>0</v>
      </c>
    </row>
    <row r="195" spans="1:12" ht="15">
      <c r="A195" s="84" t="s">
        <v>1027</v>
      </c>
      <c r="B195" s="84" t="s">
        <v>1028</v>
      </c>
      <c r="C195" s="84">
        <v>2</v>
      </c>
      <c r="D195" s="118">
        <v>0</v>
      </c>
      <c r="E195" s="118">
        <v>0.9294189257142927</v>
      </c>
      <c r="F195" s="84" t="s">
        <v>888</v>
      </c>
      <c r="G195" s="84" t="b">
        <v>0</v>
      </c>
      <c r="H195" s="84" t="b">
        <v>1</v>
      </c>
      <c r="I195" s="84" t="b">
        <v>0</v>
      </c>
      <c r="J195" s="84" t="b">
        <v>0</v>
      </c>
      <c r="K195" s="84" t="b">
        <v>0</v>
      </c>
      <c r="L195" s="84" t="b">
        <v>0</v>
      </c>
    </row>
    <row r="196" spans="1:12" ht="15">
      <c r="A196" s="84" t="s">
        <v>1028</v>
      </c>
      <c r="B196" s="84" t="s">
        <v>1029</v>
      </c>
      <c r="C196" s="84">
        <v>2</v>
      </c>
      <c r="D196" s="118">
        <v>0</v>
      </c>
      <c r="E196" s="118">
        <v>0.9294189257142927</v>
      </c>
      <c r="F196" s="84" t="s">
        <v>888</v>
      </c>
      <c r="G196" s="84" t="b">
        <v>0</v>
      </c>
      <c r="H196" s="84" t="b">
        <v>0</v>
      </c>
      <c r="I196" s="84" t="b">
        <v>0</v>
      </c>
      <c r="J196" s="84" t="b">
        <v>0</v>
      </c>
      <c r="K196" s="84" t="b">
        <v>0</v>
      </c>
      <c r="L196" s="84" t="b">
        <v>0</v>
      </c>
    </row>
    <row r="197" spans="1:12" ht="15">
      <c r="A197" s="84" t="s">
        <v>1029</v>
      </c>
      <c r="B197" s="84" t="s">
        <v>1030</v>
      </c>
      <c r="C197" s="84">
        <v>2</v>
      </c>
      <c r="D197" s="118">
        <v>0</v>
      </c>
      <c r="E197" s="118">
        <v>0.9294189257142927</v>
      </c>
      <c r="F197" s="84" t="s">
        <v>888</v>
      </c>
      <c r="G197" s="84" t="b">
        <v>0</v>
      </c>
      <c r="H197" s="84" t="b">
        <v>0</v>
      </c>
      <c r="I197" s="84" t="b">
        <v>0</v>
      </c>
      <c r="J197" s="84" t="b">
        <v>0</v>
      </c>
      <c r="K197" s="84" t="b">
        <v>0</v>
      </c>
      <c r="L197" s="84" t="b">
        <v>0</v>
      </c>
    </row>
    <row r="198" spans="1:12" ht="15">
      <c r="A198" s="84" t="s">
        <v>1030</v>
      </c>
      <c r="B198" s="84" t="s">
        <v>1031</v>
      </c>
      <c r="C198" s="84">
        <v>2</v>
      </c>
      <c r="D198" s="118">
        <v>0</v>
      </c>
      <c r="E198" s="118">
        <v>0.9294189257142927</v>
      </c>
      <c r="F198" s="84" t="s">
        <v>888</v>
      </c>
      <c r="G198" s="84" t="b">
        <v>0</v>
      </c>
      <c r="H198" s="84" t="b">
        <v>0</v>
      </c>
      <c r="I198" s="84" t="b">
        <v>0</v>
      </c>
      <c r="J198" s="84" t="b">
        <v>0</v>
      </c>
      <c r="K198" s="84" t="b">
        <v>0</v>
      </c>
      <c r="L198" s="84" t="b">
        <v>0</v>
      </c>
    </row>
    <row r="199" spans="1:12" ht="15">
      <c r="A199" s="84" t="s">
        <v>1036</v>
      </c>
      <c r="B199" s="84" t="s">
        <v>1037</v>
      </c>
      <c r="C199" s="84">
        <v>4</v>
      </c>
      <c r="D199" s="118">
        <v>0</v>
      </c>
      <c r="E199" s="118">
        <v>1.130333768495006</v>
      </c>
      <c r="F199" s="84" t="s">
        <v>890</v>
      </c>
      <c r="G199" s="84" t="b">
        <v>0</v>
      </c>
      <c r="H199" s="84" t="b">
        <v>0</v>
      </c>
      <c r="I199" s="84" t="b">
        <v>0</v>
      </c>
      <c r="J199" s="84" t="b">
        <v>0</v>
      </c>
      <c r="K199" s="84" t="b">
        <v>0</v>
      </c>
      <c r="L199" s="84" t="b">
        <v>0</v>
      </c>
    </row>
    <row r="200" spans="1:12" ht="15">
      <c r="A200" s="84" t="s">
        <v>1037</v>
      </c>
      <c r="B200" s="84" t="s">
        <v>1038</v>
      </c>
      <c r="C200" s="84">
        <v>4</v>
      </c>
      <c r="D200" s="118">
        <v>0</v>
      </c>
      <c r="E200" s="118">
        <v>1.130333768495006</v>
      </c>
      <c r="F200" s="84" t="s">
        <v>890</v>
      </c>
      <c r="G200" s="84" t="b">
        <v>0</v>
      </c>
      <c r="H200" s="84" t="b">
        <v>0</v>
      </c>
      <c r="I200" s="84" t="b">
        <v>0</v>
      </c>
      <c r="J200" s="84" t="b">
        <v>0</v>
      </c>
      <c r="K200" s="84" t="b">
        <v>0</v>
      </c>
      <c r="L200" s="84" t="b">
        <v>0</v>
      </c>
    </row>
    <row r="201" spans="1:12" ht="15">
      <c r="A201" s="84" t="s">
        <v>1038</v>
      </c>
      <c r="B201" s="84" t="s">
        <v>1039</v>
      </c>
      <c r="C201" s="84">
        <v>4</v>
      </c>
      <c r="D201" s="118">
        <v>0</v>
      </c>
      <c r="E201" s="118">
        <v>1.130333768495006</v>
      </c>
      <c r="F201" s="84" t="s">
        <v>890</v>
      </c>
      <c r="G201" s="84" t="b">
        <v>0</v>
      </c>
      <c r="H201" s="84" t="b">
        <v>0</v>
      </c>
      <c r="I201" s="84" t="b">
        <v>0</v>
      </c>
      <c r="J201" s="84" t="b">
        <v>0</v>
      </c>
      <c r="K201" s="84" t="b">
        <v>0</v>
      </c>
      <c r="L201" s="84" t="b">
        <v>0</v>
      </c>
    </row>
    <row r="202" spans="1:12" ht="15">
      <c r="A202" s="84" t="s">
        <v>1035</v>
      </c>
      <c r="B202" s="84" t="s">
        <v>1042</v>
      </c>
      <c r="C202" s="84">
        <v>2</v>
      </c>
      <c r="D202" s="118">
        <v>0.010380344678068316</v>
      </c>
      <c r="E202" s="118">
        <v>1.130333768495006</v>
      </c>
      <c r="F202" s="84" t="s">
        <v>890</v>
      </c>
      <c r="G202" s="84" t="b">
        <v>0</v>
      </c>
      <c r="H202" s="84" t="b">
        <v>0</v>
      </c>
      <c r="I202" s="84" t="b">
        <v>0</v>
      </c>
      <c r="J202" s="84" t="b">
        <v>0</v>
      </c>
      <c r="K202" s="84" t="b">
        <v>0</v>
      </c>
      <c r="L202" s="84" t="b">
        <v>0</v>
      </c>
    </row>
    <row r="203" spans="1:12" ht="15">
      <c r="A203" s="84" t="s">
        <v>1042</v>
      </c>
      <c r="B203" s="84" t="s">
        <v>1036</v>
      </c>
      <c r="C203" s="84">
        <v>2</v>
      </c>
      <c r="D203" s="118">
        <v>0.010380344678068316</v>
      </c>
      <c r="E203" s="118">
        <v>1.130333768495006</v>
      </c>
      <c r="F203" s="84" t="s">
        <v>890</v>
      </c>
      <c r="G203" s="84" t="b">
        <v>0</v>
      </c>
      <c r="H203" s="84" t="b">
        <v>0</v>
      </c>
      <c r="I203" s="84" t="b">
        <v>0</v>
      </c>
      <c r="J203" s="84" t="b">
        <v>0</v>
      </c>
      <c r="K203" s="84" t="b">
        <v>0</v>
      </c>
      <c r="L203" s="84" t="b">
        <v>0</v>
      </c>
    </row>
    <row r="204" spans="1:12" ht="15">
      <c r="A204" s="84" t="s">
        <v>1039</v>
      </c>
      <c r="B204" s="84" t="s">
        <v>1041</v>
      </c>
      <c r="C204" s="84">
        <v>2</v>
      </c>
      <c r="D204" s="118">
        <v>0.010380344678068316</v>
      </c>
      <c r="E204" s="118">
        <v>0.9542425094393249</v>
      </c>
      <c r="F204" s="84" t="s">
        <v>890</v>
      </c>
      <c r="G204" s="84" t="b">
        <v>0</v>
      </c>
      <c r="H204" s="84" t="b">
        <v>0</v>
      </c>
      <c r="I204" s="84" t="b">
        <v>0</v>
      </c>
      <c r="J204" s="84" t="b">
        <v>0</v>
      </c>
      <c r="K204" s="84" t="b">
        <v>0</v>
      </c>
      <c r="L204" s="84" t="b">
        <v>0</v>
      </c>
    </row>
    <row r="205" spans="1:12" ht="15">
      <c r="A205" s="84" t="s">
        <v>1041</v>
      </c>
      <c r="B205" s="84" t="s">
        <v>1043</v>
      </c>
      <c r="C205" s="84">
        <v>2</v>
      </c>
      <c r="D205" s="118">
        <v>0.010380344678068316</v>
      </c>
      <c r="E205" s="118">
        <v>1.4313637641589874</v>
      </c>
      <c r="F205" s="84" t="s">
        <v>890</v>
      </c>
      <c r="G205" s="84" t="b">
        <v>0</v>
      </c>
      <c r="H205" s="84" t="b">
        <v>0</v>
      </c>
      <c r="I205" s="84" t="b">
        <v>0</v>
      </c>
      <c r="J205" s="84" t="b">
        <v>0</v>
      </c>
      <c r="K205" s="84" t="b">
        <v>0</v>
      </c>
      <c r="L205" s="84" t="b">
        <v>0</v>
      </c>
    </row>
    <row r="206" spans="1:12" ht="15">
      <c r="A206" s="84" t="s">
        <v>1043</v>
      </c>
      <c r="B206" s="84" t="s">
        <v>1309</v>
      </c>
      <c r="C206" s="84">
        <v>2</v>
      </c>
      <c r="D206" s="118">
        <v>0.010380344678068316</v>
      </c>
      <c r="E206" s="118">
        <v>1.4313637641589874</v>
      </c>
      <c r="F206" s="84" t="s">
        <v>890</v>
      </c>
      <c r="G206" s="84" t="b">
        <v>0</v>
      </c>
      <c r="H206" s="84" t="b">
        <v>0</v>
      </c>
      <c r="I206" s="84" t="b">
        <v>0</v>
      </c>
      <c r="J206" s="84" t="b">
        <v>0</v>
      </c>
      <c r="K206" s="84" t="b">
        <v>0</v>
      </c>
      <c r="L206" s="84" t="b">
        <v>0</v>
      </c>
    </row>
    <row r="207" spans="1:12" ht="15">
      <c r="A207" s="84" t="s">
        <v>1309</v>
      </c>
      <c r="B207" s="84" t="s">
        <v>322</v>
      </c>
      <c r="C207" s="84">
        <v>2</v>
      </c>
      <c r="D207" s="118">
        <v>0.010380344678068316</v>
      </c>
      <c r="E207" s="118">
        <v>1.4313637641589874</v>
      </c>
      <c r="F207" s="84" t="s">
        <v>890</v>
      </c>
      <c r="G207" s="84" t="b">
        <v>0</v>
      </c>
      <c r="H207" s="84" t="b">
        <v>0</v>
      </c>
      <c r="I207" s="84" t="b">
        <v>0</v>
      </c>
      <c r="J207" s="84" t="b">
        <v>0</v>
      </c>
      <c r="K207" s="84" t="b">
        <v>0</v>
      </c>
      <c r="L207" s="84" t="b">
        <v>0</v>
      </c>
    </row>
    <row r="208" spans="1:12" ht="15">
      <c r="A208" s="84" t="s">
        <v>322</v>
      </c>
      <c r="B208" s="84" t="s">
        <v>1310</v>
      </c>
      <c r="C208" s="84">
        <v>2</v>
      </c>
      <c r="D208" s="118">
        <v>0.010380344678068316</v>
      </c>
      <c r="E208" s="118">
        <v>1.4313637641589874</v>
      </c>
      <c r="F208" s="84" t="s">
        <v>890</v>
      </c>
      <c r="G208" s="84" t="b">
        <v>0</v>
      </c>
      <c r="H208" s="84" t="b">
        <v>0</v>
      </c>
      <c r="I208" s="84" t="b">
        <v>0</v>
      </c>
      <c r="J208" s="84" t="b">
        <v>0</v>
      </c>
      <c r="K208" s="84" t="b">
        <v>0</v>
      </c>
      <c r="L208" s="84" t="b">
        <v>0</v>
      </c>
    </row>
    <row r="209" spans="1:12" ht="15">
      <c r="A209" s="84" t="s">
        <v>1310</v>
      </c>
      <c r="B209" s="84" t="s">
        <v>1284</v>
      </c>
      <c r="C209" s="84">
        <v>2</v>
      </c>
      <c r="D209" s="118">
        <v>0.010380344678068316</v>
      </c>
      <c r="E209" s="118">
        <v>1.4313637641589874</v>
      </c>
      <c r="F209" s="84" t="s">
        <v>890</v>
      </c>
      <c r="G209" s="84" t="b">
        <v>0</v>
      </c>
      <c r="H209" s="84" t="b">
        <v>0</v>
      </c>
      <c r="I209" s="84" t="b">
        <v>0</v>
      </c>
      <c r="J209" s="84" t="b">
        <v>0</v>
      </c>
      <c r="K209" s="84" t="b">
        <v>0</v>
      </c>
      <c r="L209" s="84" t="b">
        <v>0</v>
      </c>
    </row>
    <row r="210" spans="1:12" ht="15">
      <c r="A210" s="84" t="s">
        <v>1284</v>
      </c>
      <c r="B210" s="84" t="s">
        <v>1040</v>
      </c>
      <c r="C210" s="84">
        <v>2</v>
      </c>
      <c r="D210" s="118">
        <v>0.010380344678068316</v>
      </c>
      <c r="E210" s="118">
        <v>1.130333768495006</v>
      </c>
      <c r="F210" s="84" t="s">
        <v>890</v>
      </c>
      <c r="G210" s="84" t="b">
        <v>0</v>
      </c>
      <c r="H210" s="84" t="b">
        <v>0</v>
      </c>
      <c r="I210" s="84" t="b">
        <v>0</v>
      </c>
      <c r="J210" s="84" t="b">
        <v>0</v>
      </c>
      <c r="K210" s="84" t="b">
        <v>0</v>
      </c>
      <c r="L210" s="84" t="b">
        <v>0</v>
      </c>
    </row>
    <row r="211" spans="1:12" ht="15">
      <c r="A211" s="84" t="s">
        <v>1040</v>
      </c>
      <c r="B211" s="84" t="s">
        <v>1311</v>
      </c>
      <c r="C211" s="84">
        <v>2</v>
      </c>
      <c r="D211" s="118">
        <v>0.010380344678068316</v>
      </c>
      <c r="E211" s="118">
        <v>1.130333768495006</v>
      </c>
      <c r="F211" s="84" t="s">
        <v>890</v>
      </c>
      <c r="G211" s="84" t="b">
        <v>0</v>
      </c>
      <c r="H211" s="84" t="b">
        <v>0</v>
      </c>
      <c r="I211" s="84" t="b">
        <v>0</v>
      </c>
      <c r="J211" s="84" t="b">
        <v>0</v>
      </c>
      <c r="K211" s="84" t="b">
        <v>0</v>
      </c>
      <c r="L211" s="84" t="b">
        <v>0</v>
      </c>
    </row>
    <row r="212" spans="1:12" ht="15">
      <c r="A212" s="84" t="s">
        <v>1019</v>
      </c>
      <c r="B212" s="84" t="s">
        <v>1312</v>
      </c>
      <c r="C212" s="84">
        <v>2</v>
      </c>
      <c r="D212" s="118">
        <v>0.010380344678068316</v>
      </c>
      <c r="E212" s="118">
        <v>1.4313637641589874</v>
      </c>
      <c r="F212" s="84" t="s">
        <v>890</v>
      </c>
      <c r="G212" s="84" t="b">
        <v>0</v>
      </c>
      <c r="H212" s="84" t="b">
        <v>0</v>
      </c>
      <c r="I212" s="84" t="b">
        <v>0</v>
      </c>
      <c r="J212" s="84" t="b">
        <v>0</v>
      </c>
      <c r="K212" s="84" t="b">
        <v>0</v>
      </c>
      <c r="L212" s="84" t="b">
        <v>0</v>
      </c>
    </row>
    <row r="213" spans="1:12" ht="15">
      <c r="A213" s="84" t="s">
        <v>1312</v>
      </c>
      <c r="B213" s="84" t="s">
        <v>1040</v>
      </c>
      <c r="C213" s="84">
        <v>2</v>
      </c>
      <c r="D213" s="118">
        <v>0.010380344678068316</v>
      </c>
      <c r="E213" s="118">
        <v>1.130333768495006</v>
      </c>
      <c r="F213" s="84" t="s">
        <v>890</v>
      </c>
      <c r="G213" s="84" t="b">
        <v>0</v>
      </c>
      <c r="H213" s="84" t="b">
        <v>0</v>
      </c>
      <c r="I213" s="84" t="b">
        <v>0</v>
      </c>
      <c r="J213" s="84" t="b">
        <v>0</v>
      </c>
      <c r="K213" s="84" t="b">
        <v>0</v>
      </c>
      <c r="L213" s="84" t="b">
        <v>0</v>
      </c>
    </row>
    <row r="214" spans="1:12" ht="15">
      <c r="A214" s="84" t="s">
        <v>1040</v>
      </c>
      <c r="B214" s="84" t="s">
        <v>1035</v>
      </c>
      <c r="C214" s="84">
        <v>2</v>
      </c>
      <c r="D214" s="118">
        <v>0.010380344678068316</v>
      </c>
      <c r="E214" s="118">
        <v>0.9542425094393249</v>
      </c>
      <c r="F214" s="84" t="s">
        <v>890</v>
      </c>
      <c r="G214" s="84" t="b">
        <v>0</v>
      </c>
      <c r="H214" s="84" t="b">
        <v>0</v>
      </c>
      <c r="I214" s="84" t="b">
        <v>0</v>
      </c>
      <c r="J214" s="84" t="b">
        <v>0</v>
      </c>
      <c r="K214" s="84" t="b">
        <v>0</v>
      </c>
      <c r="L214" s="84" t="b">
        <v>0</v>
      </c>
    </row>
    <row r="215" spans="1:12" ht="15">
      <c r="A215" s="84" t="s">
        <v>1035</v>
      </c>
      <c r="B215" s="84" t="s">
        <v>1274</v>
      </c>
      <c r="C215" s="84">
        <v>2</v>
      </c>
      <c r="D215" s="118">
        <v>0.010380344678068316</v>
      </c>
      <c r="E215" s="118">
        <v>1.130333768495006</v>
      </c>
      <c r="F215" s="84" t="s">
        <v>890</v>
      </c>
      <c r="G215" s="84" t="b">
        <v>0</v>
      </c>
      <c r="H215" s="84" t="b">
        <v>0</v>
      </c>
      <c r="I215" s="84" t="b">
        <v>0</v>
      </c>
      <c r="J215" s="84" t="b">
        <v>0</v>
      </c>
      <c r="K215" s="84" t="b">
        <v>0</v>
      </c>
      <c r="L215" s="84" t="b">
        <v>0</v>
      </c>
    </row>
    <row r="216" spans="1:12" ht="15">
      <c r="A216" s="84" t="s">
        <v>1274</v>
      </c>
      <c r="B216" s="84" t="s">
        <v>1283</v>
      </c>
      <c r="C216" s="84">
        <v>2</v>
      </c>
      <c r="D216" s="118">
        <v>0.010380344678068316</v>
      </c>
      <c r="E216" s="118">
        <v>1.4313637641589874</v>
      </c>
      <c r="F216" s="84" t="s">
        <v>890</v>
      </c>
      <c r="G216" s="84" t="b">
        <v>0</v>
      </c>
      <c r="H216" s="84" t="b">
        <v>0</v>
      </c>
      <c r="I216" s="84" t="b">
        <v>0</v>
      </c>
      <c r="J216" s="84" t="b">
        <v>0</v>
      </c>
      <c r="K216" s="84" t="b">
        <v>0</v>
      </c>
      <c r="L216" s="84" t="b">
        <v>0</v>
      </c>
    </row>
    <row r="217" spans="1:12" ht="15">
      <c r="A217" s="84" t="s">
        <v>1283</v>
      </c>
      <c r="B217" s="84" t="s">
        <v>1313</v>
      </c>
      <c r="C217" s="84">
        <v>2</v>
      </c>
      <c r="D217" s="118">
        <v>0.010380344678068316</v>
      </c>
      <c r="E217" s="118">
        <v>1.4313637641589874</v>
      </c>
      <c r="F217" s="84" t="s">
        <v>890</v>
      </c>
      <c r="G217" s="84" t="b">
        <v>0</v>
      </c>
      <c r="H217" s="84" t="b">
        <v>0</v>
      </c>
      <c r="I217" s="84" t="b">
        <v>0</v>
      </c>
      <c r="J217" s="84" t="b">
        <v>0</v>
      </c>
      <c r="K217" s="84" t="b">
        <v>0</v>
      </c>
      <c r="L217" s="84" t="b">
        <v>0</v>
      </c>
    </row>
    <row r="218" spans="1:12" ht="15">
      <c r="A218" s="84" t="s">
        <v>1313</v>
      </c>
      <c r="B218" s="84" t="s">
        <v>1036</v>
      </c>
      <c r="C218" s="84">
        <v>2</v>
      </c>
      <c r="D218" s="118">
        <v>0.010380344678068316</v>
      </c>
      <c r="E218" s="118">
        <v>1.130333768495006</v>
      </c>
      <c r="F218" s="84" t="s">
        <v>890</v>
      </c>
      <c r="G218" s="84" t="b">
        <v>0</v>
      </c>
      <c r="H218" s="84" t="b">
        <v>0</v>
      </c>
      <c r="I218" s="84" t="b">
        <v>0</v>
      </c>
      <c r="J218" s="84" t="b">
        <v>0</v>
      </c>
      <c r="K218" s="84" t="b">
        <v>0</v>
      </c>
      <c r="L218" s="84" t="b">
        <v>0</v>
      </c>
    </row>
    <row r="219" spans="1:12" ht="15">
      <c r="A219" s="84" t="s">
        <v>1039</v>
      </c>
      <c r="B219" s="84" t="s">
        <v>1273</v>
      </c>
      <c r="C219" s="84">
        <v>2</v>
      </c>
      <c r="D219" s="118">
        <v>0.010380344678068316</v>
      </c>
      <c r="E219" s="118">
        <v>1.130333768495006</v>
      </c>
      <c r="F219" s="84" t="s">
        <v>890</v>
      </c>
      <c r="G219" s="84" t="b">
        <v>0</v>
      </c>
      <c r="H219" s="84" t="b">
        <v>0</v>
      </c>
      <c r="I219" s="84" t="b">
        <v>0</v>
      </c>
      <c r="J219" s="84" t="b">
        <v>0</v>
      </c>
      <c r="K219" s="84" t="b">
        <v>0</v>
      </c>
      <c r="L21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1344</v>
      </c>
      <c r="B2" s="122" t="s">
        <v>1345</v>
      </c>
      <c r="C2" s="119" t="s">
        <v>1346</v>
      </c>
    </row>
    <row r="3" spans="1:3" ht="15">
      <c r="A3" s="121" t="s">
        <v>881</v>
      </c>
      <c r="B3" s="121" t="s">
        <v>881</v>
      </c>
      <c r="C3" s="34">
        <v>40</v>
      </c>
    </row>
    <row r="4" spans="1:3" ht="15">
      <c r="A4" s="121" t="s">
        <v>881</v>
      </c>
      <c r="B4" s="121" t="s">
        <v>882</v>
      </c>
      <c r="C4" s="34">
        <v>11</v>
      </c>
    </row>
    <row r="5" spans="1:3" ht="15">
      <c r="A5" s="121" t="s">
        <v>882</v>
      </c>
      <c r="B5" s="121" t="s">
        <v>882</v>
      </c>
      <c r="C5" s="34">
        <v>26</v>
      </c>
    </row>
    <row r="6" spans="1:3" ht="15">
      <c r="A6" s="121" t="s">
        <v>883</v>
      </c>
      <c r="B6" s="121" t="s">
        <v>882</v>
      </c>
      <c r="C6" s="34">
        <v>1</v>
      </c>
    </row>
    <row r="7" spans="1:3" ht="15">
      <c r="A7" s="121" t="s">
        <v>883</v>
      </c>
      <c r="B7" s="121" t="s">
        <v>883</v>
      </c>
      <c r="C7" s="34">
        <v>7</v>
      </c>
    </row>
    <row r="8" spans="1:3" ht="15">
      <c r="A8" s="121" t="s">
        <v>884</v>
      </c>
      <c r="B8" s="121" t="s">
        <v>882</v>
      </c>
      <c r="C8" s="34">
        <v>2</v>
      </c>
    </row>
    <row r="9" spans="1:3" ht="15">
      <c r="A9" s="121" t="s">
        <v>884</v>
      </c>
      <c r="B9" s="121" t="s">
        <v>884</v>
      </c>
      <c r="C9" s="34">
        <v>5</v>
      </c>
    </row>
    <row r="10" spans="1:3" ht="15">
      <c r="A10" s="121" t="s">
        <v>885</v>
      </c>
      <c r="B10" s="121" t="s">
        <v>882</v>
      </c>
      <c r="C10" s="34">
        <v>1</v>
      </c>
    </row>
    <row r="11" spans="1:3" ht="15">
      <c r="A11" s="121" t="s">
        <v>885</v>
      </c>
      <c r="B11" s="121" t="s">
        <v>885</v>
      </c>
      <c r="C11" s="34">
        <v>3</v>
      </c>
    </row>
    <row r="12" spans="1:3" ht="15">
      <c r="A12" s="121" t="s">
        <v>886</v>
      </c>
      <c r="B12" s="121" t="s">
        <v>882</v>
      </c>
      <c r="C12" s="34">
        <v>3</v>
      </c>
    </row>
    <row r="13" spans="1:3" ht="15">
      <c r="A13" s="121" t="s">
        <v>886</v>
      </c>
      <c r="B13" s="121" t="s">
        <v>886</v>
      </c>
      <c r="C13" s="34">
        <v>5</v>
      </c>
    </row>
    <row r="14" spans="1:3" ht="15">
      <c r="A14" s="121" t="s">
        <v>887</v>
      </c>
      <c r="B14" s="121" t="s">
        <v>882</v>
      </c>
      <c r="C14" s="34">
        <v>1</v>
      </c>
    </row>
    <row r="15" spans="1:3" ht="15">
      <c r="A15" s="121" t="s">
        <v>887</v>
      </c>
      <c r="B15" s="121" t="s">
        <v>887</v>
      </c>
      <c r="C15" s="34">
        <v>3</v>
      </c>
    </row>
    <row r="16" spans="1:3" ht="15">
      <c r="A16" s="121" t="s">
        <v>888</v>
      </c>
      <c r="B16" s="121" t="s">
        <v>882</v>
      </c>
      <c r="C16" s="34">
        <v>2</v>
      </c>
    </row>
    <row r="17" spans="1:3" ht="15">
      <c r="A17" s="121" t="s">
        <v>888</v>
      </c>
      <c r="B17" s="121" t="s">
        <v>888</v>
      </c>
      <c r="C17" s="34">
        <v>4</v>
      </c>
    </row>
    <row r="18" spans="1:3" ht="15">
      <c r="A18" s="121" t="s">
        <v>889</v>
      </c>
      <c r="B18" s="121" t="s">
        <v>882</v>
      </c>
      <c r="C18" s="34">
        <v>1</v>
      </c>
    </row>
    <row r="19" spans="1:3" ht="15">
      <c r="A19" s="121" t="s">
        <v>889</v>
      </c>
      <c r="B19" s="121" t="s">
        <v>889</v>
      </c>
      <c r="C19" s="34">
        <v>2</v>
      </c>
    </row>
    <row r="20" spans="1:3" ht="15">
      <c r="A20" s="121" t="s">
        <v>890</v>
      </c>
      <c r="B20" s="121" t="s">
        <v>890</v>
      </c>
      <c r="C20"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1365</v>
      </c>
      <c r="B1" s="13" t="s">
        <v>17</v>
      </c>
    </row>
    <row r="2" spans="1:2" ht="15">
      <c r="A2" s="78" t="s">
        <v>1366</v>
      </c>
      <c r="B2" s="78" t="s">
        <v>1372</v>
      </c>
    </row>
    <row r="3" spans="1:2" ht="15">
      <c r="A3" s="78" t="s">
        <v>1367</v>
      </c>
      <c r="B3" s="78" t="s">
        <v>1373</v>
      </c>
    </row>
    <row r="4" spans="1:2" ht="15">
      <c r="A4" s="78" t="s">
        <v>1368</v>
      </c>
      <c r="B4" s="78" t="s">
        <v>1374</v>
      </c>
    </row>
    <row r="5" spans="1:2" ht="15">
      <c r="A5" s="78" t="s">
        <v>1369</v>
      </c>
      <c r="B5" s="78" t="s">
        <v>1375</v>
      </c>
    </row>
    <row r="6" spans="1:2" ht="15">
      <c r="A6" s="78" t="s">
        <v>1370</v>
      </c>
      <c r="B6" s="78" t="s">
        <v>1376</v>
      </c>
    </row>
    <row r="7" spans="1:2" ht="15">
      <c r="A7" s="78" t="s">
        <v>1371</v>
      </c>
      <c r="B7" s="78" t="s">
        <v>1373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880</v>
      </c>
      <c r="BB2" s="13" t="s">
        <v>904</v>
      </c>
      <c r="BC2" s="13" t="s">
        <v>905</v>
      </c>
      <c r="BD2" s="119" t="s">
        <v>1333</v>
      </c>
      <c r="BE2" s="119" t="s">
        <v>1334</v>
      </c>
      <c r="BF2" s="119" t="s">
        <v>1335</v>
      </c>
      <c r="BG2" s="119" t="s">
        <v>1336</v>
      </c>
      <c r="BH2" s="119" t="s">
        <v>1337</v>
      </c>
      <c r="BI2" s="119" t="s">
        <v>1338</v>
      </c>
      <c r="BJ2" s="119" t="s">
        <v>1339</v>
      </c>
      <c r="BK2" s="119" t="s">
        <v>1340</v>
      </c>
      <c r="BL2" s="119" t="s">
        <v>1341</v>
      </c>
    </row>
    <row r="3" spans="1:64" ht="15" customHeight="1">
      <c r="A3" s="64" t="s">
        <v>212</v>
      </c>
      <c r="B3" s="64" t="s">
        <v>213</v>
      </c>
      <c r="C3" s="65"/>
      <c r="D3" s="66"/>
      <c r="E3" s="67"/>
      <c r="F3" s="68"/>
      <c r="G3" s="65"/>
      <c r="H3" s="69"/>
      <c r="I3" s="70"/>
      <c r="J3" s="70"/>
      <c r="K3" s="34" t="s">
        <v>65</v>
      </c>
      <c r="L3" s="71">
        <v>3</v>
      </c>
      <c r="M3" s="71"/>
      <c r="N3" s="72"/>
      <c r="O3" s="78" t="s">
        <v>264</v>
      </c>
      <c r="P3" s="80">
        <v>43774.66606481482</v>
      </c>
      <c r="Q3" s="78" t="s">
        <v>266</v>
      </c>
      <c r="R3" s="78"/>
      <c r="S3" s="78"/>
      <c r="T3" s="78"/>
      <c r="U3" s="78"/>
      <c r="V3" s="83" t="s">
        <v>337</v>
      </c>
      <c r="W3" s="80">
        <v>43774.66606481482</v>
      </c>
      <c r="X3" s="83" t="s">
        <v>364</v>
      </c>
      <c r="Y3" s="78"/>
      <c r="Z3" s="78"/>
      <c r="AA3" s="84" t="s">
        <v>403</v>
      </c>
      <c r="AB3" s="78"/>
      <c r="AC3" s="78" t="b">
        <v>0</v>
      </c>
      <c r="AD3" s="78">
        <v>0</v>
      </c>
      <c r="AE3" s="84" t="s">
        <v>443</v>
      </c>
      <c r="AF3" s="78" t="b">
        <v>0</v>
      </c>
      <c r="AG3" s="78" t="s">
        <v>449</v>
      </c>
      <c r="AH3" s="78"/>
      <c r="AI3" s="84" t="s">
        <v>443</v>
      </c>
      <c r="AJ3" s="78" t="b">
        <v>0</v>
      </c>
      <c r="AK3" s="78">
        <v>1</v>
      </c>
      <c r="AL3" s="84" t="s">
        <v>404</v>
      </c>
      <c r="AM3" s="78" t="s">
        <v>451</v>
      </c>
      <c r="AN3" s="78" t="b">
        <v>0</v>
      </c>
      <c r="AO3" s="84" t="s">
        <v>404</v>
      </c>
      <c r="AP3" s="78" t="s">
        <v>176</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v>0</v>
      </c>
      <c r="BE3" s="49">
        <v>0</v>
      </c>
      <c r="BF3" s="48">
        <v>1</v>
      </c>
      <c r="BG3" s="49">
        <v>4</v>
      </c>
      <c r="BH3" s="48">
        <v>0</v>
      </c>
      <c r="BI3" s="49">
        <v>0</v>
      </c>
      <c r="BJ3" s="48">
        <v>24</v>
      </c>
      <c r="BK3" s="49">
        <v>96</v>
      </c>
      <c r="BL3" s="48">
        <v>25</v>
      </c>
    </row>
    <row r="4" spans="1:64" ht="15" customHeight="1">
      <c r="A4" s="64" t="s">
        <v>213</v>
      </c>
      <c r="B4" s="64" t="s">
        <v>245</v>
      </c>
      <c r="C4" s="65"/>
      <c r="D4" s="66"/>
      <c r="E4" s="67"/>
      <c r="F4" s="68"/>
      <c r="G4" s="65"/>
      <c r="H4" s="69"/>
      <c r="I4" s="70"/>
      <c r="J4" s="70"/>
      <c r="K4" s="34" t="s">
        <v>65</v>
      </c>
      <c r="L4" s="77">
        <v>4</v>
      </c>
      <c r="M4" s="77"/>
      <c r="N4" s="72"/>
      <c r="O4" s="79" t="s">
        <v>264</v>
      </c>
      <c r="P4" s="81">
        <v>43774.66510416667</v>
      </c>
      <c r="Q4" s="79" t="s">
        <v>267</v>
      </c>
      <c r="R4" s="82" t="s">
        <v>299</v>
      </c>
      <c r="S4" s="79" t="s">
        <v>312</v>
      </c>
      <c r="T4" s="79"/>
      <c r="U4" s="79"/>
      <c r="V4" s="82" t="s">
        <v>338</v>
      </c>
      <c r="W4" s="81">
        <v>43774.66510416667</v>
      </c>
      <c r="X4" s="82" t="s">
        <v>365</v>
      </c>
      <c r="Y4" s="79"/>
      <c r="Z4" s="79"/>
      <c r="AA4" s="85" t="s">
        <v>404</v>
      </c>
      <c r="AB4" s="79"/>
      <c r="AC4" s="79" t="b">
        <v>0</v>
      </c>
      <c r="AD4" s="79">
        <v>0</v>
      </c>
      <c r="AE4" s="85" t="s">
        <v>443</v>
      </c>
      <c r="AF4" s="79" t="b">
        <v>0</v>
      </c>
      <c r="AG4" s="79" t="s">
        <v>449</v>
      </c>
      <c r="AH4" s="79"/>
      <c r="AI4" s="85" t="s">
        <v>443</v>
      </c>
      <c r="AJ4" s="79" t="b">
        <v>0</v>
      </c>
      <c r="AK4" s="79">
        <v>1</v>
      </c>
      <c r="AL4" s="85" t="s">
        <v>443</v>
      </c>
      <c r="AM4" s="79" t="s">
        <v>452</v>
      </c>
      <c r="AN4" s="79" t="b">
        <v>0</v>
      </c>
      <c r="AO4" s="85" t="s">
        <v>404</v>
      </c>
      <c r="AP4" s="79" t="s">
        <v>176</v>
      </c>
      <c r="AQ4" s="79">
        <v>0</v>
      </c>
      <c r="AR4" s="79">
        <v>0</v>
      </c>
      <c r="AS4" s="79"/>
      <c r="AT4" s="79"/>
      <c r="AU4" s="79"/>
      <c r="AV4" s="79"/>
      <c r="AW4" s="79"/>
      <c r="AX4" s="79"/>
      <c r="AY4" s="79"/>
      <c r="AZ4" s="79"/>
      <c r="BA4">
        <v>2</v>
      </c>
      <c r="BB4" s="78" t="str">
        <f>REPLACE(INDEX(GroupVertices[Group],MATCH(Edges25[[#This Row],[Vertex 1]],GroupVertices[Vertex],0)),1,1,"")</f>
        <v>6</v>
      </c>
      <c r="BC4" s="78" t="str">
        <f>REPLACE(INDEX(GroupVertices[Group],MATCH(Edges25[[#This Row],[Vertex 2]],GroupVertices[Vertex],0)),1,1,"")</f>
        <v>6</v>
      </c>
      <c r="BD4" s="48"/>
      <c r="BE4" s="49"/>
      <c r="BF4" s="48"/>
      <c r="BG4" s="49"/>
      <c r="BH4" s="48"/>
      <c r="BI4" s="49"/>
      <c r="BJ4" s="48"/>
      <c r="BK4" s="49"/>
      <c r="BL4" s="48"/>
    </row>
    <row r="5" spans="1:64" ht="15">
      <c r="A5" s="64" t="s">
        <v>213</v>
      </c>
      <c r="B5" s="64" t="s">
        <v>245</v>
      </c>
      <c r="C5" s="65"/>
      <c r="D5" s="66"/>
      <c r="E5" s="67"/>
      <c r="F5" s="68"/>
      <c r="G5" s="65"/>
      <c r="H5" s="69"/>
      <c r="I5" s="70"/>
      <c r="J5" s="70"/>
      <c r="K5" s="34" t="s">
        <v>65</v>
      </c>
      <c r="L5" s="77">
        <v>5</v>
      </c>
      <c r="M5" s="77"/>
      <c r="N5" s="72"/>
      <c r="O5" s="79" t="s">
        <v>264</v>
      </c>
      <c r="P5" s="81">
        <v>43774.66583333333</v>
      </c>
      <c r="Q5" s="79" t="s">
        <v>268</v>
      </c>
      <c r="R5" s="82" t="s">
        <v>300</v>
      </c>
      <c r="S5" s="79" t="s">
        <v>313</v>
      </c>
      <c r="T5" s="79"/>
      <c r="U5" s="79"/>
      <c r="V5" s="82" t="s">
        <v>338</v>
      </c>
      <c r="W5" s="81">
        <v>43774.66583333333</v>
      </c>
      <c r="X5" s="82" t="s">
        <v>366</v>
      </c>
      <c r="Y5" s="79"/>
      <c r="Z5" s="79"/>
      <c r="AA5" s="85" t="s">
        <v>405</v>
      </c>
      <c r="AB5" s="85" t="s">
        <v>404</v>
      </c>
      <c r="AC5" s="79" t="b">
        <v>0</v>
      </c>
      <c r="AD5" s="79">
        <v>0</v>
      </c>
      <c r="AE5" s="85" t="s">
        <v>444</v>
      </c>
      <c r="AF5" s="79" t="b">
        <v>0</v>
      </c>
      <c r="AG5" s="79" t="s">
        <v>449</v>
      </c>
      <c r="AH5" s="79"/>
      <c r="AI5" s="85" t="s">
        <v>443</v>
      </c>
      <c r="AJ5" s="79" t="b">
        <v>0</v>
      </c>
      <c r="AK5" s="79">
        <v>0</v>
      </c>
      <c r="AL5" s="85" t="s">
        <v>443</v>
      </c>
      <c r="AM5" s="79" t="s">
        <v>452</v>
      </c>
      <c r="AN5" s="79" t="b">
        <v>0</v>
      </c>
      <c r="AO5" s="85" t="s">
        <v>404</v>
      </c>
      <c r="AP5" s="79" t="s">
        <v>176</v>
      </c>
      <c r="AQ5" s="79">
        <v>0</v>
      </c>
      <c r="AR5" s="79">
        <v>0</v>
      </c>
      <c r="AS5" s="79"/>
      <c r="AT5" s="79"/>
      <c r="AU5" s="79"/>
      <c r="AV5" s="79"/>
      <c r="AW5" s="79"/>
      <c r="AX5" s="79"/>
      <c r="AY5" s="79"/>
      <c r="AZ5" s="79"/>
      <c r="BA5">
        <v>2</v>
      </c>
      <c r="BB5" s="78" t="str">
        <f>REPLACE(INDEX(GroupVertices[Group],MATCH(Edges25[[#This Row],[Vertex 1]],GroupVertices[Vertex],0)),1,1,"")</f>
        <v>6</v>
      </c>
      <c r="BC5" s="78" t="str">
        <f>REPLACE(INDEX(GroupVertices[Group],MATCH(Edges25[[#This Row],[Vertex 2]],GroupVertices[Vertex],0)),1,1,"")</f>
        <v>6</v>
      </c>
      <c r="BD5" s="48"/>
      <c r="BE5" s="49"/>
      <c r="BF5" s="48"/>
      <c r="BG5" s="49"/>
      <c r="BH5" s="48"/>
      <c r="BI5" s="49"/>
      <c r="BJ5" s="48"/>
      <c r="BK5" s="49"/>
      <c r="BL5" s="48"/>
    </row>
    <row r="6" spans="1:64" ht="15">
      <c r="A6" s="64" t="s">
        <v>214</v>
      </c>
      <c r="B6" s="64" t="s">
        <v>245</v>
      </c>
      <c r="C6" s="65"/>
      <c r="D6" s="66"/>
      <c r="E6" s="67"/>
      <c r="F6" s="68"/>
      <c r="G6" s="65"/>
      <c r="H6" s="69"/>
      <c r="I6" s="70"/>
      <c r="J6" s="70"/>
      <c r="K6" s="34" t="s">
        <v>65</v>
      </c>
      <c r="L6" s="77">
        <v>6</v>
      </c>
      <c r="M6" s="77"/>
      <c r="N6" s="72"/>
      <c r="O6" s="79" t="s">
        <v>264</v>
      </c>
      <c r="P6" s="81">
        <v>43774.668171296296</v>
      </c>
      <c r="Q6" s="79" t="s">
        <v>269</v>
      </c>
      <c r="R6" s="79"/>
      <c r="S6" s="79"/>
      <c r="T6" s="79"/>
      <c r="U6" s="79"/>
      <c r="V6" s="82" t="s">
        <v>339</v>
      </c>
      <c r="W6" s="81">
        <v>43774.668171296296</v>
      </c>
      <c r="X6" s="82" t="s">
        <v>367</v>
      </c>
      <c r="Y6" s="79"/>
      <c r="Z6" s="79"/>
      <c r="AA6" s="85" t="s">
        <v>406</v>
      </c>
      <c r="AB6" s="85" t="s">
        <v>405</v>
      </c>
      <c r="AC6" s="79" t="b">
        <v>0</v>
      </c>
      <c r="AD6" s="79">
        <v>0</v>
      </c>
      <c r="AE6" s="85" t="s">
        <v>444</v>
      </c>
      <c r="AF6" s="79" t="b">
        <v>0</v>
      </c>
      <c r="AG6" s="79" t="s">
        <v>449</v>
      </c>
      <c r="AH6" s="79"/>
      <c r="AI6" s="85" t="s">
        <v>443</v>
      </c>
      <c r="AJ6" s="79" t="b">
        <v>0</v>
      </c>
      <c r="AK6" s="79">
        <v>0</v>
      </c>
      <c r="AL6" s="85" t="s">
        <v>443</v>
      </c>
      <c r="AM6" s="79" t="s">
        <v>452</v>
      </c>
      <c r="AN6" s="79" t="b">
        <v>0</v>
      </c>
      <c r="AO6" s="85" t="s">
        <v>405</v>
      </c>
      <c r="AP6" s="79" t="s">
        <v>176</v>
      </c>
      <c r="AQ6" s="79">
        <v>0</v>
      </c>
      <c r="AR6" s="79">
        <v>0</v>
      </c>
      <c r="AS6" s="79"/>
      <c r="AT6" s="79"/>
      <c r="AU6" s="79"/>
      <c r="AV6" s="79"/>
      <c r="AW6" s="79"/>
      <c r="AX6" s="79"/>
      <c r="AY6" s="79"/>
      <c r="AZ6" s="79"/>
      <c r="BA6">
        <v>1</v>
      </c>
      <c r="BB6" s="78" t="str">
        <f>REPLACE(INDEX(GroupVertices[Group],MATCH(Edges25[[#This Row],[Vertex 1]],GroupVertices[Vertex],0)),1,1,"")</f>
        <v>6</v>
      </c>
      <c r="BC6" s="78" t="str">
        <f>REPLACE(INDEX(GroupVertices[Group],MATCH(Edges25[[#This Row],[Vertex 2]],GroupVertices[Vertex],0)),1,1,"")</f>
        <v>6</v>
      </c>
      <c r="BD6" s="48"/>
      <c r="BE6" s="49"/>
      <c r="BF6" s="48"/>
      <c r="BG6" s="49"/>
      <c r="BH6" s="48"/>
      <c r="BI6" s="49"/>
      <c r="BJ6" s="48"/>
      <c r="BK6" s="49"/>
      <c r="BL6" s="48"/>
    </row>
    <row r="7" spans="1:64" ht="15">
      <c r="A7" s="64" t="s">
        <v>215</v>
      </c>
      <c r="B7" s="64" t="s">
        <v>247</v>
      </c>
      <c r="C7" s="65"/>
      <c r="D7" s="66"/>
      <c r="E7" s="67"/>
      <c r="F7" s="68"/>
      <c r="G7" s="65"/>
      <c r="H7" s="69"/>
      <c r="I7" s="70"/>
      <c r="J7" s="70"/>
      <c r="K7" s="34" t="s">
        <v>65</v>
      </c>
      <c r="L7" s="77">
        <v>11</v>
      </c>
      <c r="M7" s="77"/>
      <c r="N7" s="72"/>
      <c r="O7" s="79" t="s">
        <v>264</v>
      </c>
      <c r="P7" s="81">
        <v>43579.61177083333</v>
      </c>
      <c r="Q7" s="79" t="s">
        <v>270</v>
      </c>
      <c r="R7" s="79"/>
      <c r="S7" s="79"/>
      <c r="T7" s="79" t="s">
        <v>321</v>
      </c>
      <c r="U7" s="82" t="s">
        <v>329</v>
      </c>
      <c r="V7" s="82" t="s">
        <v>329</v>
      </c>
      <c r="W7" s="81">
        <v>43579.61177083333</v>
      </c>
      <c r="X7" s="82" t="s">
        <v>368</v>
      </c>
      <c r="Y7" s="79"/>
      <c r="Z7" s="79"/>
      <c r="AA7" s="85" t="s">
        <v>407</v>
      </c>
      <c r="AB7" s="79"/>
      <c r="AC7" s="79" t="b">
        <v>0</v>
      </c>
      <c r="AD7" s="79">
        <v>21</v>
      </c>
      <c r="AE7" s="85" t="s">
        <v>443</v>
      </c>
      <c r="AF7" s="79" t="b">
        <v>0</v>
      </c>
      <c r="AG7" s="79" t="s">
        <v>449</v>
      </c>
      <c r="AH7" s="79"/>
      <c r="AI7" s="85" t="s">
        <v>443</v>
      </c>
      <c r="AJ7" s="79" t="b">
        <v>0</v>
      </c>
      <c r="AK7" s="79">
        <v>18</v>
      </c>
      <c r="AL7" s="85" t="s">
        <v>443</v>
      </c>
      <c r="AM7" s="79" t="s">
        <v>453</v>
      </c>
      <c r="AN7" s="79" t="b">
        <v>0</v>
      </c>
      <c r="AO7" s="85" t="s">
        <v>407</v>
      </c>
      <c r="AP7" s="79" t="s">
        <v>460</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216</v>
      </c>
      <c r="B8" s="64" t="s">
        <v>247</v>
      </c>
      <c r="C8" s="65"/>
      <c r="D8" s="66"/>
      <c r="E8" s="67"/>
      <c r="F8" s="68"/>
      <c r="G8" s="65"/>
      <c r="H8" s="69"/>
      <c r="I8" s="70"/>
      <c r="J8" s="70"/>
      <c r="K8" s="34" t="s">
        <v>65</v>
      </c>
      <c r="L8" s="77">
        <v>12</v>
      </c>
      <c r="M8" s="77"/>
      <c r="N8" s="72"/>
      <c r="O8" s="79" t="s">
        <v>264</v>
      </c>
      <c r="P8" s="81">
        <v>43774.69152777778</v>
      </c>
      <c r="Q8" s="79" t="s">
        <v>271</v>
      </c>
      <c r="R8" s="79"/>
      <c r="S8" s="79"/>
      <c r="T8" s="79" t="s">
        <v>321</v>
      </c>
      <c r="U8" s="79"/>
      <c r="V8" s="82" t="s">
        <v>340</v>
      </c>
      <c r="W8" s="81">
        <v>43774.69152777778</v>
      </c>
      <c r="X8" s="82" t="s">
        <v>369</v>
      </c>
      <c r="Y8" s="79"/>
      <c r="Z8" s="79"/>
      <c r="AA8" s="85" t="s">
        <v>408</v>
      </c>
      <c r="AB8" s="79"/>
      <c r="AC8" s="79" t="b">
        <v>0</v>
      </c>
      <c r="AD8" s="79">
        <v>0</v>
      </c>
      <c r="AE8" s="85" t="s">
        <v>443</v>
      </c>
      <c r="AF8" s="79" t="b">
        <v>0</v>
      </c>
      <c r="AG8" s="79" t="s">
        <v>449</v>
      </c>
      <c r="AH8" s="79"/>
      <c r="AI8" s="85" t="s">
        <v>443</v>
      </c>
      <c r="AJ8" s="79" t="b">
        <v>0</v>
      </c>
      <c r="AK8" s="79">
        <v>18</v>
      </c>
      <c r="AL8" s="85" t="s">
        <v>407</v>
      </c>
      <c r="AM8" s="79" t="s">
        <v>452</v>
      </c>
      <c r="AN8" s="79" t="b">
        <v>0</v>
      </c>
      <c r="AO8" s="85" t="s">
        <v>407</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c r="BE8" s="49"/>
      <c r="BF8" s="48"/>
      <c r="BG8" s="49"/>
      <c r="BH8" s="48"/>
      <c r="BI8" s="49"/>
      <c r="BJ8" s="48"/>
      <c r="BK8" s="49"/>
      <c r="BL8" s="48"/>
    </row>
    <row r="9" spans="1:64" ht="15">
      <c r="A9" s="64" t="s">
        <v>217</v>
      </c>
      <c r="B9" s="64" t="s">
        <v>217</v>
      </c>
      <c r="C9" s="65"/>
      <c r="D9" s="66"/>
      <c r="E9" s="67"/>
      <c r="F9" s="68"/>
      <c r="G9" s="65"/>
      <c r="H9" s="69"/>
      <c r="I9" s="70"/>
      <c r="J9" s="70"/>
      <c r="K9" s="34" t="s">
        <v>65</v>
      </c>
      <c r="L9" s="77">
        <v>19</v>
      </c>
      <c r="M9" s="77"/>
      <c r="N9" s="72"/>
      <c r="O9" s="79" t="s">
        <v>176</v>
      </c>
      <c r="P9" s="81">
        <v>42990.4284837963</v>
      </c>
      <c r="Q9" s="79" t="s">
        <v>272</v>
      </c>
      <c r="R9" s="82" t="s">
        <v>301</v>
      </c>
      <c r="S9" s="79" t="s">
        <v>314</v>
      </c>
      <c r="T9" s="79" t="s">
        <v>322</v>
      </c>
      <c r="U9" s="82" t="s">
        <v>330</v>
      </c>
      <c r="V9" s="82" t="s">
        <v>330</v>
      </c>
      <c r="W9" s="81">
        <v>42990.4284837963</v>
      </c>
      <c r="X9" s="82" t="s">
        <v>370</v>
      </c>
      <c r="Y9" s="79"/>
      <c r="Z9" s="79"/>
      <c r="AA9" s="85" t="s">
        <v>409</v>
      </c>
      <c r="AB9" s="79"/>
      <c r="AC9" s="79" t="b">
        <v>0</v>
      </c>
      <c r="AD9" s="79">
        <v>11</v>
      </c>
      <c r="AE9" s="85" t="s">
        <v>443</v>
      </c>
      <c r="AF9" s="79" t="b">
        <v>0</v>
      </c>
      <c r="AG9" s="79" t="s">
        <v>449</v>
      </c>
      <c r="AH9" s="79"/>
      <c r="AI9" s="85" t="s">
        <v>443</v>
      </c>
      <c r="AJ9" s="79" t="b">
        <v>0</v>
      </c>
      <c r="AK9" s="79">
        <v>12</v>
      </c>
      <c r="AL9" s="85" t="s">
        <v>443</v>
      </c>
      <c r="AM9" s="79" t="s">
        <v>454</v>
      </c>
      <c r="AN9" s="79" t="b">
        <v>0</v>
      </c>
      <c r="AO9" s="85" t="s">
        <v>409</v>
      </c>
      <c r="AP9" s="79" t="s">
        <v>460</v>
      </c>
      <c r="AQ9" s="79">
        <v>0</v>
      </c>
      <c r="AR9" s="79">
        <v>0</v>
      </c>
      <c r="AS9" s="79"/>
      <c r="AT9" s="79"/>
      <c r="AU9" s="79"/>
      <c r="AV9" s="79"/>
      <c r="AW9" s="79"/>
      <c r="AX9" s="79"/>
      <c r="AY9" s="79"/>
      <c r="AZ9" s="79"/>
      <c r="BA9">
        <v>2</v>
      </c>
      <c r="BB9" s="78" t="str">
        <f>REPLACE(INDEX(GroupVertices[Group],MATCH(Edges25[[#This Row],[Vertex 1]],GroupVertices[Vertex],0)),1,1,"")</f>
        <v>10</v>
      </c>
      <c r="BC9" s="78" t="str">
        <f>REPLACE(INDEX(GroupVertices[Group],MATCH(Edges25[[#This Row],[Vertex 2]],GroupVertices[Vertex],0)),1,1,"")</f>
        <v>10</v>
      </c>
      <c r="BD9" s="48">
        <v>0</v>
      </c>
      <c r="BE9" s="49">
        <v>0</v>
      </c>
      <c r="BF9" s="48">
        <v>0</v>
      </c>
      <c r="BG9" s="49">
        <v>0</v>
      </c>
      <c r="BH9" s="48">
        <v>0</v>
      </c>
      <c r="BI9" s="49">
        <v>0</v>
      </c>
      <c r="BJ9" s="48">
        <v>16</v>
      </c>
      <c r="BK9" s="49">
        <v>100</v>
      </c>
      <c r="BL9" s="48">
        <v>16</v>
      </c>
    </row>
    <row r="10" spans="1:64" ht="15">
      <c r="A10" s="64" t="s">
        <v>217</v>
      </c>
      <c r="B10" s="64" t="s">
        <v>217</v>
      </c>
      <c r="C10" s="65"/>
      <c r="D10" s="66"/>
      <c r="E10" s="67"/>
      <c r="F10" s="68"/>
      <c r="G10" s="65"/>
      <c r="H10" s="69"/>
      <c r="I10" s="70"/>
      <c r="J10" s="70"/>
      <c r="K10" s="34" t="s">
        <v>65</v>
      </c>
      <c r="L10" s="77">
        <v>20</v>
      </c>
      <c r="M10" s="77"/>
      <c r="N10" s="72"/>
      <c r="O10" s="79" t="s">
        <v>176</v>
      </c>
      <c r="P10" s="81">
        <v>43221.47943287037</v>
      </c>
      <c r="Q10" s="79" t="s">
        <v>273</v>
      </c>
      <c r="R10" s="82" t="s">
        <v>302</v>
      </c>
      <c r="S10" s="79" t="s">
        <v>313</v>
      </c>
      <c r="T10" s="79"/>
      <c r="U10" s="82" t="s">
        <v>331</v>
      </c>
      <c r="V10" s="82" t="s">
        <v>331</v>
      </c>
      <c r="W10" s="81">
        <v>43221.47943287037</v>
      </c>
      <c r="X10" s="82" t="s">
        <v>371</v>
      </c>
      <c r="Y10" s="79"/>
      <c r="Z10" s="79"/>
      <c r="AA10" s="85" t="s">
        <v>410</v>
      </c>
      <c r="AB10" s="79"/>
      <c r="AC10" s="79" t="b">
        <v>0</v>
      </c>
      <c r="AD10" s="79">
        <v>8</v>
      </c>
      <c r="AE10" s="85" t="s">
        <v>443</v>
      </c>
      <c r="AF10" s="79" t="b">
        <v>0</v>
      </c>
      <c r="AG10" s="79" t="s">
        <v>449</v>
      </c>
      <c r="AH10" s="79"/>
      <c r="AI10" s="85" t="s">
        <v>443</v>
      </c>
      <c r="AJ10" s="79" t="b">
        <v>0</v>
      </c>
      <c r="AK10" s="79">
        <v>15</v>
      </c>
      <c r="AL10" s="85" t="s">
        <v>443</v>
      </c>
      <c r="AM10" s="79" t="s">
        <v>455</v>
      </c>
      <c r="AN10" s="79" t="b">
        <v>0</v>
      </c>
      <c r="AO10" s="85" t="s">
        <v>410</v>
      </c>
      <c r="AP10" s="79" t="s">
        <v>460</v>
      </c>
      <c r="AQ10" s="79">
        <v>0</v>
      </c>
      <c r="AR10" s="79">
        <v>0</v>
      </c>
      <c r="AS10" s="79"/>
      <c r="AT10" s="79"/>
      <c r="AU10" s="79"/>
      <c r="AV10" s="79"/>
      <c r="AW10" s="79"/>
      <c r="AX10" s="79"/>
      <c r="AY10" s="79"/>
      <c r="AZ10" s="79"/>
      <c r="BA10">
        <v>2</v>
      </c>
      <c r="BB10" s="78" t="str">
        <f>REPLACE(INDEX(GroupVertices[Group],MATCH(Edges25[[#This Row],[Vertex 1]],GroupVertices[Vertex],0)),1,1,"")</f>
        <v>10</v>
      </c>
      <c r="BC10" s="78" t="str">
        <f>REPLACE(INDEX(GroupVertices[Group],MATCH(Edges25[[#This Row],[Vertex 2]],GroupVertices[Vertex],0)),1,1,"")</f>
        <v>10</v>
      </c>
      <c r="BD10" s="48">
        <v>0</v>
      </c>
      <c r="BE10" s="49">
        <v>0</v>
      </c>
      <c r="BF10" s="48">
        <v>0</v>
      </c>
      <c r="BG10" s="49">
        <v>0</v>
      </c>
      <c r="BH10" s="48">
        <v>0</v>
      </c>
      <c r="BI10" s="49">
        <v>0</v>
      </c>
      <c r="BJ10" s="48">
        <v>24</v>
      </c>
      <c r="BK10" s="49">
        <v>100</v>
      </c>
      <c r="BL10" s="48">
        <v>24</v>
      </c>
    </row>
    <row r="11" spans="1:64" ht="15">
      <c r="A11" s="64" t="s">
        <v>218</v>
      </c>
      <c r="B11" s="64" t="s">
        <v>217</v>
      </c>
      <c r="C11" s="65"/>
      <c r="D11" s="66"/>
      <c r="E11" s="67"/>
      <c r="F11" s="68"/>
      <c r="G11" s="65"/>
      <c r="H11" s="69"/>
      <c r="I11" s="70"/>
      <c r="J11" s="70"/>
      <c r="K11" s="34" t="s">
        <v>65</v>
      </c>
      <c r="L11" s="77">
        <v>21</v>
      </c>
      <c r="M11" s="77"/>
      <c r="N11" s="72"/>
      <c r="O11" s="79" t="s">
        <v>264</v>
      </c>
      <c r="P11" s="81">
        <v>43777.84846064815</v>
      </c>
      <c r="Q11" s="79" t="s">
        <v>274</v>
      </c>
      <c r="R11" s="82" t="s">
        <v>301</v>
      </c>
      <c r="S11" s="79" t="s">
        <v>314</v>
      </c>
      <c r="T11" s="79" t="s">
        <v>322</v>
      </c>
      <c r="U11" s="79"/>
      <c r="V11" s="82" t="s">
        <v>341</v>
      </c>
      <c r="W11" s="81">
        <v>43777.84846064815</v>
      </c>
      <c r="X11" s="82" t="s">
        <v>372</v>
      </c>
      <c r="Y11" s="79"/>
      <c r="Z11" s="79"/>
      <c r="AA11" s="85" t="s">
        <v>411</v>
      </c>
      <c r="AB11" s="79"/>
      <c r="AC11" s="79" t="b">
        <v>0</v>
      </c>
      <c r="AD11" s="79">
        <v>0</v>
      </c>
      <c r="AE11" s="85" t="s">
        <v>443</v>
      </c>
      <c r="AF11" s="79" t="b">
        <v>0</v>
      </c>
      <c r="AG11" s="79" t="s">
        <v>449</v>
      </c>
      <c r="AH11" s="79"/>
      <c r="AI11" s="85" t="s">
        <v>443</v>
      </c>
      <c r="AJ11" s="79" t="b">
        <v>0</v>
      </c>
      <c r="AK11" s="79">
        <v>12</v>
      </c>
      <c r="AL11" s="85" t="s">
        <v>409</v>
      </c>
      <c r="AM11" s="79" t="s">
        <v>452</v>
      </c>
      <c r="AN11" s="79" t="b">
        <v>0</v>
      </c>
      <c r="AO11" s="85" t="s">
        <v>409</v>
      </c>
      <c r="AP11" s="79" t="s">
        <v>176</v>
      </c>
      <c r="AQ11" s="79">
        <v>0</v>
      </c>
      <c r="AR11" s="79">
        <v>0</v>
      </c>
      <c r="AS11" s="79"/>
      <c r="AT11" s="79"/>
      <c r="AU11" s="79"/>
      <c r="AV11" s="79"/>
      <c r="AW11" s="79"/>
      <c r="AX11" s="79"/>
      <c r="AY11" s="79"/>
      <c r="AZ11" s="79"/>
      <c r="BA11">
        <v>2</v>
      </c>
      <c r="BB11" s="78" t="str">
        <f>REPLACE(INDEX(GroupVertices[Group],MATCH(Edges25[[#This Row],[Vertex 1]],GroupVertices[Vertex],0)),1,1,"")</f>
        <v>10</v>
      </c>
      <c r="BC11" s="78" t="str">
        <f>REPLACE(INDEX(GroupVertices[Group],MATCH(Edges25[[#This Row],[Vertex 2]],GroupVertices[Vertex],0)),1,1,"")</f>
        <v>10</v>
      </c>
      <c r="BD11" s="48">
        <v>0</v>
      </c>
      <c r="BE11" s="49">
        <v>0</v>
      </c>
      <c r="BF11" s="48">
        <v>0</v>
      </c>
      <c r="BG11" s="49">
        <v>0</v>
      </c>
      <c r="BH11" s="48">
        <v>0</v>
      </c>
      <c r="BI11" s="49">
        <v>0</v>
      </c>
      <c r="BJ11" s="48">
        <v>18</v>
      </c>
      <c r="BK11" s="49">
        <v>100</v>
      </c>
      <c r="BL11" s="48">
        <v>18</v>
      </c>
    </row>
    <row r="12" spans="1:64" ht="15">
      <c r="A12" s="64" t="s">
        <v>218</v>
      </c>
      <c r="B12" s="64" t="s">
        <v>217</v>
      </c>
      <c r="C12" s="65"/>
      <c r="D12" s="66"/>
      <c r="E12" s="67"/>
      <c r="F12" s="68"/>
      <c r="G12" s="65"/>
      <c r="H12" s="69"/>
      <c r="I12" s="70"/>
      <c r="J12" s="70"/>
      <c r="K12" s="34" t="s">
        <v>65</v>
      </c>
      <c r="L12" s="77">
        <v>22</v>
      </c>
      <c r="M12" s="77"/>
      <c r="N12" s="72"/>
      <c r="O12" s="79" t="s">
        <v>264</v>
      </c>
      <c r="P12" s="81">
        <v>43777.84853009259</v>
      </c>
      <c r="Q12" s="79" t="s">
        <v>275</v>
      </c>
      <c r="R12" s="79"/>
      <c r="S12" s="79"/>
      <c r="T12" s="79"/>
      <c r="U12" s="79"/>
      <c r="V12" s="82" t="s">
        <v>341</v>
      </c>
      <c r="W12" s="81">
        <v>43777.84853009259</v>
      </c>
      <c r="X12" s="82" t="s">
        <v>373</v>
      </c>
      <c r="Y12" s="79"/>
      <c r="Z12" s="79"/>
      <c r="AA12" s="85" t="s">
        <v>412</v>
      </c>
      <c r="AB12" s="79"/>
      <c r="AC12" s="79" t="b">
        <v>0</v>
      </c>
      <c r="AD12" s="79">
        <v>0</v>
      </c>
      <c r="AE12" s="85" t="s">
        <v>443</v>
      </c>
      <c r="AF12" s="79" t="b">
        <v>0</v>
      </c>
      <c r="AG12" s="79" t="s">
        <v>449</v>
      </c>
      <c r="AH12" s="79"/>
      <c r="AI12" s="85" t="s">
        <v>443</v>
      </c>
      <c r="AJ12" s="79" t="b">
        <v>0</v>
      </c>
      <c r="AK12" s="79">
        <v>15</v>
      </c>
      <c r="AL12" s="85" t="s">
        <v>410</v>
      </c>
      <c r="AM12" s="79" t="s">
        <v>452</v>
      </c>
      <c r="AN12" s="79" t="b">
        <v>0</v>
      </c>
      <c r="AO12" s="85" t="s">
        <v>410</v>
      </c>
      <c r="AP12" s="79" t="s">
        <v>176</v>
      </c>
      <c r="AQ12" s="79">
        <v>0</v>
      </c>
      <c r="AR12" s="79">
        <v>0</v>
      </c>
      <c r="AS12" s="79"/>
      <c r="AT12" s="79"/>
      <c r="AU12" s="79"/>
      <c r="AV12" s="79"/>
      <c r="AW12" s="79"/>
      <c r="AX12" s="79"/>
      <c r="AY12" s="79"/>
      <c r="AZ12" s="79"/>
      <c r="BA12">
        <v>2</v>
      </c>
      <c r="BB12" s="78" t="str">
        <f>REPLACE(INDEX(GroupVertices[Group],MATCH(Edges25[[#This Row],[Vertex 1]],GroupVertices[Vertex],0)),1,1,"")</f>
        <v>10</v>
      </c>
      <c r="BC12" s="78" t="str">
        <f>REPLACE(INDEX(GroupVertices[Group],MATCH(Edges25[[#This Row],[Vertex 2]],GroupVertices[Vertex],0)),1,1,"")</f>
        <v>10</v>
      </c>
      <c r="BD12" s="48">
        <v>0</v>
      </c>
      <c r="BE12" s="49">
        <v>0</v>
      </c>
      <c r="BF12" s="48">
        <v>0</v>
      </c>
      <c r="BG12" s="49">
        <v>0</v>
      </c>
      <c r="BH12" s="48">
        <v>0</v>
      </c>
      <c r="BI12" s="49">
        <v>0</v>
      </c>
      <c r="BJ12" s="48">
        <v>23</v>
      </c>
      <c r="BK12" s="49">
        <v>100</v>
      </c>
      <c r="BL12" s="48">
        <v>23</v>
      </c>
    </row>
    <row r="13" spans="1:64" ht="15">
      <c r="A13" s="64" t="s">
        <v>219</v>
      </c>
      <c r="B13" s="64" t="s">
        <v>250</v>
      </c>
      <c r="C13" s="65"/>
      <c r="D13" s="66"/>
      <c r="E13" s="67"/>
      <c r="F13" s="68"/>
      <c r="G13" s="65"/>
      <c r="H13" s="69"/>
      <c r="I13" s="70"/>
      <c r="J13" s="70"/>
      <c r="K13" s="34" t="s">
        <v>65</v>
      </c>
      <c r="L13" s="77">
        <v>23</v>
      </c>
      <c r="M13" s="77"/>
      <c r="N13" s="72"/>
      <c r="O13" s="79" t="s">
        <v>264</v>
      </c>
      <c r="P13" s="81">
        <v>43777.93859953704</v>
      </c>
      <c r="Q13" s="79" t="s">
        <v>276</v>
      </c>
      <c r="R13" s="79"/>
      <c r="S13" s="79"/>
      <c r="T13" s="79" t="s">
        <v>323</v>
      </c>
      <c r="U13" s="82" t="s">
        <v>332</v>
      </c>
      <c r="V13" s="82" t="s">
        <v>332</v>
      </c>
      <c r="W13" s="81">
        <v>43777.93859953704</v>
      </c>
      <c r="X13" s="82" t="s">
        <v>374</v>
      </c>
      <c r="Y13" s="79"/>
      <c r="Z13" s="79"/>
      <c r="AA13" s="85" t="s">
        <v>413</v>
      </c>
      <c r="AB13" s="79"/>
      <c r="AC13" s="79" t="b">
        <v>0</v>
      </c>
      <c r="AD13" s="79">
        <v>0</v>
      </c>
      <c r="AE13" s="85" t="s">
        <v>443</v>
      </c>
      <c r="AF13" s="79" t="b">
        <v>0</v>
      </c>
      <c r="AG13" s="79" t="s">
        <v>449</v>
      </c>
      <c r="AH13" s="79"/>
      <c r="AI13" s="85" t="s">
        <v>443</v>
      </c>
      <c r="AJ13" s="79" t="b">
        <v>0</v>
      </c>
      <c r="AK13" s="79">
        <v>0</v>
      </c>
      <c r="AL13" s="85" t="s">
        <v>443</v>
      </c>
      <c r="AM13" s="79" t="s">
        <v>451</v>
      </c>
      <c r="AN13" s="79" t="b">
        <v>0</v>
      </c>
      <c r="AO13" s="85" t="s">
        <v>413</v>
      </c>
      <c r="AP13" s="79" t="s">
        <v>176</v>
      </c>
      <c r="AQ13" s="79">
        <v>0</v>
      </c>
      <c r="AR13" s="79">
        <v>0</v>
      </c>
      <c r="AS13" s="79"/>
      <c r="AT13" s="79"/>
      <c r="AU13" s="79"/>
      <c r="AV13" s="79"/>
      <c r="AW13" s="79"/>
      <c r="AX13" s="79"/>
      <c r="AY13" s="79"/>
      <c r="AZ13" s="79"/>
      <c r="BA13">
        <v>1</v>
      </c>
      <c r="BB13" s="78" t="str">
        <f>REPLACE(INDEX(GroupVertices[Group],MATCH(Edges25[[#This Row],[Vertex 1]],GroupVertices[Vertex],0)),1,1,"")</f>
        <v>5</v>
      </c>
      <c r="BC13" s="78" t="str">
        <f>REPLACE(INDEX(GroupVertices[Group],MATCH(Edges25[[#This Row],[Vertex 2]],GroupVertices[Vertex],0)),1,1,"")</f>
        <v>5</v>
      </c>
      <c r="BD13" s="48"/>
      <c r="BE13" s="49"/>
      <c r="BF13" s="48"/>
      <c r="BG13" s="49"/>
      <c r="BH13" s="48"/>
      <c r="BI13" s="49"/>
      <c r="BJ13" s="48"/>
      <c r="BK13" s="49"/>
      <c r="BL13" s="48"/>
    </row>
    <row r="14" spans="1:64" ht="15">
      <c r="A14" s="64" t="s">
        <v>220</v>
      </c>
      <c r="B14" s="64" t="s">
        <v>253</v>
      </c>
      <c r="C14" s="65"/>
      <c r="D14" s="66"/>
      <c r="E14" s="67"/>
      <c r="F14" s="68"/>
      <c r="G14" s="65"/>
      <c r="H14" s="69"/>
      <c r="I14" s="70"/>
      <c r="J14" s="70"/>
      <c r="K14" s="34" t="s">
        <v>65</v>
      </c>
      <c r="L14" s="77">
        <v>27</v>
      </c>
      <c r="M14" s="77"/>
      <c r="N14" s="72"/>
      <c r="O14" s="79" t="s">
        <v>264</v>
      </c>
      <c r="P14" s="81">
        <v>43778.028287037036</v>
      </c>
      <c r="Q14" s="79" t="s">
        <v>277</v>
      </c>
      <c r="R14" s="82" t="s">
        <v>303</v>
      </c>
      <c r="S14" s="79" t="s">
        <v>315</v>
      </c>
      <c r="T14" s="79" t="s">
        <v>324</v>
      </c>
      <c r="U14" s="79"/>
      <c r="V14" s="82" t="s">
        <v>342</v>
      </c>
      <c r="W14" s="81">
        <v>43778.028287037036</v>
      </c>
      <c r="X14" s="82" t="s">
        <v>375</v>
      </c>
      <c r="Y14" s="79"/>
      <c r="Z14" s="79"/>
      <c r="AA14" s="85" t="s">
        <v>414</v>
      </c>
      <c r="AB14" s="79"/>
      <c r="AC14" s="79" t="b">
        <v>0</v>
      </c>
      <c r="AD14" s="79">
        <v>0</v>
      </c>
      <c r="AE14" s="85" t="s">
        <v>443</v>
      </c>
      <c r="AF14" s="79" t="b">
        <v>0</v>
      </c>
      <c r="AG14" s="79" t="s">
        <v>449</v>
      </c>
      <c r="AH14" s="79"/>
      <c r="AI14" s="85" t="s">
        <v>443</v>
      </c>
      <c r="AJ14" s="79" t="b">
        <v>0</v>
      </c>
      <c r="AK14" s="79">
        <v>0</v>
      </c>
      <c r="AL14" s="85" t="s">
        <v>443</v>
      </c>
      <c r="AM14" s="79" t="s">
        <v>451</v>
      </c>
      <c r="AN14" s="79" t="b">
        <v>0</v>
      </c>
      <c r="AO14" s="85" t="s">
        <v>414</v>
      </c>
      <c r="AP14" s="79" t="s">
        <v>176</v>
      </c>
      <c r="AQ14" s="79">
        <v>0</v>
      </c>
      <c r="AR14" s="79">
        <v>0</v>
      </c>
      <c r="AS14" s="79"/>
      <c r="AT14" s="79"/>
      <c r="AU14" s="79"/>
      <c r="AV14" s="79"/>
      <c r="AW14" s="79"/>
      <c r="AX14" s="79"/>
      <c r="AY14" s="79"/>
      <c r="AZ14" s="79"/>
      <c r="BA14">
        <v>1</v>
      </c>
      <c r="BB14" s="78" t="str">
        <f>REPLACE(INDEX(GroupVertices[Group],MATCH(Edges25[[#This Row],[Vertex 1]],GroupVertices[Vertex],0)),1,1,"")</f>
        <v>9</v>
      </c>
      <c r="BC14" s="78" t="str">
        <f>REPLACE(INDEX(GroupVertices[Group],MATCH(Edges25[[#This Row],[Vertex 2]],GroupVertices[Vertex],0)),1,1,"")</f>
        <v>9</v>
      </c>
      <c r="BD14" s="48"/>
      <c r="BE14" s="49"/>
      <c r="BF14" s="48"/>
      <c r="BG14" s="49"/>
      <c r="BH14" s="48"/>
      <c r="BI14" s="49"/>
      <c r="BJ14" s="48"/>
      <c r="BK14" s="49"/>
      <c r="BL14" s="48"/>
    </row>
    <row r="15" spans="1:64" ht="15">
      <c r="A15" s="64" t="s">
        <v>221</v>
      </c>
      <c r="B15" s="64" t="s">
        <v>255</v>
      </c>
      <c r="C15" s="65"/>
      <c r="D15" s="66"/>
      <c r="E15" s="67"/>
      <c r="F15" s="68"/>
      <c r="G15" s="65"/>
      <c r="H15" s="69"/>
      <c r="I15" s="70"/>
      <c r="J15" s="70"/>
      <c r="K15" s="34" t="s">
        <v>65</v>
      </c>
      <c r="L15" s="77">
        <v>30</v>
      </c>
      <c r="M15" s="77"/>
      <c r="N15" s="72"/>
      <c r="O15" s="79" t="s">
        <v>264</v>
      </c>
      <c r="P15" s="81">
        <v>43174.16724537037</v>
      </c>
      <c r="Q15" s="79" t="s">
        <v>278</v>
      </c>
      <c r="R15" s="82" t="s">
        <v>304</v>
      </c>
      <c r="S15" s="79" t="s">
        <v>313</v>
      </c>
      <c r="T15" s="79" t="s">
        <v>325</v>
      </c>
      <c r="U15" s="82" t="s">
        <v>333</v>
      </c>
      <c r="V15" s="82" t="s">
        <v>333</v>
      </c>
      <c r="W15" s="81">
        <v>43174.16724537037</v>
      </c>
      <c r="X15" s="82" t="s">
        <v>376</v>
      </c>
      <c r="Y15" s="79"/>
      <c r="Z15" s="79"/>
      <c r="AA15" s="85" t="s">
        <v>415</v>
      </c>
      <c r="AB15" s="79"/>
      <c r="AC15" s="79" t="b">
        <v>0</v>
      </c>
      <c r="AD15" s="79">
        <v>4</v>
      </c>
      <c r="AE15" s="85" t="s">
        <v>443</v>
      </c>
      <c r="AF15" s="79" t="b">
        <v>0</v>
      </c>
      <c r="AG15" s="79" t="s">
        <v>449</v>
      </c>
      <c r="AH15" s="79"/>
      <c r="AI15" s="85" t="s">
        <v>443</v>
      </c>
      <c r="AJ15" s="79" t="b">
        <v>0</v>
      </c>
      <c r="AK15" s="79">
        <v>2</v>
      </c>
      <c r="AL15" s="85" t="s">
        <v>443</v>
      </c>
      <c r="AM15" s="79" t="s">
        <v>456</v>
      </c>
      <c r="AN15" s="79" t="b">
        <v>0</v>
      </c>
      <c r="AO15" s="85" t="s">
        <v>415</v>
      </c>
      <c r="AP15" s="79" t="s">
        <v>460</v>
      </c>
      <c r="AQ15" s="79">
        <v>0</v>
      </c>
      <c r="AR15" s="79">
        <v>0</v>
      </c>
      <c r="AS15" s="79"/>
      <c r="AT15" s="79"/>
      <c r="AU15" s="79"/>
      <c r="AV15" s="79"/>
      <c r="AW15" s="79"/>
      <c r="AX15" s="79"/>
      <c r="AY15" s="79"/>
      <c r="AZ15" s="79"/>
      <c r="BA15">
        <v>2</v>
      </c>
      <c r="BB15" s="78" t="str">
        <f>REPLACE(INDEX(GroupVertices[Group],MATCH(Edges25[[#This Row],[Vertex 1]],GroupVertices[Vertex],0)),1,1,"")</f>
        <v>8</v>
      </c>
      <c r="BC15" s="78" t="str">
        <f>REPLACE(INDEX(GroupVertices[Group],MATCH(Edges25[[#This Row],[Vertex 2]],GroupVertices[Vertex],0)),1,1,"")</f>
        <v>8</v>
      </c>
      <c r="BD15" s="48"/>
      <c r="BE15" s="49"/>
      <c r="BF15" s="48"/>
      <c r="BG15" s="49"/>
      <c r="BH15" s="48"/>
      <c r="BI15" s="49"/>
      <c r="BJ15" s="48"/>
      <c r="BK15" s="49"/>
      <c r="BL15" s="48"/>
    </row>
    <row r="16" spans="1:64" ht="15">
      <c r="A16" s="64" t="s">
        <v>221</v>
      </c>
      <c r="B16" s="64" t="s">
        <v>255</v>
      </c>
      <c r="C16" s="65"/>
      <c r="D16" s="66"/>
      <c r="E16" s="67"/>
      <c r="F16" s="68"/>
      <c r="G16" s="65"/>
      <c r="H16" s="69"/>
      <c r="I16" s="70"/>
      <c r="J16" s="70"/>
      <c r="K16" s="34" t="s">
        <v>65</v>
      </c>
      <c r="L16" s="77">
        <v>31</v>
      </c>
      <c r="M16" s="77"/>
      <c r="N16" s="72"/>
      <c r="O16" s="79" t="s">
        <v>264</v>
      </c>
      <c r="P16" s="81">
        <v>43779.00048611111</v>
      </c>
      <c r="Q16" s="79" t="s">
        <v>279</v>
      </c>
      <c r="R16" s="79"/>
      <c r="S16" s="79"/>
      <c r="T16" s="79" t="s">
        <v>325</v>
      </c>
      <c r="U16" s="79"/>
      <c r="V16" s="82" t="s">
        <v>343</v>
      </c>
      <c r="W16" s="81">
        <v>43779.00048611111</v>
      </c>
      <c r="X16" s="82" t="s">
        <v>377</v>
      </c>
      <c r="Y16" s="79"/>
      <c r="Z16" s="79"/>
      <c r="AA16" s="85" t="s">
        <v>416</v>
      </c>
      <c r="AB16" s="79"/>
      <c r="AC16" s="79" t="b">
        <v>0</v>
      </c>
      <c r="AD16" s="79">
        <v>0</v>
      </c>
      <c r="AE16" s="85" t="s">
        <v>443</v>
      </c>
      <c r="AF16" s="79" t="b">
        <v>0</v>
      </c>
      <c r="AG16" s="79" t="s">
        <v>449</v>
      </c>
      <c r="AH16" s="79"/>
      <c r="AI16" s="85" t="s">
        <v>443</v>
      </c>
      <c r="AJ16" s="79" t="b">
        <v>0</v>
      </c>
      <c r="AK16" s="79">
        <v>2</v>
      </c>
      <c r="AL16" s="85" t="s">
        <v>415</v>
      </c>
      <c r="AM16" s="79" t="s">
        <v>456</v>
      </c>
      <c r="AN16" s="79" t="b">
        <v>0</v>
      </c>
      <c r="AO16" s="85" t="s">
        <v>415</v>
      </c>
      <c r="AP16" s="79" t="s">
        <v>176</v>
      </c>
      <c r="AQ16" s="79">
        <v>0</v>
      </c>
      <c r="AR16" s="79">
        <v>0</v>
      </c>
      <c r="AS16" s="79"/>
      <c r="AT16" s="79"/>
      <c r="AU16" s="79"/>
      <c r="AV16" s="79"/>
      <c r="AW16" s="79"/>
      <c r="AX16" s="79"/>
      <c r="AY16" s="79"/>
      <c r="AZ16" s="79"/>
      <c r="BA16">
        <v>2</v>
      </c>
      <c r="BB16" s="78" t="str">
        <f>REPLACE(INDEX(GroupVertices[Group],MATCH(Edges25[[#This Row],[Vertex 1]],GroupVertices[Vertex],0)),1,1,"")</f>
        <v>8</v>
      </c>
      <c r="BC16" s="78" t="str">
        <f>REPLACE(INDEX(GroupVertices[Group],MATCH(Edges25[[#This Row],[Vertex 2]],GroupVertices[Vertex],0)),1,1,"")</f>
        <v>8</v>
      </c>
      <c r="BD16" s="48"/>
      <c r="BE16" s="49"/>
      <c r="BF16" s="48"/>
      <c r="BG16" s="49"/>
      <c r="BH16" s="48"/>
      <c r="BI16" s="49"/>
      <c r="BJ16" s="48"/>
      <c r="BK16" s="49"/>
      <c r="BL16" s="48"/>
    </row>
    <row r="17" spans="1:64" ht="15">
      <c r="A17" s="64" t="s">
        <v>222</v>
      </c>
      <c r="B17" s="64" t="s">
        <v>246</v>
      </c>
      <c r="C17" s="65"/>
      <c r="D17" s="66"/>
      <c r="E17" s="67"/>
      <c r="F17" s="68"/>
      <c r="G17" s="65"/>
      <c r="H17" s="69"/>
      <c r="I17" s="70"/>
      <c r="J17" s="70"/>
      <c r="K17" s="34" t="s">
        <v>65</v>
      </c>
      <c r="L17" s="77">
        <v>36</v>
      </c>
      <c r="M17" s="77"/>
      <c r="N17" s="72"/>
      <c r="O17" s="79" t="s">
        <v>264</v>
      </c>
      <c r="P17" s="81">
        <v>43780.73960648148</v>
      </c>
      <c r="Q17" s="79" t="s">
        <v>280</v>
      </c>
      <c r="R17" s="82" t="s">
        <v>305</v>
      </c>
      <c r="S17" s="79" t="s">
        <v>313</v>
      </c>
      <c r="T17" s="79" t="s">
        <v>326</v>
      </c>
      <c r="U17" s="79"/>
      <c r="V17" s="82" t="s">
        <v>344</v>
      </c>
      <c r="W17" s="81">
        <v>43780.73960648148</v>
      </c>
      <c r="X17" s="82" t="s">
        <v>378</v>
      </c>
      <c r="Y17" s="79"/>
      <c r="Z17" s="79"/>
      <c r="AA17" s="85" t="s">
        <v>417</v>
      </c>
      <c r="AB17" s="79"/>
      <c r="AC17" s="79" t="b">
        <v>0</v>
      </c>
      <c r="AD17" s="79">
        <v>0</v>
      </c>
      <c r="AE17" s="85" t="s">
        <v>443</v>
      </c>
      <c r="AF17" s="79" t="b">
        <v>0</v>
      </c>
      <c r="AG17" s="79" t="s">
        <v>449</v>
      </c>
      <c r="AH17" s="79"/>
      <c r="AI17" s="85" t="s">
        <v>443</v>
      </c>
      <c r="AJ17" s="79" t="b">
        <v>0</v>
      </c>
      <c r="AK17" s="79">
        <v>0</v>
      </c>
      <c r="AL17" s="85" t="s">
        <v>443</v>
      </c>
      <c r="AM17" s="79" t="s">
        <v>457</v>
      </c>
      <c r="AN17" s="79" t="b">
        <v>0</v>
      </c>
      <c r="AO17" s="85" t="s">
        <v>417</v>
      </c>
      <c r="AP17" s="79" t="s">
        <v>176</v>
      </c>
      <c r="AQ17" s="79">
        <v>0</v>
      </c>
      <c r="AR17" s="79">
        <v>0</v>
      </c>
      <c r="AS17" s="79"/>
      <c r="AT17" s="79"/>
      <c r="AU17" s="79"/>
      <c r="AV17" s="79"/>
      <c r="AW17" s="79"/>
      <c r="AX17" s="79"/>
      <c r="AY17" s="79"/>
      <c r="AZ17" s="79"/>
      <c r="BA17">
        <v>1</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32</v>
      </c>
      <c r="BK17" s="49">
        <v>100</v>
      </c>
      <c r="BL17" s="48">
        <v>32</v>
      </c>
    </row>
    <row r="18" spans="1:64" ht="15">
      <c r="A18" s="64" t="s">
        <v>223</v>
      </c>
      <c r="B18" s="64" t="s">
        <v>246</v>
      </c>
      <c r="C18" s="65"/>
      <c r="D18" s="66"/>
      <c r="E18" s="67"/>
      <c r="F18" s="68"/>
      <c r="G18" s="65"/>
      <c r="H18" s="69"/>
      <c r="I18" s="70"/>
      <c r="J18" s="70"/>
      <c r="K18" s="34" t="s">
        <v>65</v>
      </c>
      <c r="L18" s="77">
        <v>37</v>
      </c>
      <c r="M18" s="77"/>
      <c r="N18" s="72"/>
      <c r="O18" s="79" t="s">
        <v>264</v>
      </c>
      <c r="P18" s="81">
        <v>43781.7409837963</v>
      </c>
      <c r="Q18" s="79" t="s">
        <v>281</v>
      </c>
      <c r="R18" s="82" t="s">
        <v>306</v>
      </c>
      <c r="S18" s="79" t="s">
        <v>316</v>
      </c>
      <c r="T18" s="79"/>
      <c r="U18" s="79"/>
      <c r="V18" s="82" t="s">
        <v>345</v>
      </c>
      <c r="W18" s="81">
        <v>43781.7409837963</v>
      </c>
      <c r="X18" s="82" t="s">
        <v>379</v>
      </c>
      <c r="Y18" s="79"/>
      <c r="Z18" s="79"/>
      <c r="AA18" s="85" t="s">
        <v>418</v>
      </c>
      <c r="AB18" s="79"/>
      <c r="AC18" s="79" t="b">
        <v>0</v>
      </c>
      <c r="AD18" s="79">
        <v>2</v>
      </c>
      <c r="AE18" s="85" t="s">
        <v>443</v>
      </c>
      <c r="AF18" s="79" t="b">
        <v>0</v>
      </c>
      <c r="AG18" s="79" t="s">
        <v>449</v>
      </c>
      <c r="AH18" s="79"/>
      <c r="AI18" s="85" t="s">
        <v>443</v>
      </c>
      <c r="AJ18" s="79" t="b">
        <v>0</v>
      </c>
      <c r="AK18" s="79">
        <v>0</v>
      </c>
      <c r="AL18" s="85" t="s">
        <v>443</v>
      </c>
      <c r="AM18" s="79" t="s">
        <v>457</v>
      </c>
      <c r="AN18" s="79" t="b">
        <v>0</v>
      </c>
      <c r="AO18" s="85" t="s">
        <v>418</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v>0</v>
      </c>
      <c r="BE18" s="49">
        <v>0</v>
      </c>
      <c r="BF18" s="48">
        <v>4</v>
      </c>
      <c r="BG18" s="49">
        <v>11.428571428571429</v>
      </c>
      <c r="BH18" s="48">
        <v>0</v>
      </c>
      <c r="BI18" s="49">
        <v>0</v>
      </c>
      <c r="BJ18" s="48">
        <v>31</v>
      </c>
      <c r="BK18" s="49">
        <v>88.57142857142857</v>
      </c>
      <c r="BL18" s="48">
        <v>35</v>
      </c>
    </row>
    <row r="19" spans="1:64" ht="15">
      <c r="A19" s="64" t="s">
        <v>224</v>
      </c>
      <c r="B19" s="64" t="s">
        <v>257</v>
      </c>
      <c r="C19" s="65"/>
      <c r="D19" s="66"/>
      <c r="E19" s="67"/>
      <c r="F19" s="68"/>
      <c r="G19" s="65"/>
      <c r="H19" s="69"/>
      <c r="I19" s="70"/>
      <c r="J19" s="70"/>
      <c r="K19" s="34" t="s">
        <v>65</v>
      </c>
      <c r="L19" s="77">
        <v>38</v>
      </c>
      <c r="M19" s="77"/>
      <c r="N19" s="72"/>
      <c r="O19" s="79" t="s">
        <v>264</v>
      </c>
      <c r="P19" s="81">
        <v>43779.896203703705</v>
      </c>
      <c r="Q19" s="79" t="s">
        <v>282</v>
      </c>
      <c r="R19" s="82" t="s">
        <v>307</v>
      </c>
      <c r="S19" s="79" t="s">
        <v>313</v>
      </c>
      <c r="T19" s="79" t="s">
        <v>327</v>
      </c>
      <c r="U19" s="79"/>
      <c r="V19" s="82" t="s">
        <v>346</v>
      </c>
      <c r="W19" s="81">
        <v>43779.896203703705</v>
      </c>
      <c r="X19" s="82" t="s">
        <v>380</v>
      </c>
      <c r="Y19" s="79"/>
      <c r="Z19" s="79"/>
      <c r="AA19" s="85" t="s">
        <v>419</v>
      </c>
      <c r="AB19" s="79"/>
      <c r="AC19" s="79" t="b">
        <v>0</v>
      </c>
      <c r="AD19" s="79">
        <v>0</v>
      </c>
      <c r="AE19" s="85" t="s">
        <v>443</v>
      </c>
      <c r="AF19" s="79" t="b">
        <v>0</v>
      </c>
      <c r="AG19" s="79" t="s">
        <v>449</v>
      </c>
      <c r="AH19" s="79"/>
      <c r="AI19" s="85" t="s">
        <v>443</v>
      </c>
      <c r="AJ19" s="79" t="b">
        <v>0</v>
      </c>
      <c r="AK19" s="79">
        <v>0</v>
      </c>
      <c r="AL19" s="85" t="s">
        <v>443</v>
      </c>
      <c r="AM19" s="79" t="s">
        <v>452</v>
      </c>
      <c r="AN19" s="79" t="b">
        <v>0</v>
      </c>
      <c r="AO19" s="85" t="s">
        <v>419</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225</v>
      </c>
      <c r="B20" s="64" t="s">
        <v>257</v>
      </c>
      <c r="C20" s="65"/>
      <c r="D20" s="66"/>
      <c r="E20" s="67"/>
      <c r="F20" s="68"/>
      <c r="G20" s="65"/>
      <c r="H20" s="69"/>
      <c r="I20" s="70"/>
      <c r="J20" s="70"/>
      <c r="K20" s="34" t="s">
        <v>65</v>
      </c>
      <c r="L20" s="77">
        <v>39</v>
      </c>
      <c r="M20" s="77"/>
      <c r="N20" s="72"/>
      <c r="O20" s="79" t="s">
        <v>264</v>
      </c>
      <c r="P20" s="81">
        <v>43781.98731481482</v>
      </c>
      <c r="Q20" s="79" t="s">
        <v>283</v>
      </c>
      <c r="R20" s="79"/>
      <c r="S20" s="79"/>
      <c r="T20" s="79"/>
      <c r="U20" s="79"/>
      <c r="V20" s="82" t="s">
        <v>347</v>
      </c>
      <c r="W20" s="81">
        <v>43781.98731481482</v>
      </c>
      <c r="X20" s="82" t="s">
        <v>381</v>
      </c>
      <c r="Y20" s="79"/>
      <c r="Z20" s="79"/>
      <c r="AA20" s="85" t="s">
        <v>420</v>
      </c>
      <c r="AB20" s="85" t="s">
        <v>419</v>
      </c>
      <c r="AC20" s="79" t="b">
        <v>0</v>
      </c>
      <c r="AD20" s="79">
        <v>0</v>
      </c>
      <c r="AE20" s="85" t="s">
        <v>445</v>
      </c>
      <c r="AF20" s="79" t="b">
        <v>0</v>
      </c>
      <c r="AG20" s="79" t="s">
        <v>449</v>
      </c>
      <c r="AH20" s="79"/>
      <c r="AI20" s="85" t="s">
        <v>443</v>
      </c>
      <c r="AJ20" s="79" t="b">
        <v>0</v>
      </c>
      <c r="AK20" s="79">
        <v>0</v>
      </c>
      <c r="AL20" s="85" t="s">
        <v>443</v>
      </c>
      <c r="AM20" s="79" t="s">
        <v>452</v>
      </c>
      <c r="AN20" s="79" t="b">
        <v>0</v>
      </c>
      <c r="AO20" s="85" t="s">
        <v>419</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226</v>
      </c>
      <c r="B21" s="64" t="s">
        <v>259</v>
      </c>
      <c r="C21" s="65"/>
      <c r="D21" s="66"/>
      <c r="E21" s="67"/>
      <c r="F21" s="68"/>
      <c r="G21" s="65"/>
      <c r="H21" s="69"/>
      <c r="I21" s="70"/>
      <c r="J21" s="70"/>
      <c r="K21" s="34" t="s">
        <v>65</v>
      </c>
      <c r="L21" s="77">
        <v>45</v>
      </c>
      <c r="M21" s="77"/>
      <c r="N21" s="72"/>
      <c r="O21" s="79" t="s">
        <v>264</v>
      </c>
      <c r="P21" s="81">
        <v>43782.698645833334</v>
      </c>
      <c r="Q21" s="79" t="s">
        <v>284</v>
      </c>
      <c r="R21" s="82" t="s">
        <v>308</v>
      </c>
      <c r="S21" s="79" t="s">
        <v>317</v>
      </c>
      <c r="T21" s="79" t="s">
        <v>322</v>
      </c>
      <c r="U21" s="82" t="s">
        <v>334</v>
      </c>
      <c r="V21" s="82" t="s">
        <v>334</v>
      </c>
      <c r="W21" s="81">
        <v>43782.698645833334</v>
      </c>
      <c r="X21" s="82" t="s">
        <v>382</v>
      </c>
      <c r="Y21" s="79"/>
      <c r="Z21" s="79"/>
      <c r="AA21" s="85" t="s">
        <v>421</v>
      </c>
      <c r="AB21" s="79"/>
      <c r="AC21" s="79" t="b">
        <v>0</v>
      </c>
      <c r="AD21" s="79">
        <v>1</v>
      </c>
      <c r="AE21" s="85" t="s">
        <v>443</v>
      </c>
      <c r="AF21" s="79" t="b">
        <v>0</v>
      </c>
      <c r="AG21" s="79" t="s">
        <v>449</v>
      </c>
      <c r="AH21" s="79"/>
      <c r="AI21" s="85" t="s">
        <v>443</v>
      </c>
      <c r="AJ21" s="79" t="b">
        <v>0</v>
      </c>
      <c r="AK21" s="79">
        <v>1</v>
      </c>
      <c r="AL21" s="85" t="s">
        <v>443</v>
      </c>
      <c r="AM21" s="79" t="s">
        <v>458</v>
      </c>
      <c r="AN21" s="79" t="b">
        <v>0</v>
      </c>
      <c r="AO21" s="85" t="s">
        <v>421</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c r="BE21" s="49"/>
      <c r="BF21" s="48"/>
      <c r="BG21" s="49"/>
      <c r="BH21" s="48"/>
      <c r="BI21" s="49"/>
      <c r="BJ21" s="48"/>
      <c r="BK21" s="49"/>
      <c r="BL21" s="48"/>
    </row>
    <row r="22" spans="1:64" ht="15">
      <c r="A22" s="64" t="s">
        <v>227</v>
      </c>
      <c r="B22" s="64" t="s">
        <v>226</v>
      </c>
      <c r="C22" s="65"/>
      <c r="D22" s="66"/>
      <c r="E22" s="67"/>
      <c r="F22" s="68"/>
      <c r="G22" s="65"/>
      <c r="H22" s="69"/>
      <c r="I22" s="70"/>
      <c r="J22" s="70"/>
      <c r="K22" s="34" t="s">
        <v>66</v>
      </c>
      <c r="L22" s="77">
        <v>48</v>
      </c>
      <c r="M22" s="77"/>
      <c r="N22" s="72"/>
      <c r="O22" s="79" t="s">
        <v>264</v>
      </c>
      <c r="P22" s="81">
        <v>43782.831030092595</v>
      </c>
      <c r="Q22" s="79" t="s">
        <v>285</v>
      </c>
      <c r="R22" s="82" t="s">
        <v>308</v>
      </c>
      <c r="S22" s="79" t="s">
        <v>317</v>
      </c>
      <c r="T22" s="79" t="s">
        <v>322</v>
      </c>
      <c r="U22" s="79"/>
      <c r="V22" s="82" t="s">
        <v>348</v>
      </c>
      <c r="W22" s="81">
        <v>43782.831030092595</v>
      </c>
      <c r="X22" s="82" t="s">
        <v>383</v>
      </c>
      <c r="Y22" s="79"/>
      <c r="Z22" s="79"/>
      <c r="AA22" s="85" t="s">
        <v>422</v>
      </c>
      <c r="AB22" s="79"/>
      <c r="AC22" s="79" t="b">
        <v>0</v>
      </c>
      <c r="AD22" s="79">
        <v>0</v>
      </c>
      <c r="AE22" s="85" t="s">
        <v>443</v>
      </c>
      <c r="AF22" s="79" t="b">
        <v>0</v>
      </c>
      <c r="AG22" s="79" t="s">
        <v>449</v>
      </c>
      <c r="AH22" s="79"/>
      <c r="AI22" s="85" t="s">
        <v>443</v>
      </c>
      <c r="AJ22" s="79" t="b">
        <v>0</v>
      </c>
      <c r="AK22" s="79">
        <v>1</v>
      </c>
      <c r="AL22" s="85" t="s">
        <v>421</v>
      </c>
      <c r="AM22" s="79" t="s">
        <v>452</v>
      </c>
      <c r="AN22" s="79" t="b">
        <v>0</v>
      </c>
      <c r="AO22" s="85" t="s">
        <v>421</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0</v>
      </c>
      <c r="BE22" s="49">
        <v>0</v>
      </c>
      <c r="BF22" s="48">
        <v>0</v>
      </c>
      <c r="BG22" s="49">
        <v>0</v>
      </c>
      <c r="BH22" s="48">
        <v>0</v>
      </c>
      <c r="BI22" s="49">
        <v>0</v>
      </c>
      <c r="BJ22" s="48">
        <v>15</v>
      </c>
      <c r="BK22" s="49">
        <v>100</v>
      </c>
      <c r="BL22" s="48">
        <v>15</v>
      </c>
    </row>
    <row r="23" spans="1:64" ht="15">
      <c r="A23" s="64" t="s">
        <v>228</v>
      </c>
      <c r="B23" s="64" t="s">
        <v>260</v>
      </c>
      <c r="C23" s="65"/>
      <c r="D23" s="66"/>
      <c r="E23" s="67"/>
      <c r="F23" s="68"/>
      <c r="G23" s="65"/>
      <c r="H23" s="69"/>
      <c r="I23" s="70"/>
      <c r="J23" s="70"/>
      <c r="K23" s="34" t="s">
        <v>65</v>
      </c>
      <c r="L23" s="77">
        <v>49</v>
      </c>
      <c r="M23" s="77"/>
      <c r="N23" s="72"/>
      <c r="O23" s="79" t="s">
        <v>264</v>
      </c>
      <c r="P23" s="81">
        <v>43782.89581018518</v>
      </c>
      <c r="Q23" s="79" t="s">
        <v>286</v>
      </c>
      <c r="R23" s="79"/>
      <c r="S23" s="79"/>
      <c r="T23" s="79"/>
      <c r="U23" s="79"/>
      <c r="V23" s="82" t="s">
        <v>349</v>
      </c>
      <c r="W23" s="81">
        <v>43782.89581018518</v>
      </c>
      <c r="X23" s="82" t="s">
        <v>384</v>
      </c>
      <c r="Y23" s="79"/>
      <c r="Z23" s="79"/>
      <c r="AA23" s="85" t="s">
        <v>423</v>
      </c>
      <c r="AB23" s="79"/>
      <c r="AC23" s="79" t="b">
        <v>0</v>
      </c>
      <c r="AD23" s="79">
        <v>0</v>
      </c>
      <c r="AE23" s="85" t="s">
        <v>443</v>
      </c>
      <c r="AF23" s="79" t="b">
        <v>0</v>
      </c>
      <c r="AG23" s="79" t="s">
        <v>449</v>
      </c>
      <c r="AH23" s="79"/>
      <c r="AI23" s="85" t="s">
        <v>443</v>
      </c>
      <c r="AJ23" s="79" t="b">
        <v>0</v>
      </c>
      <c r="AK23" s="79">
        <v>7</v>
      </c>
      <c r="AL23" s="85" t="s">
        <v>429</v>
      </c>
      <c r="AM23" s="79" t="s">
        <v>451</v>
      </c>
      <c r="AN23" s="79" t="b">
        <v>0</v>
      </c>
      <c r="AO23" s="85" t="s">
        <v>429</v>
      </c>
      <c r="AP23" s="79" t="s">
        <v>176</v>
      </c>
      <c r="AQ23" s="79">
        <v>0</v>
      </c>
      <c r="AR23" s="79">
        <v>0</v>
      </c>
      <c r="AS23" s="79"/>
      <c r="AT23" s="79"/>
      <c r="AU23" s="79"/>
      <c r="AV23" s="79"/>
      <c r="AW23" s="79"/>
      <c r="AX23" s="79"/>
      <c r="AY23" s="79"/>
      <c r="AZ23" s="79"/>
      <c r="BA23">
        <v>1</v>
      </c>
      <c r="BB23" s="78" t="str">
        <f>REPLACE(INDEX(GroupVertices[Group],MATCH(Edges25[[#This Row],[Vertex 1]],GroupVertices[Vertex],0)),1,1,"")</f>
        <v>2</v>
      </c>
      <c r="BC23" s="78" t="str">
        <f>REPLACE(INDEX(GroupVertices[Group],MATCH(Edges25[[#This Row],[Vertex 2]],GroupVertices[Vertex],0)),1,1,"")</f>
        <v>2</v>
      </c>
      <c r="BD23" s="48"/>
      <c r="BE23" s="49"/>
      <c r="BF23" s="48"/>
      <c r="BG23" s="49"/>
      <c r="BH23" s="48"/>
      <c r="BI23" s="49"/>
      <c r="BJ23" s="48"/>
      <c r="BK23" s="49"/>
      <c r="BL23" s="48"/>
    </row>
    <row r="24" spans="1:64" ht="15">
      <c r="A24" s="64" t="s">
        <v>229</v>
      </c>
      <c r="B24" s="64" t="s">
        <v>260</v>
      </c>
      <c r="C24" s="65"/>
      <c r="D24" s="66"/>
      <c r="E24" s="67"/>
      <c r="F24" s="68"/>
      <c r="G24" s="65"/>
      <c r="H24" s="69"/>
      <c r="I24" s="70"/>
      <c r="J24" s="70"/>
      <c r="K24" s="34" t="s">
        <v>65</v>
      </c>
      <c r="L24" s="77">
        <v>52</v>
      </c>
      <c r="M24" s="77"/>
      <c r="N24" s="72"/>
      <c r="O24" s="79" t="s">
        <v>264</v>
      </c>
      <c r="P24" s="81">
        <v>43782.970300925925</v>
      </c>
      <c r="Q24" s="79" t="s">
        <v>286</v>
      </c>
      <c r="R24" s="79"/>
      <c r="S24" s="79"/>
      <c r="T24" s="79"/>
      <c r="U24" s="79"/>
      <c r="V24" s="82" t="s">
        <v>350</v>
      </c>
      <c r="W24" s="81">
        <v>43782.970300925925</v>
      </c>
      <c r="X24" s="82" t="s">
        <v>385</v>
      </c>
      <c r="Y24" s="79"/>
      <c r="Z24" s="79"/>
      <c r="AA24" s="85" t="s">
        <v>424</v>
      </c>
      <c r="AB24" s="79"/>
      <c r="AC24" s="79" t="b">
        <v>0</v>
      </c>
      <c r="AD24" s="79">
        <v>0</v>
      </c>
      <c r="AE24" s="85" t="s">
        <v>443</v>
      </c>
      <c r="AF24" s="79" t="b">
        <v>0</v>
      </c>
      <c r="AG24" s="79" t="s">
        <v>449</v>
      </c>
      <c r="AH24" s="79"/>
      <c r="AI24" s="85" t="s">
        <v>443</v>
      </c>
      <c r="AJ24" s="79" t="b">
        <v>0</v>
      </c>
      <c r="AK24" s="79">
        <v>7</v>
      </c>
      <c r="AL24" s="85" t="s">
        <v>429</v>
      </c>
      <c r="AM24" s="79" t="s">
        <v>459</v>
      </c>
      <c r="AN24" s="79" t="b">
        <v>0</v>
      </c>
      <c r="AO24" s="85" t="s">
        <v>429</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c r="BE24" s="49"/>
      <c r="BF24" s="48"/>
      <c r="BG24" s="49"/>
      <c r="BH24" s="48"/>
      <c r="BI24" s="49"/>
      <c r="BJ24" s="48"/>
      <c r="BK24" s="49"/>
      <c r="BL24" s="48"/>
    </row>
    <row r="25" spans="1:64" ht="15">
      <c r="A25" s="64" t="s">
        <v>230</v>
      </c>
      <c r="B25" s="64" t="s">
        <v>260</v>
      </c>
      <c r="C25" s="65"/>
      <c r="D25" s="66"/>
      <c r="E25" s="67"/>
      <c r="F25" s="68"/>
      <c r="G25" s="65"/>
      <c r="H25" s="69"/>
      <c r="I25" s="70"/>
      <c r="J25" s="70"/>
      <c r="K25" s="34" t="s">
        <v>65</v>
      </c>
      <c r="L25" s="77">
        <v>55</v>
      </c>
      <c r="M25" s="77"/>
      <c r="N25" s="72"/>
      <c r="O25" s="79" t="s">
        <v>264</v>
      </c>
      <c r="P25" s="81">
        <v>43782.975069444445</v>
      </c>
      <c r="Q25" s="79" t="s">
        <v>286</v>
      </c>
      <c r="R25" s="79"/>
      <c r="S25" s="79"/>
      <c r="T25" s="79"/>
      <c r="U25" s="79"/>
      <c r="V25" s="82" t="s">
        <v>351</v>
      </c>
      <c r="W25" s="81">
        <v>43782.975069444445</v>
      </c>
      <c r="X25" s="82" t="s">
        <v>386</v>
      </c>
      <c r="Y25" s="79"/>
      <c r="Z25" s="79"/>
      <c r="AA25" s="85" t="s">
        <v>425</v>
      </c>
      <c r="AB25" s="79"/>
      <c r="AC25" s="79" t="b">
        <v>0</v>
      </c>
      <c r="AD25" s="79">
        <v>0</v>
      </c>
      <c r="AE25" s="85" t="s">
        <v>443</v>
      </c>
      <c r="AF25" s="79" t="b">
        <v>0</v>
      </c>
      <c r="AG25" s="79" t="s">
        <v>449</v>
      </c>
      <c r="AH25" s="79"/>
      <c r="AI25" s="85" t="s">
        <v>443</v>
      </c>
      <c r="AJ25" s="79" t="b">
        <v>0</v>
      </c>
      <c r="AK25" s="79">
        <v>7</v>
      </c>
      <c r="AL25" s="85" t="s">
        <v>429</v>
      </c>
      <c r="AM25" s="79" t="s">
        <v>452</v>
      </c>
      <c r="AN25" s="79" t="b">
        <v>0</v>
      </c>
      <c r="AO25" s="85" t="s">
        <v>429</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231</v>
      </c>
      <c r="B26" s="64" t="s">
        <v>260</v>
      </c>
      <c r="C26" s="65"/>
      <c r="D26" s="66"/>
      <c r="E26" s="67"/>
      <c r="F26" s="68"/>
      <c r="G26" s="65"/>
      <c r="H26" s="69"/>
      <c r="I26" s="70"/>
      <c r="J26" s="70"/>
      <c r="K26" s="34" t="s">
        <v>65</v>
      </c>
      <c r="L26" s="77">
        <v>58</v>
      </c>
      <c r="M26" s="77"/>
      <c r="N26" s="72"/>
      <c r="O26" s="79" t="s">
        <v>264</v>
      </c>
      <c r="P26" s="81">
        <v>43783.13497685185</v>
      </c>
      <c r="Q26" s="79" t="s">
        <v>286</v>
      </c>
      <c r="R26" s="79"/>
      <c r="S26" s="79"/>
      <c r="T26" s="79"/>
      <c r="U26" s="79"/>
      <c r="V26" s="82" t="s">
        <v>352</v>
      </c>
      <c r="W26" s="81">
        <v>43783.13497685185</v>
      </c>
      <c r="X26" s="82" t="s">
        <v>387</v>
      </c>
      <c r="Y26" s="79"/>
      <c r="Z26" s="79"/>
      <c r="AA26" s="85" t="s">
        <v>426</v>
      </c>
      <c r="AB26" s="79"/>
      <c r="AC26" s="79" t="b">
        <v>0</v>
      </c>
      <c r="AD26" s="79">
        <v>0</v>
      </c>
      <c r="AE26" s="85" t="s">
        <v>443</v>
      </c>
      <c r="AF26" s="79" t="b">
        <v>0</v>
      </c>
      <c r="AG26" s="79" t="s">
        <v>449</v>
      </c>
      <c r="AH26" s="79"/>
      <c r="AI26" s="85" t="s">
        <v>443</v>
      </c>
      <c r="AJ26" s="79" t="b">
        <v>0</v>
      </c>
      <c r="AK26" s="79">
        <v>7</v>
      </c>
      <c r="AL26" s="85" t="s">
        <v>429</v>
      </c>
      <c r="AM26" s="79" t="s">
        <v>451</v>
      </c>
      <c r="AN26" s="79" t="b">
        <v>0</v>
      </c>
      <c r="AO26" s="85" t="s">
        <v>429</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c r="BE26" s="49"/>
      <c r="BF26" s="48"/>
      <c r="BG26" s="49"/>
      <c r="BH26" s="48"/>
      <c r="BI26" s="49"/>
      <c r="BJ26" s="48"/>
      <c r="BK26" s="49"/>
      <c r="BL26" s="48"/>
    </row>
    <row r="27" spans="1:64" ht="15">
      <c r="A27" s="64" t="s">
        <v>232</v>
      </c>
      <c r="B27" s="64" t="s">
        <v>260</v>
      </c>
      <c r="C27" s="65"/>
      <c r="D27" s="66"/>
      <c r="E27" s="67"/>
      <c r="F27" s="68"/>
      <c r="G27" s="65"/>
      <c r="H27" s="69"/>
      <c r="I27" s="70"/>
      <c r="J27" s="70"/>
      <c r="K27" s="34" t="s">
        <v>65</v>
      </c>
      <c r="L27" s="77">
        <v>61</v>
      </c>
      <c r="M27" s="77"/>
      <c r="N27" s="72"/>
      <c r="O27" s="79" t="s">
        <v>264</v>
      </c>
      <c r="P27" s="81">
        <v>43783.27894675926</v>
      </c>
      <c r="Q27" s="79" t="s">
        <v>286</v>
      </c>
      <c r="R27" s="79"/>
      <c r="S27" s="79"/>
      <c r="T27" s="79"/>
      <c r="U27" s="79"/>
      <c r="V27" s="82" t="s">
        <v>353</v>
      </c>
      <c r="W27" s="81">
        <v>43783.27894675926</v>
      </c>
      <c r="X27" s="82" t="s">
        <v>388</v>
      </c>
      <c r="Y27" s="79"/>
      <c r="Z27" s="79"/>
      <c r="AA27" s="85" t="s">
        <v>427</v>
      </c>
      <c r="AB27" s="79"/>
      <c r="AC27" s="79" t="b">
        <v>0</v>
      </c>
      <c r="AD27" s="79">
        <v>0</v>
      </c>
      <c r="AE27" s="85" t="s">
        <v>443</v>
      </c>
      <c r="AF27" s="79" t="b">
        <v>0</v>
      </c>
      <c r="AG27" s="79" t="s">
        <v>449</v>
      </c>
      <c r="AH27" s="79"/>
      <c r="AI27" s="85" t="s">
        <v>443</v>
      </c>
      <c r="AJ27" s="79" t="b">
        <v>0</v>
      </c>
      <c r="AK27" s="79">
        <v>7</v>
      </c>
      <c r="AL27" s="85" t="s">
        <v>429</v>
      </c>
      <c r="AM27" s="79" t="s">
        <v>459</v>
      </c>
      <c r="AN27" s="79" t="b">
        <v>0</v>
      </c>
      <c r="AO27" s="85" t="s">
        <v>429</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c r="BE27" s="49"/>
      <c r="BF27" s="48"/>
      <c r="BG27" s="49"/>
      <c r="BH27" s="48"/>
      <c r="BI27" s="49"/>
      <c r="BJ27" s="48"/>
      <c r="BK27" s="49"/>
      <c r="BL27" s="48"/>
    </row>
    <row r="28" spans="1:64" ht="15">
      <c r="A28" s="64" t="s">
        <v>233</v>
      </c>
      <c r="B28" s="64" t="s">
        <v>260</v>
      </c>
      <c r="C28" s="65"/>
      <c r="D28" s="66"/>
      <c r="E28" s="67"/>
      <c r="F28" s="68"/>
      <c r="G28" s="65"/>
      <c r="H28" s="69"/>
      <c r="I28" s="70"/>
      <c r="J28" s="70"/>
      <c r="K28" s="34" t="s">
        <v>65</v>
      </c>
      <c r="L28" s="77">
        <v>64</v>
      </c>
      <c r="M28" s="77"/>
      <c r="N28" s="72"/>
      <c r="O28" s="79" t="s">
        <v>264</v>
      </c>
      <c r="P28" s="81">
        <v>43783.53902777778</v>
      </c>
      <c r="Q28" s="79" t="s">
        <v>286</v>
      </c>
      <c r="R28" s="79"/>
      <c r="S28" s="79"/>
      <c r="T28" s="79"/>
      <c r="U28" s="79"/>
      <c r="V28" s="82" t="s">
        <v>354</v>
      </c>
      <c r="W28" s="81">
        <v>43783.53902777778</v>
      </c>
      <c r="X28" s="82" t="s">
        <v>389</v>
      </c>
      <c r="Y28" s="79"/>
      <c r="Z28" s="79"/>
      <c r="AA28" s="85" t="s">
        <v>428</v>
      </c>
      <c r="AB28" s="79"/>
      <c r="AC28" s="79" t="b">
        <v>0</v>
      </c>
      <c r="AD28" s="79">
        <v>0</v>
      </c>
      <c r="AE28" s="85" t="s">
        <v>443</v>
      </c>
      <c r="AF28" s="79" t="b">
        <v>0</v>
      </c>
      <c r="AG28" s="79" t="s">
        <v>449</v>
      </c>
      <c r="AH28" s="79"/>
      <c r="AI28" s="85" t="s">
        <v>443</v>
      </c>
      <c r="AJ28" s="79" t="b">
        <v>0</v>
      </c>
      <c r="AK28" s="79">
        <v>7</v>
      </c>
      <c r="AL28" s="85" t="s">
        <v>429</v>
      </c>
      <c r="AM28" s="79" t="s">
        <v>451</v>
      </c>
      <c r="AN28" s="79" t="b">
        <v>0</v>
      </c>
      <c r="AO28" s="85" t="s">
        <v>429</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c r="BE28" s="49"/>
      <c r="BF28" s="48"/>
      <c r="BG28" s="49"/>
      <c r="BH28" s="48"/>
      <c r="BI28" s="49"/>
      <c r="BJ28" s="48"/>
      <c r="BK28" s="49"/>
      <c r="BL28" s="48"/>
    </row>
    <row r="29" spans="1:64" ht="15">
      <c r="A29" s="64" t="s">
        <v>234</v>
      </c>
      <c r="B29" s="64" t="s">
        <v>260</v>
      </c>
      <c r="C29" s="65"/>
      <c r="D29" s="66"/>
      <c r="E29" s="67"/>
      <c r="F29" s="68"/>
      <c r="G29" s="65"/>
      <c r="H29" s="69"/>
      <c r="I29" s="70"/>
      <c r="J29" s="70"/>
      <c r="K29" s="34" t="s">
        <v>65</v>
      </c>
      <c r="L29" s="77">
        <v>67</v>
      </c>
      <c r="M29" s="77"/>
      <c r="N29" s="72"/>
      <c r="O29" s="79" t="s">
        <v>264</v>
      </c>
      <c r="P29" s="81">
        <v>43782.72998842593</v>
      </c>
      <c r="Q29" s="79" t="s">
        <v>287</v>
      </c>
      <c r="R29" s="82" t="s">
        <v>309</v>
      </c>
      <c r="S29" s="79" t="s">
        <v>318</v>
      </c>
      <c r="T29" s="79" t="s">
        <v>328</v>
      </c>
      <c r="U29" s="82" t="s">
        <v>335</v>
      </c>
      <c r="V29" s="82" t="s">
        <v>335</v>
      </c>
      <c r="W29" s="81">
        <v>43782.72998842593</v>
      </c>
      <c r="X29" s="82" t="s">
        <v>390</v>
      </c>
      <c r="Y29" s="79"/>
      <c r="Z29" s="79"/>
      <c r="AA29" s="85" t="s">
        <v>429</v>
      </c>
      <c r="AB29" s="79"/>
      <c r="AC29" s="79" t="b">
        <v>0</v>
      </c>
      <c r="AD29" s="79">
        <v>9</v>
      </c>
      <c r="AE29" s="85" t="s">
        <v>443</v>
      </c>
      <c r="AF29" s="79" t="b">
        <v>0</v>
      </c>
      <c r="AG29" s="79" t="s">
        <v>449</v>
      </c>
      <c r="AH29" s="79"/>
      <c r="AI29" s="85" t="s">
        <v>443</v>
      </c>
      <c r="AJ29" s="79" t="b">
        <v>0</v>
      </c>
      <c r="AK29" s="79">
        <v>7</v>
      </c>
      <c r="AL29" s="85" t="s">
        <v>443</v>
      </c>
      <c r="AM29" s="79" t="s">
        <v>451</v>
      </c>
      <c r="AN29" s="79" t="b">
        <v>0</v>
      </c>
      <c r="AO29" s="85" t="s">
        <v>429</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c r="BE29" s="49"/>
      <c r="BF29" s="48"/>
      <c r="BG29" s="49"/>
      <c r="BH29" s="48"/>
      <c r="BI29" s="49"/>
      <c r="BJ29" s="48"/>
      <c r="BK29" s="49"/>
      <c r="BL29" s="48"/>
    </row>
    <row r="30" spans="1:64" ht="15">
      <c r="A30" s="64" t="s">
        <v>235</v>
      </c>
      <c r="B30" s="64" t="s">
        <v>260</v>
      </c>
      <c r="C30" s="65"/>
      <c r="D30" s="66"/>
      <c r="E30" s="67"/>
      <c r="F30" s="68"/>
      <c r="G30" s="65"/>
      <c r="H30" s="69"/>
      <c r="I30" s="70"/>
      <c r="J30" s="70"/>
      <c r="K30" s="34" t="s">
        <v>65</v>
      </c>
      <c r="L30" s="77">
        <v>68</v>
      </c>
      <c r="M30" s="77"/>
      <c r="N30" s="72"/>
      <c r="O30" s="79" t="s">
        <v>264</v>
      </c>
      <c r="P30" s="81">
        <v>43783.654282407406</v>
      </c>
      <c r="Q30" s="79" t="s">
        <v>286</v>
      </c>
      <c r="R30" s="79"/>
      <c r="S30" s="79"/>
      <c r="T30" s="79"/>
      <c r="U30" s="79"/>
      <c r="V30" s="82" t="s">
        <v>355</v>
      </c>
      <c r="W30" s="81">
        <v>43783.654282407406</v>
      </c>
      <c r="X30" s="82" t="s">
        <v>391</v>
      </c>
      <c r="Y30" s="79"/>
      <c r="Z30" s="79"/>
      <c r="AA30" s="85" t="s">
        <v>430</v>
      </c>
      <c r="AB30" s="79"/>
      <c r="AC30" s="79" t="b">
        <v>0</v>
      </c>
      <c r="AD30" s="79">
        <v>0</v>
      </c>
      <c r="AE30" s="85" t="s">
        <v>443</v>
      </c>
      <c r="AF30" s="79" t="b">
        <v>0</v>
      </c>
      <c r="AG30" s="79" t="s">
        <v>449</v>
      </c>
      <c r="AH30" s="79"/>
      <c r="AI30" s="85" t="s">
        <v>443</v>
      </c>
      <c r="AJ30" s="79" t="b">
        <v>0</v>
      </c>
      <c r="AK30" s="79">
        <v>8</v>
      </c>
      <c r="AL30" s="85" t="s">
        <v>429</v>
      </c>
      <c r="AM30" s="79" t="s">
        <v>452</v>
      </c>
      <c r="AN30" s="79" t="b">
        <v>0</v>
      </c>
      <c r="AO30" s="85" t="s">
        <v>429</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236</v>
      </c>
      <c r="B31" s="64" t="s">
        <v>261</v>
      </c>
      <c r="C31" s="65"/>
      <c r="D31" s="66"/>
      <c r="E31" s="67"/>
      <c r="F31" s="68"/>
      <c r="G31" s="65"/>
      <c r="H31" s="69"/>
      <c r="I31" s="70"/>
      <c r="J31" s="70"/>
      <c r="K31" s="34" t="s">
        <v>65</v>
      </c>
      <c r="L31" s="77">
        <v>73</v>
      </c>
      <c r="M31" s="77"/>
      <c r="N31" s="72"/>
      <c r="O31" s="79" t="s">
        <v>264</v>
      </c>
      <c r="P31" s="81">
        <v>43784.46402777778</v>
      </c>
      <c r="Q31" s="79" t="s">
        <v>288</v>
      </c>
      <c r="R31" s="79"/>
      <c r="S31" s="79"/>
      <c r="T31" s="79"/>
      <c r="U31" s="79"/>
      <c r="V31" s="82" t="s">
        <v>356</v>
      </c>
      <c r="W31" s="81">
        <v>43784.46402777778</v>
      </c>
      <c r="X31" s="82" t="s">
        <v>392</v>
      </c>
      <c r="Y31" s="79"/>
      <c r="Z31" s="79"/>
      <c r="AA31" s="85" t="s">
        <v>431</v>
      </c>
      <c r="AB31" s="85" t="s">
        <v>432</v>
      </c>
      <c r="AC31" s="79" t="b">
        <v>0</v>
      </c>
      <c r="AD31" s="79">
        <v>0</v>
      </c>
      <c r="AE31" s="85" t="s">
        <v>446</v>
      </c>
      <c r="AF31" s="79" t="b">
        <v>0</v>
      </c>
      <c r="AG31" s="79" t="s">
        <v>449</v>
      </c>
      <c r="AH31" s="79"/>
      <c r="AI31" s="85" t="s">
        <v>443</v>
      </c>
      <c r="AJ31" s="79" t="b">
        <v>0</v>
      </c>
      <c r="AK31" s="79">
        <v>0</v>
      </c>
      <c r="AL31" s="85" t="s">
        <v>443</v>
      </c>
      <c r="AM31" s="79" t="s">
        <v>452</v>
      </c>
      <c r="AN31" s="79" t="b">
        <v>0</v>
      </c>
      <c r="AO31" s="85" t="s">
        <v>432</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237</v>
      </c>
      <c r="B32" s="64" t="s">
        <v>262</v>
      </c>
      <c r="C32" s="65"/>
      <c r="D32" s="66"/>
      <c r="E32" s="67"/>
      <c r="F32" s="68"/>
      <c r="G32" s="65"/>
      <c r="H32" s="69"/>
      <c r="I32" s="70"/>
      <c r="J32" s="70"/>
      <c r="K32" s="34" t="s">
        <v>65</v>
      </c>
      <c r="L32" s="77">
        <v>80</v>
      </c>
      <c r="M32" s="77"/>
      <c r="N32" s="72"/>
      <c r="O32" s="79" t="s">
        <v>264</v>
      </c>
      <c r="P32" s="81">
        <v>43784.456979166665</v>
      </c>
      <c r="Q32" s="79" t="s">
        <v>289</v>
      </c>
      <c r="R32" s="82" t="s">
        <v>310</v>
      </c>
      <c r="S32" s="79" t="s">
        <v>319</v>
      </c>
      <c r="T32" s="79"/>
      <c r="U32" s="79"/>
      <c r="V32" s="82" t="s">
        <v>357</v>
      </c>
      <c r="W32" s="81">
        <v>43784.456979166665</v>
      </c>
      <c r="X32" s="82" t="s">
        <v>393</v>
      </c>
      <c r="Y32" s="79"/>
      <c r="Z32" s="79"/>
      <c r="AA32" s="85" t="s">
        <v>432</v>
      </c>
      <c r="AB32" s="85" t="s">
        <v>436</v>
      </c>
      <c r="AC32" s="79" t="b">
        <v>0</v>
      </c>
      <c r="AD32" s="79">
        <v>1</v>
      </c>
      <c r="AE32" s="85" t="s">
        <v>447</v>
      </c>
      <c r="AF32" s="79" t="b">
        <v>0</v>
      </c>
      <c r="AG32" s="79" t="s">
        <v>449</v>
      </c>
      <c r="AH32" s="79"/>
      <c r="AI32" s="85" t="s">
        <v>443</v>
      </c>
      <c r="AJ32" s="79" t="b">
        <v>0</v>
      </c>
      <c r="AK32" s="79">
        <v>0</v>
      </c>
      <c r="AL32" s="85" t="s">
        <v>443</v>
      </c>
      <c r="AM32" s="79" t="s">
        <v>459</v>
      </c>
      <c r="AN32" s="79" t="b">
        <v>0</v>
      </c>
      <c r="AO32" s="85" t="s">
        <v>436</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238</v>
      </c>
      <c r="B33" s="64" t="s">
        <v>242</v>
      </c>
      <c r="C33" s="65"/>
      <c r="D33" s="66"/>
      <c r="E33" s="67"/>
      <c r="F33" s="68"/>
      <c r="G33" s="65"/>
      <c r="H33" s="69"/>
      <c r="I33" s="70"/>
      <c r="J33" s="70"/>
      <c r="K33" s="34" t="s">
        <v>65</v>
      </c>
      <c r="L33" s="77">
        <v>81</v>
      </c>
      <c r="M33" s="77"/>
      <c r="N33" s="72"/>
      <c r="O33" s="79" t="s">
        <v>264</v>
      </c>
      <c r="P33" s="81">
        <v>43784.63761574074</v>
      </c>
      <c r="Q33" s="79" t="s">
        <v>290</v>
      </c>
      <c r="R33" s="79"/>
      <c r="S33" s="79"/>
      <c r="T33" s="79"/>
      <c r="U33" s="79"/>
      <c r="V33" s="82" t="s">
        <v>358</v>
      </c>
      <c r="W33" s="81">
        <v>43784.63761574074</v>
      </c>
      <c r="X33" s="82" t="s">
        <v>394</v>
      </c>
      <c r="Y33" s="79"/>
      <c r="Z33" s="79"/>
      <c r="AA33" s="85" t="s">
        <v>433</v>
      </c>
      <c r="AB33" s="79"/>
      <c r="AC33" s="79" t="b">
        <v>0</v>
      </c>
      <c r="AD33" s="79">
        <v>0</v>
      </c>
      <c r="AE33" s="85" t="s">
        <v>443</v>
      </c>
      <c r="AF33" s="79" t="b">
        <v>0</v>
      </c>
      <c r="AG33" s="79" t="s">
        <v>449</v>
      </c>
      <c r="AH33" s="79"/>
      <c r="AI33" s="85" t="s">
        <v>443</v>
      </c>
      <c r="AJ33" s="79" t="b">
        <v>0</v>
      </c>
      <c r="AK33" s="79">
        <v>1</v>
      </c>
      <c r="AL33" s="85" t="s">
        <v>436</v>
      </c>
      <c r="AM33" s="79" t="s">
        <v>451</v>
      </c>
      <c r="AN33" s="79" t="b">
        <v>0</v>
      </c>
      <c r="AO33" s="85" t="s">
        <v>436</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239</v>
      </c>
      <c r="B34" s="64" t="s">
        <v>242</v>
      </c>
      <c r="C34" s="65"/>
      <c r="D34" s="66"/>
      <c r="E34" s="67"/>
      <c r="F34" s="68"/>
      <c r="G34" s="65"/>
      <c r="H34" s="69"/>
      <c r="I34" s="70"/>
      <c r="J34" s="70"/>
      <c r="K34" s="34" t="s">
        <v>65</v>
      </c>
      <c r="L34" s="77">
        <v>86</v>
      </c>
      <c r="M34" s="77"/>
      <c r="N34" s="72"/>
      <c r="O34" s="79" t="s">
        <v>264</v>
      </c>
      <c r="P34" s="81">
        <v>43784.79945601852</v>
      </c>
      <c r="Q34" s="79" t="s">
        <v>291</v>
      </c>
      <c r="R34" s="79"/>
      <c r="S34" s="79"/>
      <c r="T34" s="79"/>
      <c r="U34" s="79"/>
      <c r="V34" s="82" t="s">
        <v>359</v>
      </c>
      <c r="W34" s="81">
        <v>43784.79945601852</v>
      </c>
      <c r="X34" s="82" t="s">
        <v>395</v>
      </c>
      <c r="Y34" s="79"/>
      <c r="Z34" s="79"/>
      <c r="AA34" s="85" t="s">
        <v>434</v>
      </c>
      <c r="AB34" s="85" t="s">
        <v>438</v>
      </c>
      <c r="AC34" s="79" t="b">
        <v>0</v>
      </c>
      <c r="AD34" s="79">
        <v>1</v>
      </c>
      <c r="AE34" s="85" t="s">
        <v>446</v>
      </c>
      <c r="AF34" s="79" t="b">
        <v>0</v>
      </c>
      <c r="AG34" s="79" t="s">
        <v>449</v>
      </c>
      <c r="AH34" s="79"/>
      <c r="AI34" s="85" t="s">
        <v>443</v>
      </c>
      <c r="AJ34" s="79" t="b">
        <v>0</v>
      </c>
      <c r="AK34" s="79">
        <v>0</v>
      </c>
      <c r="AL34" s="85" t="s">
        <v>443</v>
      </c>
      <c r="AM34" s="79" t="s">
        <v>459</v>
      </c>
      <c r="AN34" s="79" t="b">
        <v>0</v>
      </c>
      <c r="AO34" s="85" t="s">
        <v>438</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240</v>
      </c>
      <c r="B35" s="64" t="s">
        <v>263</v>
      </c>
      <c r="C35" s="65"/>
      <c r="D35" s="66"/>
      <c r="E35" s="67"/>
      <c r="F35" s="68"/>
      <c r="G35" s="65"/>
      <c r="H35" s="69"/>
      <c r="I35" s="70"/>
      <c r="J35" s="70"/>
      <c r="K35" s="34" t="s">
        <v>65</v>
      </c>
      <c r="L35" s="77">
        <v>91</v>
      </c>
      <c r="M35" s="77"/>
      <c r="N35" s="72"/>
      <c r="O35" s="79" t="s">
        <v>264</v>
      </c>
      <c r="P35" s="81">
        <v>43784.860625</v>
      </c>
      <c r="Q35" s="79" t="s">
        <v>292</v>
      </c>
      <c r="R35" s="79"/>
      <c r="S35" s="79"/>
      <c r="T35" s="79"/>
      <c r="U35" s="82" t="s">
        <v>336</v>
      </c>
      <c r="V35" s="82" t="s">
        <v>336</v>
      </c>
      <c r="W35" s="81">
        <v>43784.860625</v>
      </c>
      <c r="X35" s="82" t="s">
        <v>396</v>
      </c>
      <c r="Y35" s="79"/>
      <c r="Z35" s="79"/>
      <c r="AA35" s="85" t="s">
        <v>435</v>
      </c>
      <c r="AB35" s="85" t="s">
        <v>437</v>
      </c>
      <c r="AC35" s="79" t="b">
        <v>0</v>
      </c>
      <c r="AD35" s="79">
        <v>0</v>
      </c>
      <c r="AE35" s="85" t="s">
        <v>448</v>
      </c>
      <c r="AF35" s="79" t="b">
        <v>0</v>
      </c>
      <c r="AG35" s="79" t="s">
        <v>450</v>
      </c>
      <c r="AH35" s="79"/>
      <c r="AI35" s="85" t="s">
        <v>443</v>
      </c>
      <c r="AJ35" s="79" t="b">
        <v>0</v>
      </c>
      <c r="AK35" s="79">
        <v>0</v>
      </c>
      <c r="AL35" s="85" t="s">
        <v>443</v>
      </c>
      <c r="AM35" s="79" t="s">
        <v>459</v>
      </c>
      <c r="AN35" s="79" t="b">
        <v>0</v>
      </c>
      <c r="AO35" s="85" t="s">
        <v>437</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241</v>
      </c>
      <c r="B36" s="64" t="s">
        <v>242</v>
      </c>
      <c r="C36" s="65"/>
      <c r="D36" s="66"/>
      <c r="E36" s="67"/>
      <c r="F36" s="68"/>
      <c r="G36" s="65"/>
      <c r="H36" s="69"/>
      <c r="I36" s="70"/>
      <c r="J36" s="70"/>
      <c r="K36" s="34" t="s">
        <v>66</v>
      </c>
      <c r="L36" s="77">
        <v>96</v>
      </c>
      <c r="M36" s="77"/>
      <c r="N36" s="72"/>
      <c r="O36" s="79" t="s">
        <v>264</v>
      </c>
      <c r="P36" s="81">
        <v>43784.42916666667</v>
      </c>
      <c r="Q36" s="79" t="s">
        <v>293</v>
      </c>
      <c r="R36" s="79"/>
      <c r="S36" s="79"/>
      <c r="T36" s="79"/>
      <c r="U36" s="79"/>
      <c r="V36" s="82" t="s">
        <v>360</v>
      </c>
      <c r="W36" s="81">
        <v>43784.42916666667</v>
      </c>
      <c r="X36" s="82" t="s">
        <v>397</v>
      </c>
      <c r="Y36" s="79"/>
      <c r="Z36" s="79"/>
      <c r="AA36" s="85" t="s">
        <v>436</v>
      </c>
      <c r="AB36" s="85" t="s">
        <v>438</v>
      </c>
      <c r="AC36" s="79" t="b">
        <v>0</v>
      </c>
      <c r="AD36" s="79">
        <v>0</v>
      </c>
      <c r="AE36" s="85" t="s">
        <v>446</v>
      </c>
      <c r="AF36" s="79" t="b">
        <v>0</v>
      </c>
      <c r="AG36" s="79" t="s">
        <v>449</v>
      </c>
      <c r="AH36" s="79"/>
      <c r="AI36" s="85" t="s">
        <v>443</v>
      </c>
      <c r="AJ36" s="79" t="b">
        <v>0</v>
      </c>
      <c r="AK36" s="79">
        <v>0</v>
      </c>
      <c r="AL36" s="85" t="s">
        <v>443</v>
      </c>
      <c r="AM36" s="79" t="s">
        <v>451</v>
      </c>
      <c r="AN36" s="79" t="b">
        <v>0</v>
      </c>
      <c r="AO36" s="85" t="s">
        <v>438</v>
      </c>
      <c r="AP36" s="79" t="s">
        <v>176</v>
      </c>
      <c r="AQ36" s="79">
        <v>0</v>
      </c>
      <c r="AR36" s="79">
        <v>0</v>
      </c>
      <c r="AS36" s="79" t="s">
        <v>461</v>
      </c>
      <c r="AT36" s="79" t="s">
        <v>462</v>
      </c>
      <c r="AU36" s="79" t="s">
        <v>463</v>
      </c>
      <c r="AV36" s="79" t="s">
        <v>464</v>
      </c>
      <c r="AW36" s="79" t="s">
        <v>465</v>
      </c>
      <c r="AX36" s="79" t="s">
        <v>466</v>
      </c>
      <c r="AY36" s="79" t="s">
        <v>467</v>
      </c>
      <c r="AZ36" s="82" t="s">
        <v>468</v>
      </c>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242</v>
      </c>
      <c r="B37" s="64" t="s">
        <v>263</v>
      </c>
      <c r="C37" s="65"/>
      <c r="D37" s="66"/>
      <c r="E37" s="67"/>
      <c r="F37" s="68"/>
      <c r="G37" s="65"/>
      <c r="H37" s="69"/>
      <c r="I37" s="70"/>
      <c r="J37" s="70"/>
      <c r="K37" s="34" t="s">
        <v>65</v>
      </c>
      <c r="L37" s="77">
        <v>97</v>
      </c>
      <c r="M37" s="77"/>
      <c r="N37" s="72"/>
      <c r="O37" s="79" t="s">
        <v>264</v>
      </c>
      <c r="P37" s="81">
        <v>43784.462592592594</v>
      </c>
      <c r="Q37" s="79" t="s">
        <v>294</v>
      </c>
      <c r="R37" s="79"/>
      <c r="S37" s="79"/>
      <c r="T37" s="79"/>
      <c r="U37" s="79"/>
      <c r="V37" s="82" t="s">
        <v>361</v>
      </c>
      <c r="W37" s="81">
        <v>43784.462592592594</v>
      </c>
      <c r="X37" s="82" t="s">
        <v>398</v>
      </c>
      <c r="Y37" s="79"/>
      <c r="Z37" s="79"/>
      <c r="AA37" s="85" t="s">
        <v>437</v>
      </c>
      <c r="AB37" s="85" t="s">
        <v>436</v>
      </c>
      <c r="AC37" s="79" t="b">
        <v>0</v>
      </c>
      <c r="AD37" s="79">
        <v>1</v>
      </c>
      <c r="AE37" s="85" t="s">
        <v>447</v>
      </c>
      <c r="AF37" s="79" t="b">
        <v>0</v>
      </c>
      <c r="AG37" s="79" t="s">
        <v>449</v>
      </c>
      <c r="AH37" s="79"/>
      <c r="AI37" s="85" t="s">
        <v>443</v>
      </c>
      <c r="AJ37" s="79" t="b">
        <v>0</v>
      </c>
      <c r="AK37" s="79">
        <v>1</v>
      </c>
      <c r="AL37" s="85" t="s">
        <v>443</v>
      </c>
      <c r="AM37" s="79" t="s">
        <v>452</v>
      </c>
      <c r="AN37" s="79" t="b">
        <v>0</v>
      </c>
      <c r="AO37" s="85" t="s">
        <v>436</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237</v>
      </c>
      <c r="B38" s="64" t="s">
        <v>242</v>
      </c>
      <c r="C38" s="65"/>
      <c r="D38" s="66"/>
      <c r="E38" s="67"/>
      <c r="F38" s="68"/>
      <c r="G38" s="65"/>
      <c r="H38" s="69"/>
      <c r="I38" s="70"/>
      <c r="J38" s="70"/>
      <c r="K38" s="34" t="s">
        <v>66</v>
      </c>
      <c r="L38" s="77">
        <v>101</v>
      </c>
      <c r="M38" s="77"/>
      <c r="N38" s="72"/>
      <c r="O38" s="79" t="s">
        <v>264</v>
      </c>
      <c r="P38" s="81">
        <v>43784.188888888886</v>
      </c>
      <c r="Q38" s="79" t="s">
        <v>295</v>
      </c>
      <c r="R38" s="82" t="s">
        <v>311</v>
      </c>
      <c r="S38" s="79" t="s">
        <v>320</v>
      </c>
      <c r="T38" s="79"/>
      <c r="U38" s="79"/>
      <c r="V38" s="82" t="s">
        <v>357</v>
      </c>
      <c r="W38" s="81">
        <v>43784.188888888886</v>
      </c>
      <c r="X38" s="82" t="s">
        <v>399</v>
      </c>
      <c r="Y38" s="79"/>
      <c r="Z38" s="79"/>
      <c r="AA38" s="85" t="s">
        <v>438</v>
      </c>
      <c r="AB38" s="85" t="s">
        <v>442</v>
      </c>
      <c r="AC38" s="79" t="b">
        <v>0</v>
      </c>
      <c r="AD38" s="79">
        <v>2</v>
      </c>
      <c r="AE38" s="85" t="s">
        <v>447</v>
      </c>
      <c r="AF38" s="79" t="b">
        <v>0</v>
      </c>
      <c r="AG38" s="79" t="s">
        <v>449</v>
      </c>
      <c r="AH38" s="79"/>
      <c r="AI38" s="85" t="s">
        <v>443</v>
      </c>
      <c r="AJ38" s="79" t="b">
        <v>0</v>
      </c>
      <c r="AK38" s="79">
        <v>0</v>
      </c>
      <c r="AL38" s="85" t="s">
        <v>443</v>
      </c>
      <c r="AM38" s="79" t="s">
        <v>459</v>
      </c>
      <c r="AN38" s="79" t="b">
        <v>0</v>
      </c>
      <c r="AO38" s="85" t="s">
        <v>442</v>
      </c>
      <c r="AP38" s="79" t="s">
        <v>176</v>
      </c>
      <c r="AQ38" s="79">
        <v>0</v>
      </c>
      <c r="AR38" s="79">
        <v>0</v>
      </c>
      <c r="AS38" s="79"/>
      <c r="AT38" s="79"/>
      <c r="AU38" s="79"/>
      <c r="AV38" s="79"/>
      <c r="AW38" s="79"/>
      <c r="AX38" s="79"/>
      <c r="AY38" s="79"/>
      <c r="AZ38" s="79"/>
      <c r="BA38">
        <v>3</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237</v>
      </c>
      <c r="B39" s="64" t="s">
        <v>242</v>
      </c>
      <c r="C39" s="65"/>
      <c r="D39" s="66"/>
      <c r="E39" s="67"/>
      <c r="F39" s="68"/>
      <c r="G39" s="65"/>
      <c r="H39" s="69"/>
      <c r="I39" s="70"/>
      <c r="J39" s="70"/>
      <c r="K39" s="34" t="s">
        <v>66</v>
      </c>
      <c r="L39" s="77">
        <v>103</v>
      </c>
      <c r="M39" s="77"/>
      <c r="N39" s="72"/>
      <c r="O39" s="79" t="s">
        <v>264</v>
      </c>
      <c r="P39" s="81">
        <v>43784.48204861111</v>
      </c>
      <c r="Q39" s="79" t="s">
        <v>296</v>
      </c>
      <c r="R39" s="79"/>
      <c r="S39" s="79"/>
      <c r="T39" s="79"/>
      <c r="U39" s="79"/>
      <c r="V39" s="82" t="s">
        <v>357</v>
      </c>
      <c r="W39" s="81">
        <v>43784.48204861111</v>
      </c>
      <c r="X39" s="82" t="s">
        <v>400</v>
      </c>
      <c r="Y39" s="79"/>
      <c r="Z39" s="79"/>
      <c r="AA39" s="85" t="s">
        <v>439</v>
      </c>
      <c r="AB39" s="79"/>
      <c r="AC39" s="79" t="b">
        <v>0</v>
      </c>
      <c r="AD39" s="79">
        <v>0</v>
      </c>
      <c r="AE39" s="85" t="s">
        <v>443</v>
      </c>
      <c r="AF39" s="79" t="b">
        <v>0</v>
      </c>
      <c r="AG39" s="79" t="s">
        <v>449</v>
      </c>
      <c r="AH39" s="79"/>
      <c r="AI39" s="85" t="s">
        <v>443</v>
      </c>
      <c r="AJ39" s="79" t="b">
        <v>0</v>
      </c>
      <c r="AK39" s="79">
        <v>1</v>
      </c>
      <c r="AL39" s="85" t="s">
        <v>437</v>
      </c>
      <c r="AM39" s="79" t="s">
        <v>459</v>
      </c>
      <c r="AN39" s="79" t="b">
        <v>0</v>
      </c>
      <c r="AO39" s="85" t="s">
        <v>437</v>
      </c>
      <c r="AP39" s="79" t="s">
        <v>176</v>
      </c>
      <c r="AQ39" s="79">
        <v>0</v>
      </c>
      <c r="AR39" s="79">
        <v>0</v>
      </c>
      <c r="AS39" s="79"/>
      <c r="AT39" s="79"/>
      <c r="AU39" s="79"/>
      <c r="AV39" s="79"/>
      <c r="AW39" s="79"/>
      <c r="AX39" s="79"/>
      <c r="AY39" s="79"/>
      <c r="AZ39" s="79"/>
      <c r="BA39">
        <v>3</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243</v>
      </c>
      <c r="B40" s="64" t="s">
        <v>242</v>
      </c>
      <c r="C40" s="65"/>
      <c r="D40" s="66"/>
      <c r="E40" s="67"/>
      <c r="F40" s="68"/>
      <c r="G40" s="65"/>
      <c r="H40" s="69"/>
      <c r="I40" s="70"/>
      <c r="J40" s="70"/>
      <c r="K40" s="34" t="s">
        <v>65</v>
      </c>
      <c r="L40" s="77">
        <v>104</v>
      </c>
      <c r="M40" s="77"/>
      <c r="N40" s="72"/>
      <c r="O40" s="79" t="s">
        <v>264</v>
      </c>
      <c r="P40" s="81">
        <v>43785.19982638889</v>
      </c>
      <c r="Q40" s="79" t="s">
        <v>297</v>
      </c>
      <c r="R40" s="79"/>
      <c r="S40" s="79"/>
      <c r="T40" s="79"/>
      <c r="U40" s="79"/>
      <c r="V40" s="82" t="s">
        <v>362</v>
      </c>
      <c r="W40" s="81">
        <v>43785.19982638889</v>
      </c>
      <c r="X40" s="82" t="s">
        <v>401</v>
      </c>
      <c r="Y40" s="79"/>
      <c r="Z40" s="79"/>
      <c r="AA40" s="85" t="s">
        <v>440</v>
      </c>
      <c r="AB40" s="85" t="s">
        <v>436</v>
      </c>
      <c r="AC40" s="79" t="b">
        <v>0</v>
      </c>
      <c r="AD40" s="79">
        <v>1</v>
      </c>
      <c r="AE40" s="85" t="s">
        <v>447</v>
      </c>
      <c r="AF40" s="79" t="b">
        <v>0</v>
      </c>
      <c r="AG40" s="79" t="s">
        <v>449</v>
      </c>
      <c r="AH40" s="79"/>
      <c r="AI40" s="85" t="s">
        <v>443</v>
      </c>
      <c r="AJ40" s="79" t="b">
        <v>0</v>
      </c>
      <c r="AK40" s="79">
        <v>0</v>
      </c>
      <c r="AL40" s="85" t="s">
        <v>443</v>
      </c>
      <c r="AM40" s="79" t="s">
        <v>452</v>
      </c>
      <c r="AN40" s="79" t="b">
        <v>0</v>
      </c>
      <c r="AO40" s="85" t="s">
        <v>436</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244</v>
      </c>
      <c r="B41" s="64" t="s">
        <v>246</v>
      </c>
      <c r="C41" s="65"/>
      <c r="D41" s="66"/>
      <c r="E41" s="67"/>
      <c r="F41" s="68"/>
      <c r="G41" s="65"/>
      <c r="H41" s="69"/>
      <c r="I41" s="70"/>
      <c r="J41" s="70"/>
      <c r="K41" s="34" t="s">
        <v>65</v>
      </c>
      <c r="L41" s="77">
        <v>117</v>
      </c>
      <c r="M41" s="77"/>
      <c r="N41" s="72"/>
      <c r="O41" s="79" t="s">
        <v>264</v>
      </c>
      <c r="P41" s="81">
        <v>43785.199953703705</v>
      </c>
      <c r="Q41" s="79" t="s">
        <v>298</v>
      </c>
      <c r="R41" s="79"/>
      <c r="S41" s="79"/>
      <c r="T41" s="79"/>
      <c r="U41" s="79"/>
      <c r="V41" s="82" t="s">
        <v>363</v>
      </c>
      <c r="W41" s="81">
        <v>43785.199953703705</v>
      </c>
      <c r="X41" s="82" t="s">
        <v>402</v>
      </c>
      <c r="Y41" s="79"/>
      <c r="Z41" s="79"/>
      <c r="AA41" s="85" t="s">
        <v>441</v>
      </c>
      <c r="AB41" s="79"/>
      <c r="AC41" s="79" t="b">
        <v>0</v>
      </c>
      <c r="AD41" s="79">
        <v>0</v>
      </c>
      <c r="AE41" s="85" t="s">
        <v>443</v>
      </c>
      <c r="AF41" s="79" t="b">
        <v>0</v>
      </c>
      <c r="AG41" s="79" t="s">
        <v>449</v>
      </c>
      <c r="AH41" s="79"/>
      <c r="AI41" s="85" t="s">
        <v>443</v>
      </c>
      <c r="AJ41" s="79" t="b">
        <v>0</v>
      </c>
      <c r="AK41" s="79">
        <v>2</v>
      </c>
      <c r="AL41" s="85" t="s">
        <v>438</v>
      </c>
      <c r="AM41" s="79" t="s">
        <v>459</v>
      </c>
      <c r="AN41" s="79" t="b">
        <v>0</v>
      </c>
      <c r="AO41" s="85" t="s">
        <v>438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2</v>
      </c>
      <c r="BD41" s="48"/>
      <c r="BE41" s="49"/>
      <c r="BF41" s="48"/>
      <c r="BG41" s="49"/>
      <c r="BH41" s="48"/>
      <c r="BI41" s="49"/>
      <c r="BJ41" s="48"/>
      <c r="BK41" s="49"/>
      <c r="BL41" s="48"/>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4" r:id="rId1" display="https://www.slideshare.net/KaiserFamilyFoundation/public-opinion-on-singlepayer-national-health-plans-and-expanding-access-to-medicare-coverage-186950554"/>
    <hyperlink ref="R5" r:id="rId2" display="https://www.kff.org/other/press-release/health-policy-resources-for-covering-the-democratic-presidential-primary-debates/"/>
    <hyperlink ref="R9" r:id="rId3" display="https://kaiserf.am/2wTfOx3"/>
    <hyperlink ref="R10" r:id="rId4" display="https://www.kff.org/infographic/health-and-health-care-for-american-indians-and-alaska-natives-aians/"/>
    <hyperlink ref="R11" r:id="rId5" display="https://kaiserf.am/2wTfOx3"/>
    <hyperlink ref="R14" r:id="rId6" display="https://khn.org/news/bruising-labor-battles-put-kaiser-permanentes-reputation-on-the-line/"/>
    <hyperlink ref="R15" r:id="rId7" display="http://kff.org/health-reform/press-release/an-estimated-52-million-adults-have-pre-existing-conditions-that-would-make-them-uninsurable-pre-obamacare/?utm_sq=fozcn8izas&amp;utm_source=Twitter&amp;utm_medium=social&amp;utm_campaign=PreexistingOrg&amp;utm_content=News+and+Stats"/>
    <hyperlink ref="R17" r:id="rId8" display="https://www.kff.org/medicare/issue-brief/how-much-do-medicare-beneficiaries-spend-out-of-pocket-on-health-care/"/>
    <hyperlink ref="R18" r:id="rId9" display="https://www.mahp.org/2019/10/17/causes-of-surprise-medical-bills-examined/"/>
    <hyperlink ref="R19" r:id="rId10" display="https://www.kff.org/5ba5d6b/"/>
    <hyperlink ref="R21" r:id="rId11" display="https://www.healthinnovation.org/news/blog/post?page=kaiser-family-foundations-medicaid-survey-highlights-the-importance-of-consumer-engagement"/>
    <hyperlink ref="R22" r:id="rId12" display="https://www.healthinnovation.org/news/blog/post?page=kaiser-family-foundations-medicaid-survey-highlights-the-importance-of-consumer-engagement"/>
    <hyperlink ref="R29" r:id="rId13" display="https://www.ncbi.nlm.nih.gov/m/pubmed/27869503/"/>
    <hyperlink ref="R32" r:id="rId14" display="https://www.cnbc.com/2019/07/20/heres-why-so-many-americans-cant-handle-a-400-unexpected-expense.html"/>
    <hyperlink ref="R38" r:id="rId15" display="https://www.thebalance.com/medical-bankruptcy-statistics-4154729"/>
    <hyperlink ref="U7" r:id="rId16" display="https://pbs.twimg.com/media/D47PduIW0AUyV14.jpg"/>
    <hyperlink ref="U9" r:id="rId17" display="https://pbs.twimg.com/media/DJhCoxIWsAA_5ND.jpg"/>
    <hyperlink ref="U10" r:id="rId18" display="https://pbs.twimg.com/media/DcG6r2iXkAEei8H.jpg"/>
    <hyperlink ref="U13" r:id="rId19" display="https://pbs.twimg.com/media/EI4l95jWwAEtIOC.jpg"/>
    <hyperlink ref="U15" r:id="rId20" display="https://pbs.twimg.com/media/DYTRESBW4AAW3zB.jpg"/>
    <hyperlink ref="U21" r:id="rId21" display="https://pbs.twimg.com/media/EJRG1d8XYAIWs7Q.jpg"/>
    <hyperlink ref="U29" r:id="rId22" display="https://pbs.twimg.com/media/EJRRKeXXUAEjTkw.jpg"/>
    <hyperlink ref="U35" r:id="rId23" display="https://pbs.twimg.com/tweet_video_thumb/EJcPZiWVUAAbyUy.jpg"/>
    <hyperlink ref="V3" r:id="rId24" display="http://pbs.twimg.com/profile_images/1086264265277767681/9ChSXg7Q_normal.jpg"/>
    <hyperlink ref="V4" r:id="rId25" display="http://pbs.twimg.com/profile_images/1142525603171713025/BezR5X2O_normal.png"/>
    <hyperlink ref="V5" r:id="rId26" display="http://pbs.twimg.com/profile_images/1142525603171713025/BezR5X2O_normal.png"/>
    <hyperlink ref="V6" r:id="rId27" display="http://pbs.twimg.com/profile_images/919638088640376832/EghQo3yX_normal.jpg"/>
    <hyperlink ref="V7" r:id="rId28" display="https://pbs.twimg.com/media/D47PduIW0AUyV14.jpg"/>
    <hyperlink ref="V8" r:id="rId29" display="http://pbs.twimg.com/profile_images/487302336625123329/FoYPXMUl_normal.png"/>
    <hyperlink ref="V9" r:id="rId30" display="https://pbs.twimg.com/media/DJhCoxIWsAA_5ND.jpg"/>
    <hyperlink ref="V10" r:id="rId31" display="https://pbs.twimg.com/media/DcG6r2iXkAEei8H.jpg"/>
    <hyperlink ref="V11" r:id="rId32" display="http://pbs.twimg.com/profile_images/551141229140770817/ENNlUwqc_normal.jpeg"/>
    <hyperlink ref="V12" r:id="rId33" display="http://pbs.twimg.com/profile_images/551141229140770817/ENNlUwqc_normal.jpeg"/>
    <hyperlink ref="V13" r:id="rId34" display="https://pbs.twimg.com/media/EI4l95jWwAEtIOC.jpg"/>
    <hyperlink ref="V14" r:id="rId35" display="http://pbs.twimg.com/profile_images/378800000348028763/7d605c078f28cfd4c457ef03f2f8f6e3_normal.jpeg"/>
    <hyperlink ref="V15" r:id="rId36" display="https://pbs.twimg.com/media/DYTRESBW4AAW3zB.jpg"/>
    <hyperlink ref="V16" r:id="rId37" display="http://pbs.twimg.com/profile_images/797975493442093056/kgbgNdGl_normal.jpg"/>
    <hyperlink ref="V17" r:id="rId38" display="http://pbs.twimg.com/profile_images/3225206698/ed68a28f3266560a538db2fdd92deb0c_normal.png"/>
    <hyperlink ref="V18" r:id="rId39" display="http://pbs.twimg.com/profile_images/458271829157617664/18kb9twI_normal.jpeg"/>
    <hyperlink ref="V19" r:id="rId40" display="http://pbs.twimg.com/profile_images/1182820307452747776/99-ZFuKF_normal.jpg"/>
    <hyperlink ref="V20" r:id="rId41" display="http://pbs.twimg.com/profile_images/889544076630138882/n9I5tqPQ_normal.jpg"/>
    <hyperlink ref="V21" r:id="rId42" display="https://pbs.twimg.com/media/EJRG1d8XYAIWs7Q.jpg"/>
    <hyperlink ref="V22" r:id="rId43" display="http://pbs.twimg.com/profile_images/685220831413276678/4MTxIJ1p_normal.jpg"/>
    <hyperlink ref="V23" r:id="rId44" display="http://pbs.twimg.com/profile_images/3451593280/91bd0c29fba9c06e961e4065d4c57210_normal.jpeg"/>
    <hyperlink ref="V24" r:id="rId45" display="http://pbs.twimg.com/profile_images/1182890743897051137/s9VUll9m_normal.jpg"/>
    <hyperlink ref="V25" r:id="rId46" display="http://pbs.twimg.com/profile_images/890412400247058432/EMcnFO_0_normal.jpg"/>
    <hyperlink ref="V26" r:id="rId47" display="http://pbs.twimg.com/profile_images/378800000637592127/844aca0512dbb04fd3909e18e7bf1c02_normal.png"/>
    <hyperlink ref="V27" r:id="rId48" display="http://pbs.twimg.com/profile_images/1188156608733425664/i_3ooeTu_normal.jpg"/>
    <hyperlink ref="V28" r:id="rId49" display="http://pbs.twimg.com/profile_images/852475444880343040/OYexOgQ3_normal.jpg"/>
    <hyperlink ref="V29" r:id="rId50" display="https://pbs.twimg.com/media/EJRRKeXXUAEjTkw.jpg"/>
    <hyperlink ref="V30" r:id="rId51" display="http://pbs.twimg.com/profile_images/378800000230498594/616dccf39c50636cba458f0ea0179d27_normal.png"/>
    <hyperlink ref="V31" r:id="rId52" display="http://pbs.twimg.com/profile_images/561941582526423041/iTJOxLmS_normal.jpeg"/>
    <hyperlink ref="V32" r:id="rId53" display="http://pbs.twimg.com/profile_images/994842999279509504/FAWXyrnO_normal.jpg"/>
    <hyperlink ref="V33" r:id="rId54" display="http://pbs.twimg.com/profile_images/1188441738471452672/FO3MsANF_normal.jpg"/>
    <hyperlink ref="V34" r:id="rId55" display="http://pbs.twimg.com/profile_images/1058793257776353282/KLfE0fAD_normal.jpg"/>
    <hyperlink ref="V35" r:id="rId56" display="https://pbs.twimg.com/tweet_video_thumb/EJcPZiWVUAAbyUy.jpg"/>
    <hyperlink ref="V36" r:id="rId57" display="http://pbs.twimg.com/profile_images/1192073196306124800/sJvncKLt_normal.jpg"/>
    <hyperlink ref="V37" r:id="rId58" display="http://pbs.twimg.com/profile_images/1008441772786081792/uSWfnOxv_normal.jpg"/>
    <hyperlink ref="V38" r:id="rId59" display="http://pbs.twimg.com/profile_images/994842999279509504/FAWXyrnO_normal.jpg"/>
    <hyperlink ref="V39" r:id="rId60" display="http://pbs.twimg.com/profile_images/994842999279509504/FAWXyrnO_normal.jpg"/>
    <hyperlink ref="V40" r:id="rId61" display="http://pbs.twimg.com/profile_images/1188019450836115457/aoewJ9Gt_normal.jpg"/>
    <hyperlink ref="V41" r:id="rId62" display="http://pbs.twimg.com/profile_images/1187941935924690944/STZIhP-I_normal.jpg"/>
    <hyperlink ref="X3" r:id="rId63" display="https://twitter.com/#!/cestlavieinus/status/1191746778590109697"/>
    <hyperlink ref="X4" r:id="rId64" display="https://twitter.com/#!/tachimine/status/1191746430182084610"/>
    <hyperlink ref="X5" r:id="rId65" display="https://twitter.com/#!/tachimine/status/1191746693877895173"/>
    <hyperlink ref="X6" r:id="rId66" display="https://twitter.com/#!/johnpacewrites/status/1191747541802639372"/>
    <hyperlink ref="X7" r:id="rId67" display="https://twitter.com/#!/goldberg_ja/status/1121061472405209090"/>
    <hyperlink ref="X8" r:id="rId68" display="https://twitter.com/#!/benroseceo/status/1191756007980126208"/>
    <hyperlink ref="X9" r:id="rId69" display="https://twitter.com/#!/kff/status/907548595175530496"/>
    <hyperlink ref="X10" r:id="rId70" display="https://twitter.com/#!/kff/status/991278658793897986"/>
    <hyperlink ref="X11" r:id="rId71" display="https://twitter.com/#!/c_coolidge/status/1192900040890695680"/>
    <hyperlink ref="X12" r:id="rId72" display="https://twitter.com/#!/c_coolidge/status/1192900065100218373"/>
    <hyperlink ref="X13" r:id="rId73" display="https://twitter.com/#!/au_spa/status/1192932706503548928"/>
    <hyperlink ref="X14" r:id="rId74" display="https://twitter.com/#!/ignvaz/status/1192965209628934144"/>
    <hyperlink ref="X15" r:id="rId75" display="https://twitter.com/#!/preexistingorg/status/974133295335297025"/>
    <hyperlink ref="X16" r:id="rId76" display="https://twitter.com/#!/preexistingorg/status/1193317522986151936"/>
    <hyperlink ref="X17" r:id="rId77" display="https://twitter.com/#!/lumeris/status/1193947755850485760"/>
    <hyperlink ref="X18" r:id="rId78" display="https://twitter.com/#!/mihealthplans/status/1194310646105554947"/>
    <hyperlink ref="X19" r:id="rId79" display="https://twitter.com/#!/mamaji/status/1193642118595665920"/>
    <hyperlink ref="X20" r:id="rId80" display="https://twitter.com/#!/jenslyon/status/1194399913330794496"/>
    <hyperlink ref="X21" r:id="rId81" display="https://twitter.com/#!/diverseelders/status/1194657687482576896"/>
    <hyperlink ref="X22" r:id="rId82" display="https://twitter.com/#!/ccehi/status/1194705662355345409"/>
    <hyperlink ref="X23" r:id="rId83" display="https://twitter.com/#!/carolien_smits/status/1194729140395659264"/>
    <hyperlink ref="X24" r:id="rId84" display="https://twitter.com/#!/geronurse_notes/status/1194756134999150594"/>
    <hyperlink ref="X25" r:id="rId85" display="https://twitter.com/#!/asanakpan/status/1194757862742003712"/>
    <hyperlink ref="X26" r:id="rId86" display="https://twitter.com/#!/interdemeurope/status/1194815810755317761"/>
    <hyperlink ref="X27" r:id="rId87" display="https://twitter.com/#!/somsuj/status/1194867982352207872"/>
    <hyperlink ref="X28" r:id="rId88" display="https://twitter.com/#!/hchristie_/status/1194962232813199360"/>
    <hyperlink ref="X29" r:id="rId89" display="https://twitter.com/#!/roesdzne/status/1194669049239818240"/>
    <hyperlink ref="X30" r:id="rId90" display="https://twitter.com/#!/nhcgne/status/1195004000099295233"/>
    <hyperlink ref="X31" r:id="rId91" display="https://twitter.com/#!/mrwbond/status/1195297442788519936"/>
    <hyperlink ref="X32" r:id="rId92" display="https://twitter.com/#!/pash22/status/1195294887186509824"/>
    <hyperlink ref="X33" r:id="rId93" display="https://twitter.com/#!/tmazz929/status/1195360348162920448"/>
    <hyperlink ref="X34" r:id="rId94" display="https://twitter.com/#!/ballardsigns/status/1195418998017527808"/>
    <hyperlink ref="X35" r:id="rId95" display="https://twitter.com/#!/smilingatdogs/status/1195441164578459648"/>
    <hyperlink ref="X36" r:id="rId96" display="https://twitter.com/#!/anish_koka/status/1195284808655613952"/>
    <hyperlink ref="X37" r:id="rId97" display="https://twitter.com/#!/awgaffney/status/1195296921352626176"/>
    <hyperlink ref="X38" r:id="rId98" display="https://twitter.com/#!/pash22/status/1195197735290454017"/>
    <hyperlink ref="X39" r:id="rId99" display="https://twitter.com/#!/pash22/status/1195303973231759362"/>
    <hyperlink ref="X40" r:id="rId100" display="https://twitter.com/#!/davidac28964365/status/1195564087687700481"/>
    <hyperlink ref="X41" r:id="rId101" display="https://twitter.com/#!/eatyourlawn/status/1195564133095051266"/>
    <hyperlink ref="AZ36" r:id="rId102" display="https://api.twitter.com/1.1/geo/id/dd9c503d6c35364b.json"/>
  </hyperlinks>
  <printOptions/>
  <pageMargins left="0.7" right="0.7" top="0.75" bottom="0.75" header="0.3" footer="0.3"/>
  <pageSetup horizontalDpi="600" verticalDpi="600" orientation="portrait" r:id="rId106"/>
  <legacyDrawing r:id="rId104"/>
  <tableParts>
    <tablePart r:id="rId10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1377</v>
      </c>
      <c r="B1" s="13" t="s">
        <v>34</v>
      </c>
    </row>
    <row r="2" spans="1:2" ht="15">
      <c r="A2" s="114" t="s">
        <v>246</v>
      </c>
      <c r="B2" s="78">
        <v>2098.266667</v>
      </c>
    </row>
    <row r="3" spans="1:2" ht="15">
      <c r="A3" s="114" t="s">
        <v>215</v>
      </c>
      <c r="B3" s="78">
        <v>363</v>
      </c>
    </row>
    <row r="4" spans="1:2" ht="15">
      <c r="A4" s="114" t="s">
        <v>219</v>
      </c>
      <c r="B4" s="78">
        <v>282</v>
      </c>
    </row>
    <row r="5" spans="1:2" ht="15">
      <c r="A5" s="114" t="s">
        <v>221</v>
      </c>
      <c r="B5" s="78">
        <v>190</v>
      </c>
    </row>
    <row r="6" spans="1:2" ht="15">
      <c r="A6" s="114" t="s">
        <v>226</v>
      </c>
      <c r="B6" s="78">
        <v>190</v>
      </c>
    </row>
    <row r="7" spans="1:2" ht="15">
      <c r="A7" s="114" t="s">
        <v>220</v>
      </c>
      <c r="B7" s="78">
        <v>190</v>
      </c>
    </row>
    <row r="8" spans="1:2" ht="15">
      <c r="A8" s="114" t="s">
        <v>236</v>
      </c>
      <c r="B8" s="78">
        <v>146.5</v>
      </c>
    </row>
    <row r="9" spans="1:2" ht="15">
      <c r="A9" s="114" t="s">
        <v>213</v>
      </c>
      <c r="B9" s="78">
        <v>142</v>
      </c>
    </row>
    <row r="10" spans="1:2" ht="15">
      <c r="A10" s="114" t="s">
        <v>224</v>
      </c>
      <c r="B10" s="78">
        <v>93</v>
      </c>
    </row>
    <row r="11" spans="1:2" ht="15">
      <c r="A11" s="114" t="s">
        <v>225</v>
      </c>
      <c r="B11" s="78">
        <v>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1379</v>
      </c>
      <c r="B25" t="s">
        <v>1378</v>
      </c>
    </row>
    <row r="26" spans="1:2" ht="15">
      <c r="A26" s="125" t="s">
        <v>1381</v>
      </c>
      <c r="B26" s="3"/>
    </row>
    <row r="27" spans="1:2" ht="15">
      <c r="A27" s="126" t="s">
        <v>1382</v>
      </c>
      <c r="B27" s="3"/>
    </row>
    <row r="28" spans="1:2" ht="15">
      <c r="A28" s="127" t="s">
        <v>1383</v>
      </c>
      <c r="B28" s="3"/>
    </row>
    <row r="29" spans="1:2" ht="15">
      <c r="A29" s="128" t="s">
        <v>1384</v>
      </c>
      <c r="B29" s="3">
        <v>1</v>
      </c>
    </row>
    <row r="30" spans="1:2" ht="15">
      <c r="A30" s="125" t="s">
        <v>1385</v>
      </c>
      <c r="B30" s="3"/>
    </row>
    <row r="31" spans="1:2" ht="15">
      <c r="A31" s="126" t="s">
        <v>1386</v>
      </c>
      <c r="B31" s="3"/>
    </row>
    <row r="32" spans="1:2" ht="15">
      <c r="A32" s="127" t="s">
        <v>1387</v>
      </c>
      <c r="B32" s="3"/>
    </row>
    <row r="33" spans="1:2" ht="15">
      <c r="A33" s="128" t="s">
        <v>1388</v>
      </c>
      <c r="B33" s="3">
        <v>1</v>
      </c>
    </row>
    <row r="34" spans="1:2" ht="15">
      <c r="A34" s="126" t="s">
        <v>1389</v>
      </c>
      <c r="B34" s="3"/>
    </row>
    <row r="35" spans="1:2" ht="15">
      <c r="A35" s="127" t="s">
        <v>1390</v>
      </c>
      <c r="B35" s="3"/>
    </row>
    <row r="36" spans="1:2" ht="15">
      <c r="A36" s="128" t="s">
        <v>1391</v>
      </c>
      <c r="B36" s="3">
        <v>1</v>
      </c>
    </row>
    <row r="37" spans="1:2" ht="15">
      <c r="A37" s="125" t="s">
        <v>1392</v>
      </c>
      <c r="B37" s="3"/>
    </row>
    <row r="38" spans="1:2" ht="15">
      <c r="A38" s="126" t="s">
        <v>1393</v>
      </c>
      <c r="B38" s="3"/>
    </row>
    <row r="39" spans="1:2" ht="15">
      <c r="A39" s="127" t="s">
        <v>1394</v>
      </c>
      <c r="B39" s="3"/>
    </row>
    <row r="40" spans="1:2" ht="15">
      <c r="A40" s="128" t="s">
        <v>1395</v>
      </c>
      <c r="B40" s="3">
        <v>1</v>
      </c>
    </row>
    <row r="41" spans="1:2" ht="15">
      <c r="A41" s="126" t="s">
        <v>1396</v>
      </c>
      <c r="B41" s="3"/>
    </row>
    <row r="42" spans="1:2" ht="15">
      <c r="A42" s="127" t="s">
        <v>1397</v>
      </c>
      <c r="B42" s="3"/>
    </row>
    <row r="43" spans="1:2" ht="15">
      <c r="A43" s="128" t="s">
        <v>1398</v>
      </c>
      <c r="B43" s="3">
        <v>3</v>
      </c>
    </row>
    <row r="44" spans="1:2" ht="15">
      <c r="A44" s="128" t="s">
        <v>1399</v>
      </c>
      <c r="B44" s="3">
        <v>2</v>
      </c>
    </row>
    <row r="45" spans="1:2" ht="15">
      <c r="A45" s="127" t="s">
        <v>1400</v>
      </c>
      <c r="B45" s="3"/>
    </row>
    <row r="46" spans="1:2" ht="15">
      <c r="A46" s="128" t="s">
        <v>1401</v>
      </c>
      <c r="B46" s="3">
        <v>2</v>
      </c>
    </row>
    <row r="47" spans="1:2" ht="15">
      <c r="A47" s="128" t="s">
        <v>1402</v>
      </c>
      <c r="B47" s="3">
        <v>1</v>
      </c>
    </row>
    <row r="48" spans="1:2" ht="15">
      <c r="A48" s="127" t="s">
        <v>1403</v>
      </c>
      <c r="B48" s="3"/>
    </row>
    <row r="49" spans="1:2" ht="15">
      <c r="A49" s="128" t="s">
        <v>1404</v>
      </c>
      <c r="B49" s="3">
        <v>1</v>
      </c>
    </row>
    <row r="50" spans="1:2" ht="15">
      <c r="A50" s="127" t="s">
        <v>1405</v>
      </c>
      <c r="B50" s="3"/>
    </row>
    <row r="51" spans="1:2" ht="15">
      <c r="A51" s="128" t="s">
        <v>1404</v>
      </c>
      <c r="B51" s="3">
        <v>1</v>
      </c>
    </row>
    <row r="52" spans="1:2" ht="15">
      <c r="A52" s="128" t="s">
        <v>1406</v>
      </c>
      <c r="B52" s="3">
        <v>1</v>
      </c>
    </row>
    <row r="53" spans="1:2" ht="15">
      <c r="A53" s="127" t="s">
        <v>1407</v>
      </c>
      <c r="B53" s="3"/>
    </row>
    <row r="54" spans="1:2" ht="15">
      <c r="A54" s="128" t="s">
        <v>1408</v>
      </c>
      <c r="B54" s="3">
        <v>1</v>
      </c>
    </row>
    <row r="55" spans="1:2" ht="15">
      <c r="A55" s="127" t="s">
        <v>1409</v>
      </c>
      <c r="B55" s="3"/>
    </row>
    <row r="56" spans="1:2" ht="15">
      <c r="A56" s="128" t="s">
        <v>1408</v>
      </c>
      <c r="B56" s="3">
        <v>1</v>
      </c>
    </row>
    <row r="57" spans="1:2" ht="15">
      <c r="A57" s="128" t="s">
        <v>1410</v>
      </c>
      <c r="B57" s="3">
        <v>1</v>
      </c>
    </row>
    <row r="58" spans="1:2" ht="15">
      <c r="A58" s="127" t="s">
        <v>1411</v>
      </c>
      <c r="B58" s="3"/>
    </row>
    <row r="59" spans="1:2" ht="15">
      <c r="A59" s="128" t="s">
        <v>1399</v>
      </c>
      <c r="B59" s="3">
        <v>1</v>
      </c>
    </row>
    <row r="60" spans="1:2" ht="15">
      <c r="A60" s="128" t="s">
        <v>1408</v>
      </c>
      <c r="B60" s="3">
        <v>1</v>
      </c>
    </row>
    <row r="61" spans="1:2" ht="15">
      <c r="A61" s="128" t="s">
        <v>1412</v>
      </c>
      <c r="B61" s="3">
        <v>1</v>
      </c>
    </row>
    <row r="62" spans="1:2" ht="15">
      <c r="A62" s="128" t="s">
        <v>1406</v>
      </c>
      <c r="B62" s="3">
        <v>1</v>
      </c>
    </row>
    <row r="63" spans="1:2" ht="15">
      <c r="A63" s="128" t="s">
        <v>1410</v>
      </c>
      <c r="B63" s="3">
        <v>2</v>
      </c>
    </row>
    <row r="64" spans="1:2" ht="15">
      <c r="A64" s="127" t="s">
        <v>1413</v>
      </c>
      <c r="B64" s="3"/>
    </row>
    <row r="65" spans="1:2" ht="15">
      <c r="A65" s="128" t="s">
        <v>1414</v>
      </c>
      <c r="B65" s="3">
        <v>1</v>
      </c>
    </row>
    <row r="66" spans="1:2" ht="15">
      <c r="A66" s="128" t="s">
        <v>1415</v>
      </c>
      <c r="B66" s="3">
        <v>1</v>
      </c>
    </row>
    <row r="67" spans="1:2" ht="15">
      <c r="A67" s="128" t="s">
        <v>1416</v>
      </c>
      <c r="B67" s="3">
        <v>1</v>
      </c>
    </row>
    <row r="68" spans="1:2" ht="15">
      <c r="A68" s="128" t="s">
        <v>1398</v>
      </c>
      <c r="B68" s="3">
        <v>1</v>
      </c>
    </row>
    <row r="69" spans="1:2" ht="15">
      <c r="A69" s="127" t="s">
        <v>1417</v>
      </c>
      <c r="B69" s="3"/>
    </row>
    <row r="70" spans="1:2" ht="15">
      <c r="A70" s="128" t="s">
        <v>1388</v>
      </c>
      <c r="B70" s="3">
        <v>1</v>
      </c>
    </row>
    <row r="71" spans="1:2" ht="15">
      <c r="A71" s="128" t="s">
        <v>1384</v>
      </c>
      <c r="B71" s="3">
        <v>2</v>
      </c>
    </row>
    <row r="72" spans="1:2" ht="15">
      <c r="A72" s="128" t="s">
        <v>1391</v>
      </c>
      <c r="B72" s="3">
        <v>3</v>
      </c>
    </row>
    <row r="73" spans="1:2" ht="15">
      <c r="A73" s="128" t="s">
        <v>1398</v>
      </c>
      <c r="B73" s="3">
        <v>1</v>
      </c>
    </row>
    <row r="74" spans="1:2" ht="15">
      <c r="A74" s="128" t="s">
        <v>1412</v>
      </c>
      <c r="B74" s="3">
        <v>1</v>
      </c>
    </row>
    <row r="75" spans="1:2" ht="15">
      <c r="A75" s="128" t="s">
        <v>1401</v>
      </c>
      <c r="B75" s="3">
        <v>1</v>
      </c>
    </row>
    <row r="76" spans="1:2" ht="15">
      <c r="A76" s="127" t="s">
        <v>1418</v>
      </c>
      <c r="B76" s="3"/>
    </row>
    <row r="77" spans="1:2" ht="15">
      <c r="A77" s="128" t="s">
        <v>1388</v>
      </c>
      <c r="B77" s="3">
        <v>2</v>
      </c>
    </row>
    <row r="78" spans="1:2" ht="15">
      <c r="A78" s="125" t="s">
        <v>1380</v>
      </c>
      <c r="B78"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470</v>
      </c>
      <c r="AE2" s="13" t="s">
        <v>471</v>
      </c>
      <c r="AF2" s="13" t="s">
        <v>472</v>
      </c>
      <c r="AG2" s="13" t="s">
        <v>473</v>
      </c>
      <c r="AH2" s="13" t="s">
        <v>474</v>
      </c>
      <c r="AI2" s="13" t="s">
        <v>475</v>
      </c>
      <c r="AJ2" s="13" t="s">
        <v>476</v>
      </c>
      <c r="AK2" s="13" t="s">
        <v>477</v>
      </c>
      <c r="AL2" s="13" t="s">
        <v>478</v>
      </c>
      <c r="AM2" s="13" t="s">
        <v>479</v>
      </c>
      <c r="AN2" s="13" t="s">
        <v>480</v>
      </c>
      <c r="AO2" s="13" t="s">
        <v>481</v>
      </c>
      <c r="AP2" s="13" t="s">
        <v>482</v>
      </c>
      <c r="AQ2" s="13" t="s">
        <v>483</v>
      </c>
      <c r="AR2" s="13" t="s">
        <v>484</v>
      </c>
      <c r="AS2" s="13" t="s">
        <v>192</v>
      </c>
      <c r="AT2" s="13" t="s">
        <v>485</v>
      </c>
      <c r="AU2" s="13" t="s">
        <v>486</v>
      </c>
      <c r="AV2" s="13" t="s">
        <v>487</v>
      </c>
      <c r="AW2" s="13" t="s">
        <v>488</v>
      </c>
      <c r="AX2" s="13" t="s">
        <v>489</v>
      </c>
      <c r="AY2" s="13" t="s">
        <v>490</v>
      </c>
      <c r="AZ2" s="13" t="s">
        <v>903</v>
      </c>
      <c r="BA2" s="115" t="s">
        <v>1199</v>
      </c>
      <c r="BB2" s="115" t="s">
        <v>1202</v>
      </c>
      <c r="BC2" s="115" t="s">
        <v>1203</v>
      </c>
      <c r="BD2" s="115" t="s">
        <v>1206</v>
      </c>
      <c r="BE2" s="115" t="s">
        <v>1207</v>
      </c>
      <c r="BF2" s="115" t="s">
        <v>1208</v>
      </c>
      <c r="BG2" s="115" t="s">
        <v>1209</v>
      </c>
      <c r="BH2" s="115" t="s">
        <v>1235</v>
      </c>
      <c r="BI2" s="115" t="s">
        <v>1241</v>
      </c>
      <c r="BJ2" s="115" t="s">
        <v>1267</v>
      </c>
      <c r="BK2" s="115" t="s">
        <v>1333</v>
      </c>
      <c r="BL2" s="115" t="s">
        <v>1334</v>
      </c>
      <c r="BM2" s="115" t="s">
        <v>1335</v>
      </c>
      <c r="BN2" s="115" t="s">
        <v>1336</v>
      </c>
      <c r="BO2" s="115" t="s">
        <v>1337</v>
      </c>
      <c r="BP2" s="115" t="s">
        <v>1338</v>
      </c>
      <c r="BQ2" s="115" t="s">
        <v>1339</v>
      </c>
      <c r="BR2" s="115" t="s">
        <v>1340</v>
      </c>
      <c r="BS2" s="115" t="s">
        <v>1342</v>
      </c>
      <c r="BT2" s="3"/>
      <c r="BU2" s="3"/>
    </row>
    <row r="3" spans="1:73" ht="15" customHeight="1">
      <c r="A3" s="64" t="s">
        <v>212</v>
      </c>
      <c r="B3" s="65"/>
      <c r="C3" s="65" t="s">
        <v>64</v>
      </c>
      <c r="D3" s="66">
        <v>165.78719997153178</v>
      </c>
      <c r="E3" s="68"/>
      <c r="F3" s="100" t="s">
        <v>337</v>
      </c>
      <c r="G3" s="65"/>
      <c r="H3" s="69" t="s">
        <v>212</v>
      </c>
      <c r="I3" s="70"/>
      <c r="J3" s="70"/>
      <c r="K3" s="69" t="s">
        <v>789</v>
      </c>
      <c r="L3" s="73">
        <v>1</v>
      </c>
      <c r="M3" s="74">
        <v>4682.33544921875</v>
      </c>
      <c r="N3" s="74">
        <v>4281.9248046875</v>
      </c>
      <c r="O3" s="75"/>
      <c r="P3" s="76"/>
      <c r="Q3" s="76"/>
      <c r="R3" s="48"/>
      <c r="S3" s="48">
        <v>0</v>
      </c>
      <c r="T3" s="48">
        <v>1</v>
      </c>
      <c r="U3" s="49">
        <v>0</v>
      </c>
      <c r="V3" s="49">
        <v>0.006211</v>
      </c>
      <c r="W3" s="49">
        <v>0.001866</v>
      </c>
      <c r="X3" s="49">
        <v>0.409459</v>
      </c>
      <c r="Y3" s="49">
        <v>0</v>
      </c>
      <c r="Z3" s="49">
        <v>0</v>
      </c>
      <c r="AA3" s="71">
        <v>3</v>
      </c>
      <c r="AB3" s="71"/>
      <c r="AC3" s="72"/>
      <c r="AD3" s="78" t="s">
        <v>212</v>
      </c>
      <c r="AE3" s="78">
        <v>368</v>
      </c>
      <c r="AF3" s="78">
        <v>254</v>
      </c>
      <c r="AG3" s="78">
        <v>17220</v>
      </c>
      <c r="AH3" s="78">
        <v>13249</v>
      </c>
      <c r="AI3" s="78"/>
      <c r="AJ3" s="78"/>
      <c r="AK3" s="78"/>
      <c r="AL3" s="78"/>
      <c r="AM3" s="78"/>
      <c r="AN3" s="80">
        <v>43266.65715277778</v>
      </c>
      <c r="AO3" s="83" t="s">
        <v>655</v>
      </c>
      <c r="AP3" s="78" t="b">
        <v>1</v>
      </c>
      <c r="AQ3" s="78" t="b">
        <v>0</v>
      </c>
      <c r="AR3" s="78" t="b">
        <v>0</v>
      </c>
      <c r="AS3" s="78"/>
      <c r="AT3" s="78">
        <v>3</v>
      </c>
      <c r="AU3" s="78"/>
      <c r="AV3" s="78" t="b">
        <v>0</v>
      </c>
      <c r="AW3" s="78" t="s">
        <v>735</v>
      </c>
      <c r="AX3" s="83" t="s">
        <v>736</v>
      </c>
      <c r="AY3" s="78" t="s">
        <v>66</v>
      </c>
      <c r="AZ3" s="78" t="str">
        <f>REPLACE(INDEX(GroupVertices[Group],MATCH(Vertices[[#This Row],[Vertex]],GroupVertices[Vertex],0)),1,1,"")</f>
        <v>6</v>
      </c>
      <c r="BA3" s="48"/>
      <c r="BB3" s="48"/>
      <c r="BC3" s="48"/>
      <c r="BD3" s="48"/>
      <c r="BE3" s="48"/>
      <c r="BF3" s="48"/>
      <c r="BG3" s="116" t="s">
        <v>1210</v>
      </c>
      <c r="BH3" s="116" t="s">
        <v>1210</v>
      </c>
      <c r="BI3" s="116" t="s">
        <v>1242</v>
      </c>
      <c r="BJ3" s="116" t="s">
        <v>1242</v>
      </c>
      <c r="BK3" s="116">
        <v>0</v>
      </c>
      <c r="BL3" s="120">
        <v>0</v>
      </c>
      <c r="BM3" s="116">
        <v>1</v>
      </c>
      <c r="BN3" s="120">
        <v>4</v>
      </c>
      <c r="BO3" s="116">
        <v>0</v>
      </c>
      <c r="BP3" s="120">
        <v>0</v>
      </c>
      <c r="BQ3" s="116">
        <v>24</v>
      </c>
      <c r="BR3" s="120">
        <v>96</v>
      </c>
      <c r="BS3" s="116">
        <v>25</v>
      </c>
      <c r="BT3" s="3"/>
      <c r="BU3" s="3"/>
    </row>
    <row r="4" spans="1:76" ht="15">
      <c r="A4" s="64" t="s">
        <v>213</v>
      </c>
      <c r="B4" s="65"/>
      <c r="C4" s="65" t="s">
        <v>64</v>
      </c>
      <c r="D4" s="66">
        <v>175.98580146967242</v>
      </c>
      <c r="E4" s="68"/>
      <c r="F4" s="100" t="s">
        <v>338</v>
      </c>
      <c r="G4" s="65"/>
      <c r="H4" s="69" t="s">
        <v>213</v>
      </c>
      <c r="I4" s="70"/>
      <c r="J4" s="70"/>
      <c r="K4" s="69" t="s">
        <v>790</v>
      </c>
      <c r="L4" s="73">
        <v>677.6137127984028</v>
      </c>
      <c r="M4" s="74">
        <v>5051.9033203125</v>
      </c>
      <c r="N4" s="74">
        <v>2297.66552734375</v>
      </c>
      <c r="O4" s="75"/>
      <c r="P4" s="76"/>
      <c r="Q4" s="76"/>
      <c r="R4" s="86"/>
      <c r="S4" s="48">
        <v>2</v>
      </c>
      <c r="T4" s="48">
        <v>2</v>
      </c>
      <c r="U4" s="49">
        <v>142</v>
      </c>
      <c r="V4" s="49">
        <v>0.00885</v>
      </c>
      <c r="W4" s="49">
        <v>0.014798</v>
      </c>
      <c r="X4" s="49">
        <v>1.220983</v>
      </c>
      <c r="Y4" s="49">
        <v>0.16666666666666666</v>
      </c>
      <c r="Z4" s="49">
        <v>0</v>
      </c>
      <c r="AA4" s="71">
        <v>4</v>
      </c>
      <c r="AB4" s="71"/>
      <c r="AC4" s="72"/>
      <c r="AD4" s="78" t="s">
        <v>491</v>
      </c>
      <c r="AE4" s="78">
        <v>1069</v>
      </c>
      <c r="AF4" s="78">
        <v>938</v>
      </c>
      <c r="AG4" s="78">
        <v>41015</v>
      </c>
      <c r="AH4" s="78">
        <v>104629</v>
      </c>
      <c r="AI4" s="78"/>
      <c r="AJ4" s="78" t="s">
        <v>542</v>
      </c>
      <c r="AK4" s="78" t="s">
        <v>590</v>
      </c>
      <c r="AL4" s="83" t="s">
        <v>622</v>
      </c>
      <c r="AM4" s="78"/>
      <c r="AN4" s="80">
        <v>40123.72803240741</v>
      </c>
      <c r="AO4" s="83" t="s">
        <v>656</v>
      </c>
      <c r="AP4" s="78" t="b">
        <v>0</v>
      </c>
      <c r="AQ4" s="78" t="b">
        <v>0</v>
      </c>
      <c r="AR4" s="78" t="b">
        <v>0</v>
      </c>
      <c r="AS4" s="78"/>
      <c r="AT4" s="78">
        <v>7</v>
      </c>
      <c r="AU4" s="83" t="s">
        <v>696</v>
      </c>
      <c r="AV4" s="78" t="b">
        <v>0</v>
      </c>
      <c r="AW4" s="78" t="s">
        <v>735</v>
      </c>
      <c r="AX4" s="83" t="s">
        <v>737</v>
      </c>
      <c r="AY4" s="78" t="s">
        <v>66</v>
      </c>
      <c r="AZ4" s="78" t="str">
        <f>REPLACE(INDEX(GroupVertices[Group],MATCH(Vertices[[#This Row],[Vertex]],GroupVertices[Vertex],0)),1,1,"")</f>
        <v>6</v>
      </c>
      <c r="BA4" s="48" t="s">
        <v>932</v>
      </c>
      <c r="BB4" s="48" t="s">
        <v>932</v>
      </c>
      <c r="BC4" s="48" t="s">
        <v>948</v>
      </c>
      <c r="BD4" s="48" t="s">
        <v>948</v>
      </c>
      <c r="BE4" s="48"/>
      <c r="BF4" s="48"/>
      <c r="BG4" s="116" t="s">
        <v>1211</v>
      </c>
      <c r="BH4" s="116" t="s">
        <v>1236</v>
      </c>
      <c r="BI4" s="116" t="s">
        <v>1243</v>
      </c>
      <c r="BJ4" s="116" t="s">
        <v>1243</v>
      </c>
      <c r="BK4" s="116">
        <v>0</v>
      </c>
      <c r="BL4" s="120">
        <v>0</v>
      </c>
      <c r="BM4" s="116">
        <v>1</v>
      </c>
      <c r="BN4" s="120">
        <v>2.380952380952381</v>
      </c>
      <c r="BO4" s="116">
        <v>0</v>
      </c>
      <c r="BP4" s="120">
        <v>0</v>
      </c>
      <c r="BQ4" s="116">
        <v>41</v>
      </c>
      <c r="BR4" s="120">
        <v>97.61904761904762</v>
      </c>
      <c r="BS4" s="116">
        <v>42</v>
      </c>
      <c r="BT4" s="2"/>
      <c r="BU4" s="3"/>
      <c r="BV4" s="3"/>
      <c r="BW4" s="3"/>
      <c r="BX4" s="3"/>
    </row>
    <row r="5" spans="1:76" ht="15">
      <c r="A5" s="64" t="s">
        <v>245</v>
      </c>
      <c r="B5" s="65"/>
      <c r="C5" s="65" t="s">
        <v>64</v>
      </c>
      <c r="D5" s="66">
        <v>1000</v>
      </c>
      <c r="E5" s="68"/>
      <c r="F5" s="100" t="s">
        <v>709</v>
      </c>
      <c r="G5" s="65"/>
      <c r="H5" s="69" t="s">
        <v>245</v>
      </c>
      <c r="I5" s="70"/>
      <c r="J5" s="70"/>
      <c r="K5" s="69" t="s">
        <v>791</v>
      </c>
      <c r="L5" s="73">
        <v>1</v>
      </c>
      <c r="M5" s="74">
        <v>4632.4150390625</v>
      </c>
      <c r="N5" s="74">
        <v>668.9918212890625</v>
      </c>
      <c r="O5" s="75"/>
      <c r="P5" s="76"/>
      <c r="Q5" s="76"/>
      <c r="R5" s="86"/>
      <c r="S5" s="48">
        <v>2</v>
      </c>
      <c r="T5" s="48">
        <v>0</v>
      </c>
      <c r="U5" s="49">
        <v>0</v>
      </c>
      <c r="V5" s="49">
        <v>0.00625</v>
      </c>
      <c r="W5" s="49">
        <v>0.003705</v>
      </c>
      <c r="X5" s="49">
        <v>0.659469</v>
      </c>
      <c r="Y5" s="49">
        <v>0.5</v>
      </c>
      <c r="Z5" s="49">
        <v>0</v>
      </c>
      <c r="AA5" s="71">
        <v>5</v>
      </c>
      <c r="AB5" s="71"/>
      <c r="AC5" s="72"/>
      <c r="AD5" s="78" t="s">
        <v>492</v>
      </c>
      <c r="AE5" s="78">
        <v>11081</v>
      </c>
      <c r="AF5" s="78">
        <v>239741</v>
      </c>
      <c r="AG5" s="78">
        <v>30258</v>
      </c>
      <c r="AH5" s="78">
        <v>57</v>
      </c>
      <c r="AI5" s="78">
        <v>-25200</v>
      </c>
      <c r="AJ5" s="78" t="s">
        <v>543</v>
      </c>
      <c r="AK5" s="78" t="s">
        <v>591</v>
      </c>
      <c r="AL5" s="83" t="s">
        <v>623</v>
      </c>
      <c r="AM5" s="78" t="s">
        <v>654</v>
      </c>
      <c r="AN5" s="80">
        <v>39380.226585648146</v>
      </c>
      <c r="AO5" s="83" t="s">
        <v>657</v>
      </c>
      <c r="AP5" s="78" t="b">
        <v>0</v>
      </c>
      <c r="AQ5" s="78" t="b">
        <v>0</v>
      </c>
      <c r="AR5" s="78" t="b">
        <v>0</v>
      </c>
      <c r="AS5" s="78" t="s">
        <v>449</v>
      </c>
      <c r="AT5" s="78">
        <v>4710</v>
      </c>
      <c r="AU5" s="83" t="s">
        <v>697</v>
      </c>
      <c r="AV5" s="78" t="b">
        <v>1</v>
      </c>
      <c r="AW5" s="78" t="s">
        <v>735</v>
      </c>
      <c r="AX5" s="83" t="s">
        <v>738</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214</v>
      </c>
      <c r="B6" s="65"/>
      <c r="C6" s="65" t="s">
        <v>64</v>
      </c>
      <c r="D6" s="66">
        <v>174.8377132893262</v>
      </c>
      <c r="E6" s="68"/>
      <c r="F6" s="100" t="s">
        <v>339</v>
      </c>
      <c r="G6" s="65"/>
      <c r="H6" s="69" t="s">
        <v>214</v>
      </c>
      <c r="I6" s="70"/>
      <c r="J6" s="70"/>
      <c r="K6" s="69" t="s">
        <v>792</v>
      </c>
      <c r="L6" s="73">
        <v>220.18472386427135</v>
      </c>
      <c r="M6" s="74">
        <v>6107.25146484375</v>
      </c>
      <c r="N6" s="74">
        <v>821.2478637695312</v>
      </c>
      <c r="O6" s="75"/>
      <c r="P6" s="76"/>
      <c r="Q6" s="76"/>
      <c r="R6" s="86"/>
      <c r="S6" s="48">
        <v>0</v>
      </c>
      <c r="T6" s="48">
        <v>3</v>
      </c>
      <c r="U6" s="49">
        <v>46</v>
      </c>
      <c r="V6" s="49">
        <v>0.008772</v>
      </c>
      <c r="W6" s="49">
        <v>0.014589</v>
      </c>
      <c r="X6" s="49">
        <v>0.882392</v>
      </c>
      <c r="Y6" s="49">
        <v>0.3333333333333333</v>
      </c>
      <c r="Z6" s="49">
        <v>0</v>
      </c>
      <c r="AA6" s="71">
        <v>6</v>
      </c>
      <c r="AB6" s="71"/>
      <c r="AC6" s="72"/>
      <c r="AD6" s="78" t="s">
        <v>493</v>
      </c>
      <c r="AE6" s="78">
        <v>1257</v>
      </c>
      <c r="AF6" s="78">
        <v>861</v>
      </c>
      <c r="AG6" s="78">
        <v>13402</v>
      </c>
      <c r="AH6" s="78">
        <v>15069</v>
      </c>
      <c r="AI6" s="78"/>
      <c r="AJ6" s="78" t="s">
        <v>544</v>
      </c>
      <c r="AK6" s="78" t="s">
        <v>592</v>
      </c>
      <c r="AL6" s="83" t="s">
        <v>624</v>
      </c>
      <c r="AM6" s="78"/>
      <c r="AN6" s="80">
        <v>40850.11748842592</v>
      </c>
      <c r="AO6" s="83" t="s">
        <v>658</v>
      </c>
      <c r="AP6" s="78" t="b">
        <v>0</v>
      </c>
      <c r="AQ6" s="78" t="b">
        <v>0</v>
      </c>
      <c r="AR6" s="78" t="b">
        <v>0</v>
      </c>
      <c r="AS6" s="78"/>
      <c r="AT6" s="78">
        <v>5</v>
      </c>
      <c r="AU6" s="83" t="s">
        <v>698</v>
      </c>
      <c r="AV6" s="78" t="b">
        <v>0</v>
      </c>
      <c r="AW6" s="78" t="s">
        <v>735</v>
      </c>
      <c r="AX6" s="83" t="s">
        <v>739</v>
      </c>
      <c r="AY6" s="78" t="s">
        <v>66</v>
      </c>
      <c r="AZ6" s="78" t="str">
        <f>REPLACE(INDEX(GroupVertices[Group],MATCH(Vertices[[#This Row],[Vertex]],GroupVertices[Vertex],0)),1,1,"")</f>
        <v>6</v>
      </c>
      <c r="BA6" s="48"/>
      <c r="BB6" s="48"/>
      <c r="BC6" s="48"/>
      <c r="BD6" s="48"/>
      <c r="BE6" s="48"/>
      <c r="BF6" s="48"/>
      <c r="BG6" s="116" t="s">
        <v>1212</v>
      </c>
      <c r="BH6" s="116" t="s">
        <v>1212</v>
      </c>
      <c r="BI6" s="116" t="s">
        <v>1244</v>
      </c>
      <c r="BJ6" s="116" t="s">
        <v>1244</v>
      </c>
      <c r="BK6" s="116">
        <v>0</v>
      </c>
      <c r="BL6" s="120">
        <v>0</v>
      </c>
      <c r="BM6" s="116">
        <v>1</v>
      </c>
      <c r="BN6" s="120">
        <v>3.3333333333333335</v>
      </c>
      <c r="BO6" s="116">
        <v>0</v>
      </c>
      <c r="BP6" s="120">
        <v>0</v>
      </c>
      <c r="BQ6" s="116">
        <v>29</v>
      </c>
      <c r="BR6" s="120">
        <v>96.66666666666667</v>
      </c>
      <c r="BS6" s="116">
        <v>30</v>
      </c>
      <c r="BT6" s="2"/>
      <c r="BU6" s="3"/>
      <c r="BV6" s="3"/>
      <c r="BW6" s="3"/>
      <c r="BX6" s="3"/>
    </row>
    <row r="7" spans="1:76" ht="15">
      <c r="A7" s="64" t="s">
        <v>246</v>
      </c>
      <c r="B7" s="65"/>
      <c r="C7" s="65" t="s">
        <v>64</v>
      </c>
      <c r="D7" s="66">
        <v>162.04473070832518</v>
      </c>
      <c r="E7" s="68"/>
      <c r="F7" s="100" t="s">
        <v>710</v>
      </c>
      <c r="G7" s="65"/>
      <c r="H7" s="69" t="s">
        <v>246</v>
      </c>
      <c r="I7" s="70"/>
      <c r="J7" s="70"/>
      <c r="K7" s="69" t="s">
        <v>793</v>
      </c>
      <c r="L7" s="73">
        <v>9999</v>
      </c>
      <c r="M7" s="74">
        <v>2152.088623046875</v>
      </c>
      <c r="N7" s="74">
        <v>7138.59716796875</v>
      </c>
      <c r="O7" s="75"/>
      <c r="P7" s="76"/>
      <c r="Q7" s="76"/>
      <c r="R7" s="86"/>
      <c r="S7" s="48">
        <v>28</v>
      </c>
      <c r="T7" s="48">
        <v>0</v>
      </c>
      <c r="U7" s="49">
        <v>2098.266667</v>
      </c>
      <c r="V7" s="49">
        <v>0.014286</v>
      </c>
      <c r="W7" s="49">
        <v>0.097223</v>
      </c>
      <c r="X7" s="49">
        <v>6.346431</v>
      </c>
      <c r="Y7" s="49">
        <v>0.04365079365079365</v>
      </c>
      <c r="Z7" s="49">
        <v>0</v>
      </c>
      <c r="AA7" s="71">
        <v>7</v>
      </c>
      <c r="AB7" s="71"/>
      <c r="AC7" s="72"/>
      <c r="AD7" s="78" t="s">
        <v>246</v>
      </c>
      <c r="AE7" s="78">
        <v>1</v>
      </c>
      <c r="AF7" s="78">
        <v>3</v>
      </c>
      <c r="AG7" s="78">
        <v>1</v>
      </c>
      <c r="AH7" s="78">
        <v>0</v>
      </c>
      <c r="AI7" s="78"/>
      <c r="AJ7" s="78" t="s">
        <v>545</v>
      </c>
      <c r="AK7" s="78"/>
      <c r="AL7" s="78"/>
      <c r="AM7" s="78"/>
      <c r="AN7" s="80">
        <v>43686.806655092594</v>
      </c>
      <c r="AO7" s="83" t="s">
        <v>659</v>
      </c>
      <c r="AP7" s="78" t="b">
        <v>1</v>
      </c>
      <c r="AQ7" s="78" t="b">
        <v>0</v>
      </c>
      <c r="AR7" s="78" t="b">
        <v>0</v>
      </c>
      <c r="AS7" s="78"/>
      <c r="AT7" s="78">
        <v>1</v>
      </c>
      <c r="AU7" s="78"/>
      <c r="AV7" s="78" t="b">
        <v>0</v>
      </c>
      <c r="AW7" s="78" t="s">
        <v>735</v>
      </c>
      <c r="AX7" s="83" t="s">
        <v>740</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167.7851716100564</v>
      </c>
      <c r="E8" s="68"/>
      <c r="F8" s="100" t="s">
        <v>711</v>
      </c>
      <c r="G8" s="65"/>
      <c r="H8" s="69" t="s">
        <v>215</v>
      </c>
      <c r="I8" s="70"/>
      <c r="J8" s="70"/>
      <c r="K8" s="69" t="s">
        <v>794</v>
      </c>
      <c r="L8" s="73">
        <v>1730.6533644071849</v>
      </c>
      <c r="M8" s="74">
        <v>5226.70458984375</v>
      </c>
      <c r="N8" s="74">
        <v>6165.57373046875</v>
      </c>
      <c r="O8" s="75"/>
      <c r="P8" s="76"/>
      <c r="Q8" s="76"/>
      <c r="R8" s="86"/>
      <c r="S8" s="48">
        <v>1</v>
      </c>
      <c r="T8" s="48">
        <v>4</v>
      </c>
      <c r="U8" s="49">
        <v>363</v>
      </c>
      <c r="V8" s="49">
        <v>0.009091</v>
      </c>
      <c r="W8" s="49">
        <v>0.013314</v>
      </c>
      <c r="X8" s="49">
        <v>1.443031</v>
      </c>
      <c r="Y8" s="49">
        <v>0.15</v>
      </c>
      <c r="Z8" s="49">
        <v>0</v>
      </c>
      <c r="AA8" s="71">
        <v>8</v>
      </c>
      <c r="AB8" s="71"/>
      <c r="AC8" s="72"/>
      <c r="AD8" s="78" t="s">
        <v>494</v>
      </c>
      <c r="AE8" s="78">
        <v>406</v>
      </c>
      <c r="AF8" s="78">
        <v>388</v>
      </c>
      <c r="AG8" s="78">
        <v>1897</v>
      </c>
      <c r="AH8" s="78">
        <v>1987</v>
      </c>
      <c r="AI8" s="78"/>
      <c r="AJ8" s="78" t="s">
        <v>546</v>
      </c>
      <c r="AK8" s="78"/>
      <c r="AL8" s="78"/>
      <c r="AM8" s="78"/>
      <c r="AN8" s="80">
        <v>42215.63836805556</v>
      </c>
      <c r="AO8" s="78"/>
      <c r="AP8" s="78" t="b">
        <v>1</v>
      </c>
      <c r="AQ8" s="78" t="b">
        <v>0</v>
      </c>
      <c r="AR8" s="78" t="b">
        <v>0</v>
      </c>
      <c r="AS8" s="78"/>
      <c r="AT8" s="78">
        <v>16</v>
      </c>
      <c r="AU8" s="83" t="s">
        <v>699</v>
      </c>
      <c r="AV8" s="78" t="b">
        <v>0</v>
      </c>
      <c r="AW8" s="78" t="s">
        <v>735</v>
      </c>
      <c r="AX8" s="83" t="s">
        <v>741</v>
      </c>
      <c r="AY8" s="78" t="s">
        <v>66</v>
      </c>
      <c r="AZ8" s="78" t="str">
        <f>REPLACE(INDEX(GroupVertices[Group],MATCH(Vertices[[#This Row],[Vertex]],GroupVertices[Vertex],0)),1,1,"")</f>
        <v>3</v>
      </c>
      <c r="BA8" s="48"/>
      <c r="BB8" s="48"/>
      <c r="BC8" s="48"/>
      <c r="BD8" s="48"/>
      <c r="BE8" s="48" t="s">
        <v>321</v>
      </c>
      <c r="BF8" s="48" t="s">
        <v>321</v>
      </c>
      <c r="BG8" s="116" t="s">
        <v>1047</v>
      </c>
      <c r="BH8" s="116" t="s">
        <v>1047</v>
      </c>
      <c r="BI8" s="116" t="s">
        <v>1245</v>
      </c>
      <c r="BJ8" s="116" t="s">
        <v>1245</v>
      </c>
      <c r="BK8" s="116">
        <v>0</v>
      </c>
      <c r="BL8" s="120">
        <v>0</v>
      </c>
      <c r="BM8" s="116">
        <v>1</v>
      </c>
      <c r="BN8" s="120">
        <v>8.333333333333334</v>
      </c>
      <c r="BO8" s="116">
        <v>0</v>
      </c>
      <c r="BP8" s="120">
        <v>0</v>
      </c>
      <c r="BQ8" s="116">
        <v>11</v>
      </c>
      <c r="BR8" s="120">
        <v>91.66666666666667</v>
      </c>
      <c r="BS8" s="116">
        <v>12</v>
      </c>
      <c r="BT8" s="2"/>
      <c r="BU8" s="3"/>
      <c r="BV8" s="3"/>
      <c r="BW8" s="3"/>
      <c r="BX8" s="3"/>
    </row>
    <row r="9" spans="1:76" ht="15">
      <c r="A9" s="64" t="s">
        <v>247</v>
      </c>
      <c r="B9" s="65"/>
      <c r="C9" s="65" t="s">
        <v>64</v>
      </c>
      <c r="D9" s="66">
        <v>824.7450847819512</v>
      </c>
      <c r="E9" s="68"/>
      <c r="F9" s="100" t="s">
        <v>712</v>
      </c>
      <c r="G9" s="65"/>
      <c r="H9" s="69" t="s">
        <v>247</v>
      </c>
      <c r="I9" s="70"/>
      <c r="J9" s="70"/>
      <c r="K9" s="69" t="s">
        <v>795</v>
      </c>
      <c r="L9" s="73">
        <v>1</v>
      </c>
      <c r="M9" s="74">
        <v>6107.25146484375</v>
      </c>
      <c r="N9" s="74">
        <v>7002.37890625</v>
      </c>
      <c r="O9" s="75"/>
      <c r="P9" s="76"/>
      <c r="Q9" s="76"/>
      <c r="R9" s="86"/>
      <c r="S9" s="48">
        <v>2</v>
      </c>
      <c r="T9" s="48">
        <v>0</v>
      </c>
      <c r="U9" s="49">
        <v>0</v>
      </c>
      <c r="V9" s="49">
        <v>0.006369</v>
      </c>
      <c r="W9" s="49">
        <v>0.001985</v>
      </c>
      <c r="X9" s="49">
        <v>0.657445</v>
      </c>
      <c r="Y9" s="49">
        <v>0.5</v>
      </c>
      <c r="Z9" s="49">
        <v>0</v>
      </c>
      <c r="AA9" s="71">
        <v>9</v>
      </c>
      <c r="AB9" s="71"/>
      <c r="AC9" s="72"/>
      <c r="AD9" s="78" t="s">
        <v>495</v>
      </c>
      <c r="AE9" s="78">
        <v>2825</v>
      </c>
      <c r="AF9" s="78">
        <v>44449</v>
      </c>
      <c r="AG9" s="78">
        <v>8962</v>
      </c>
      <c r="AH9" s="78">
        <v>3376</v>
      </c>
      <c r="AI9" s="78"/>
      <c r="AJ9" s="78" t="s">
        <v>547</v>
      </c>
      <c r="AK9" s="78" t="s">
        <v>593</v>
      </c>
      <c r="AL9" s="83" t="s">
        <v>625</v>
      </c>
      <c r="AM9" s="78"/>
      <c r="AN9" s="80">
        <v>41221.93817129629</v>
      </c>
      <c r="AO9" s="83" t="s">
        <v>660</v>
      </c>
      <c r="AP9" s="78" t="b">
        <v>0</v>
      </c>
      <c r="AQ9" s="78" t="b">
        <v>0</v>
      </c>
      <c r="AR9" s="78" t="b">
        <v>1</v>
      </c>
      <c r="AS9" s="78"/>
      <c r="AT9" s="78">
        <v>506</v>
      </c>
      <c r="AU9" s="83" t="s">
        <v>699</v>
      </c>
      <c r="AV9" s="78" t="b">
        <v>0</v>
      </c>
      <c r="AW9" s="78" t="s">
        <v>735</v>
      </c>
      <c r="AX9" s="83" t="s">
        <v>742</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167.7851716100564</v>
      </c>
      <c r="E10" s="68"/>
      <c r="F10" s="100" t="s">
        <v>340</v>
      </c>
      <c r="G10" s="65"/>
      <c r="H10" s="69" t="s">
        <v>216</v>
      </c>
      <c r="I10" s="70"/>
      <c r="J10" s="70"/>
      <c r="K10" s="69" t="s">
        <v>796</v>
      </c>
      <c r="L10" s="73">
        <v>15.294655904191611</v>
      </c>
      <c r="M10" s="74">
        <v>5243.31982421875</v>
      </c>
      <c r="N10" s="74">
        <v>8014.69580078125</v>
      </c>
      <c r="O10" s="75"/>
      <c r="P10" s="76"/>
      <c r="Q10" s="76"/>
      <c r="R10" s="86"/>
      <c r="S10" s="48">
        <v>0</v>
      </c>
      <c r="T10" s="48">
        <v>4</v>
      </c>
      <c r="U10" s="49">
        <v>3</v>
      </c>
      <c r="V10" s="49">
        <v>0.006452</v>
      </c>
      <c r="W10" s="49">
        <v>0.002429</v>
      </c>
      <c r="X10" s="49">
        <v>1.233557</v>
      </c>
      <c r="Y10" s="49">
        <v>0.25</v>
      </c>
      <c r="Z10" s="49">
        <v>0</v>
      </c>
      <c r="AA10" s="71">
        <v>10</v>
      </c>
      <c r="AB10" s="71"/>
      <c r="AC10" s="72"/>
      <c r="AD10" s="78" t="s">
        <v>496</v>
      </c>
      <c r="AE10" s="78">
        <v>434</v>
      </c>
      <c r="AF10" s="78">
        <v>388</v>
      </c>
      <c r="AG10" s="78">
        <v>1124</v>
      </c>
      <c r="AH10" s="78">
        <v>29</v>
      </c>
      <c r="AI10" s="78"/>
      <c r="AJ10" s="78" t="s">
        <v>548</v>
      </c>
      <c r="AK10" s="78" t="s">
        <v>594</v>
      </c>
      <c r="AL10" s="83" t="s">
        <v>626</v>
      </c>
      <c r="AM10" s="78"/>
      <c r="AN10" s="80">
        <v>39934.5724537037</v>
      </c>
      <c r="AO10" s="78"/>
      <c r="AP10" s="78" t="b">
        <v>0</v>
      </c>
      <c r="AQ10" s="78" t="b">
        <v>0</v>
      </c>
      <c r="AR10" s="78" t="b">
        <v>1</v>
      </c>
      <c r="AS10" s="78"/>
      <c r="AT10" s="78">
        <v>22</v>
      </c>
      <c r="AU10" s="83" t="s">
        <v>699</v>
      </c>
      <c r="AV10" s="78" t="b">
        <v>0</v>
      </c>
      <c r="AW10" s="78" t="s">
        <v>735</v>
      </c>
      <c r="AX10" s="83" t="s">
        <v>743</v>
      </c>
      <c r="AY10" s="78" t="s">
        <v>66</v>
      </c>
      <c r="AZ10" s="78" t="str">
        <f>REPLACE(INDEX(GroupVertices[Group],MATCH(Vertices[[#This Row],[Vertex]],GroupVertices[Vertex],0)),1,1,"")</f>
        <v>3</v>
      </c>
      <c r="BA10" s="48"/>
      <c r="BB10" s="48"/>
      <c r="BC10" s="48"/>
      <c r="BD10" s="48"/>
      <c r="BE10" s="48" t="s">
        <v>321</v>
      </c>
      <c r="BF10" s="48" t="s">
        <v>321</v>
      </c>
      <c r="BG10" s="116" t="s">
        <v>1213</v>
      </c>
      <c r="BH10" s="116" t="s">
        <v>1213</v>
      </c>
      <c r="BI10" s="116" t="s">
        <v>1246</v>
      </c>
      <c r="BJ10" s="116" t="s">
        <v>1246</v>
      </c>
      <c r="BK10" s="116">
        <v>0</v>
      </c>
      <c r="BL10" s="120">
        <v>0</v>
      </c>
      <c r="BM10" s="116">
        <v>1</v>
      </c>
      <c r="BN10" s="120">
        <v>7.142857142857143</v>
      </c>
      <c r="BO10" s="116">
        <v>0</v>
      </c>
      <c r="BP10" s="120">
        <v>0</v>
      </c>
      <c r="BQ10" s="116">
        <v>13</v>
      </c>
      <c r="BR10" s="120">
        <v>92.85714285714286</v>
      </c>
      <c r="BS10" s="116">
        <v>14</v>
      </c>
      <c r="BT10" s="2"/>
      <c r="BU10" s="3"/>
      <c r="BV10" s="3"/>
      <c r="BW10" s="3"/>
      <c r="BX10" s="3"/>
    </row>
    <row r="11" spans="1:76" ht="15">
      <c r="A11" s="64" t="s">
        <v>248</v>
      </c>
      <c r="B11" s="65"/>
      <c r="C11" s="65" t="s">
        <v>64</v>
      </c>
      <c r="D11" s="66">
        <v>1000</v>
      </c>
      <c r="E11" s="68"/>
      <c r="F11" s="100" t="s">
        <v>713</v>
      </c>
      <c r="G11" s="65"/>
      <c r="H11" s="69" t="s">
        <v>248</v>
      </c>
      <c r="I11" s="70"/>
      <c r="J11" s="70"/>
      <c r="K11" s="69" t="s">
        <v>797</v>
      </c>
      <c r="L11" s="73">
        <v>1</v>
      </c>
      <c r="M11" s="74">
        <v>4669.21484375</v>
      </c>
      <c r="N11" s="74">
        <v>9330.0078125</v>
      </c>
      <c r="O11" s="75"/>
      <c r="P11" s="76"/>
      <c r="Q11" s="76"/>
      <c r="R11" s="86"/>
      <c r="S11" s="48">
        <v>2</v>
      </c>
      <c r="T11" s="48">
        <v>0</v>
      </c>
      <c r="U11" s="49">
        <v>0</v>
      </c>
      <c r="V11" s="49">
        <v>0.006369</v>
      </c>
      <c r="W11" s="49">
        <v>0.001985</v>
      </c>
      <c r="X11" s="49">
        <v>0.657445</v>
      </c>
      <c r="Y11" s="49">
        <v>0.5</v>
      </c>
      <c r="Z11" s="49">
        <v>0</v>
      </c>
      <c r="AA11" s="71">
        <v>11</v>
      </c>
      <c r="AB11" s="71"/>
      <c r="AC11" s="72"/>
      <c r="AD11" s="78" t="s">
        <v>497</v>
      </c>
      <c r="AE11" s="78">
        <v>690</v>
      </c>
      <c r="AF11" s="78">
        <v>149963</v>
      </c>
      <c r="AG11" s="78">
        <v>23936</v>
      </c>
      <c r="AH11" s="78">
        <v>17209</v>
      </c>
      <c r="AI11" s="78"/>
      <c r="AJ11" s="78" t="s">
        <v>549</v>
      </c>
      <c r="AK11" s="78" t="s">
        <v>595</v>
      </c>
      <c r="AL11" s="83" t="s">
        <v>627</v>
      </c>
      <c r="AM11" s="78"/>
      <c r="AN11" s="80">
        <v>39624.83399305555</v>
      </c>
      <c r="AO11" s="83" t="s">
        <v>661</v>
      </c>
      <c r="AP11" s="78" t="b">
        <v>0</v>
      </c>
      <c r="AQ11" s="78" t="b">
        <v>0</v>
      </c>
      <c r="AR11" s="78" t="b">
        <v>1</v>
      </c>
      <c r="AS11" s="78"/>
      <c r="AT11" s="78">
        <v>3653</v>
      </c>
      <c r="AU11" s="83" t="s">
        <v>699</v>
      </c>
      <c r="AV11" s="78" t="b">
        <v>1</v>
      </c>
      <c r="AW11" s="78" t="s">
        <v>735</v>
      </c>
      <c r="AX11" s="83" t="s">
        <v>744</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249</v>
      </c>
      <c r="B12" s="65"/>
      <c r="C12" s="65" t="s">
        <v>64</v>
      </c>
      <c r="D12" s="66">
        <v>265.92434567549776</v>
      </c>
      <c r="E12" s="68"/>
      <c r="F12" s="100" t="s">
        <v>714</v>
      </c>
      <c r="G12" s="65"/>
      <c r="H12" s="69" t="s">
        <v>249</v>
      </c>
      <c r="I12" s="70"/>
      <c r="J12" s="70"/>
      <c r="K12" s="69" t="s">
        <v>798</v>
      </c>
      <c r="L12" s="73">
        <v>1</v>
      </c>
      <c r="M12" s="74">
        <v>4632.4150390625</v>
      </c>
      <c r="N12" s="74">
        <v>4634.83056640625</v>
      </c>
      <c r="O12" s="75"/>
      <c r="P12" s="76"/>
      <c r="Q12" s="76"/>
      <c r="R12" s="86"/>
      <c r="S12" s="48">
        <v>2</v>
      </c>
      <c r="T12" s="48">
        <v>0</v>
      </c>
      <c r="U12" s="49">
        <v>0</v>
      </c>
      <c r="V12" s="49">
        <v>0.006369</v>
      </c>
      <c r="W12" s="49">
        <v>0.001985</v>
      </c>
      <c r="X12" s="49">
        <v>0.657445</v>
      </c>
      <c r="Y12" s="49">
        <v>0.5</v>
      </c>
      <c r="Z12" s="49">
        <v>0</v>
      </c>
      <c r="AA12" s="71">
        <v>12</v>
      </c>
      <c r="AB12" s="71"/>
      <c r="AC12" s="72"/>
      <c r="AD12" s="78" t="s">
        <v>498</v>
      </c>
      <c r="AE12" s="78">
        <v>2224</v>
      </c>
      <c r="AF12" s="78">
        <v>6970</v>
      </c>
      <c r="AG12" s="78">
        <v>5823</v>
      </c>
      <c r="AH12" s="78">
        <v>6610</v>
      </c>
      <c r="AI12" s="78"/>
      <c r="AJ12" s="78" t="s">
        <v>550</v>
      </c>
      <c r="AK12" s="78" t="s">
        <v>593</v>
      </c>
      <c r="AL12" s="83" t="s">
        <v>628</v>
      </c>
      <c r="AM12" s="78"/>
      <c r="AN12" s="80">
        <v>41150.82712962963</v>
      </c>
      <c r="AO12" s="83" t="s">
        <v>662</v>
      </c>
      <c r="AP12" s="78" t="b">
        <v>1</v>
      </c>
      <c r="AQ12" s="78" t="b">
        <v>0</v>
      </c>
      <c r="AR12" s="78" t="b">
        <v>0</v>
      </c>
      <c r="AS12" s="78"/>
      <c r="AT12" s="78">
        <v>182</v>
      </c>
      <c r="AU12" s="83" t="s">
        <v>699</v>
      </c>
      <c r="AV12" s="78" t="b">
        <v>0</v>
      </c>
      <c r="AW12" s="78" t="s">
        <v>735</v>
      </c>
      <c r="AX12" s="83" t="s">
        <v>745</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217</v>
      </c>
      <c r="B13" s="65"/>
      <c r="C13" s="65" t="s">
        <v>64</v>
      </c>
      <c r="D13" s="66">
        <v>1000</v>
      </c>
      <c r="E13" s="68"/>
      <c r="F13" s="100" t="s">
        <v>715</v>
      </c>
      <c r="G13" s="65"/>
      <c r="H13" s="69" t="s">
        <v>217</v>
      </c>
      <c r="I13" s="70"/>
      <c r="J13" s="70"/>
      <c r="K13" s="69" t="s">
        <v>799</v>
      </c>
      <c r="L13" s="73">
        <v>1</v>
      </c>
      <c r="M13" s="74">
        <v>8667.099609375</v>
      </c>
      <c r="N13" s="74">
        <v>2258.59765625</v>
      </c>
      <c r="O13" s="75"/>
      <c r="P13" s="76"/>
      <c r="Q13" s="76"/>
      <c r="R13" s="86"/>
      <c r="S13" s="48">
        <v>2</v>
      </c>
      <c r="T13" s="48">
        <v>1</v>
      </c>
      <c r="U13" s="49">
        <v>0</v>
      </c>
      <c r="V13" s="49">
        <v>1</v>
      </c>
      <c r="W13" s="49">
        <v>0</v>
      </c>
      <c r="X13" s="49">
        <v>1.298233</v>
      </c>
      <c r="Y13" s="49">
        <v>0</v>
      </c>
      <c r="Z13" s="49">
        <v>0</v>
      </c>
      <c r="AA13" s="71">
        <v>13</v>
      </c>
      <c r="AB13" s="71"/>
      <c r="AC13" s="72"/>
      <c r="AD13" s="78" t="s">
        <v>499</v>
      </c>
      <c r="AE13" s="78">
        <v>17</v>
      </c>
      <c r="AF13" s="78">
        <v>103000</v>
      </c>
      <c r="AG13" s="78">
        <v>25742</v>
      </c>
      <c r="AH13" s="78">
        <v>997</v>
      </c>
      <c r="AI13" s="78"/>
      <c r="AJ13" s="78" t="s">
        <v>551</v>
      </c>
      <c r="AK13" s="78" t="s">
        <v>596</v>
      </c>
      <c r="AL13" s="83" t="s">
        <v>629</v>
      </c>
      <c r="AM13" s="78"/>
      <c r="AN13" s="80">
        <v>40109.637395833335</v>
      </c>
      <c r="AO13" s="83" t="s">
        <v>663</v>
      </c>
      <c r="AP13" s="78" t="b">
        <v>0</v>
      </c>
      <c r="AQ13" s="78" t="b">
        <v>0</v>
      </c>
      <c r="AR13" s="78" t="b">
        <v>0</v>
      </c>
      <c r="AS13" s="78"/>
      <c r="AT13" s="78">
        <v>2799</v>
      </c>
      <c r="AU13" s="83" t="s">
        <v>700</v>
      </c>
      <c r="AV13" s="78" t="b">
        <v>1</v>
      </c>
      <c r="AW13" s="78" t="s">
        <v>735</v>
      </c>
      <c r="AX13" s="83" t="s">
        <v>746</v>
      </c>
      <c r="AY13" s="78" t="s">
        <v>66</v>
      </c>
      <c r="AZ13" s="78" t="str">
        <f>REPLACE(INDEX(GroupVertices[Group],MATCH(Vertices[[#This Row],[Vertex]],GroupVertices[Vertex],0)),1,1,"")</f>
        <v>10</v>
      </c>
      <c r="BA13" s="48" t="s">
        <v>1200</v>
      </c>
      <c r="BB13" s="48" t="s">
        <v>1200</v>
      </c>
      <c r="BC13" s="48" t="s">
        <v>1204</v>
      </c>
      <c r="BD13" s="48" t="s">
        <v>1204</v>
      </c>
      <c r="BE13" s="48" t="s">
        <v>322</v>
      </c>
      <c r="BF13" s="48" t="s">
        <v>322</v>
      </c>
      <c r="BG13" s="116" t="s">
        <v>1214</v>
      </c>
      <c r="BH13" s="116" t="s">
        <v>1237</v>
      </c>
      <c r="BI13" s="116" t="s">
        <v>1140</v>
      </c>
      <c r="BJ13" s="116" t="s">
        <v>1268</v>
      </c>
      <c r="BK13" s="116">
        <v>0</v>
      </c>
      <c r="BL13" s="120">
        <v>0</v>
      </c>
      <c r="BM13" s="116">
        <v>0</v>
      </c>
      <c r="BN13" s="120">
        <v>0</v>
      </c>
      <c r="BO13" s="116">
        <v>0</v>
      </c>
      <c r="BP13" s="120">
        <v>0</v>
      </c>
      <c r="BQ13" s="116">
        <v>40</v>
      </c>
      <c r="BR13" s="120">
        <v>100</v>
      </c>
      <c r="BS13" s="116">
        <v>40</v>
      </c>
      <c r="BT13" s="2"/>
      <c r="BU13" s="3"/>
      <c r="BV13" s="3"/>
      <c r="BW13" s="3"/>
      <c r="BX13" s="3"/>
    </row>
    <row r="14" spans="1:76" ht="15">
      <c r="A14" s="64" t="s">
        <v>218</v>
      </c>
      <c r="B14" s="65"/>
      <c r="C14" s="65" t="s">
        <v>64</v>
      </c>
      <c r="D14" s="66">
        <v>380.2113054463285</v>
      </c>
      <c r="E14" s="68"/>
      <c r="F14" s="100" t="s">
        <v>341</v>
      </c>
      <c r="G14" s="65"/>
      <c r="H14" s="69" t="s">
        <v>218</v>
      </c>
      <c r="I14" s="70"/>
      <c r="J14" s="70"/>
      <c r="K14" s="69" t="s">
        <v>800</v>
      </c>
      <c r="L14" s="73">
        <v>1</v>
      </c>
      <c r="M14" s="74">
        <v>8667.099609375</v>
      </c>
      <c r="N14" s="74">
        <v>988.136474609375</v>
      </c>
      <c r="O14" s="75"/>
      <c r="P14" s="76"/>
      <c r="Q14" s="76"/>
      <c r="R14" s="86"/>
      <c r="S14" s="48">
        <v>0</v>
      </c>
      <c r="T14" s="48">
        <v>1</v>
      </c>
      <c r="U14" s="49">
        <v>0</v>
      </c>
      <c r="V14" s="49">
        <v>1</v>
      </c>
      <c r="W14" s="49">
        <v>0</v>
      </c>
      <c r="X14" s="49">
        <v>0.701748</v>
      </c>
      <c r="Y14" s="49">
        <v>0</v>
      </c>
      <c r="Z14" s="49">
        <v>0</v>
      </c>
      <c r="AA14" s="71">
        <v>14</v>
      </c>
      <c r="AB14" s="71"/>
      <c r="AC14" s="72"/>
      <c r="AD14" s="78" t="s">
        <v>500</v>
      </c>
      <c r="AE14" s="78">
        <v>16146</v>
      </c>
      <c r="AF14" s="78">
        <v>14635</v>
      </c>
      <c r="AG14" s="78">
        <v>487509</v>
      </c>
      <c r="AH14" s="78">
        <v>73866</v>
      </c>
      <c r="AI14" s="78"/>
      <c r="AJ14" s="78" t="s">
        <v>552</v>
      </c>
      <c r="AK14" s="78" t="s">
        <v>597</v>
      </c>
      <c r="AL14" s="78"/>
      <c r="AM14" s="78"/>
      <c r="AN14" s="80">
        <v>41154.810162037036</v>
      </c>
      <c r="AO14" s="78"/>
      <c r="AP14" s="78" t="b">
        <v>0</v>
      </c>
      <c r="AQ14" s="78" t="b">
        <v>0</v>
      </c>
      <c r="AR14" s="78" t="b">
        <v>1</v>
      </c>
      <c r="AS14" s="78"/>
      <c r="AT14" s="78">
        <v>465</v>
      </c>
      <c r="AU14" s="83" t="s">
        <v>699</v>
      </c>
      <c r="AV14" s="78" t="b">
        <v>0</v>
      </c>
      <c r="AW14" s="78" t="s">
        <v>735</v>
      </c>
      <c r="AX14" s="83" t="s">
        <v>747</v>
      </c>
      <c r="AY14" s="78" t="s">
        <v>66</v>
      </c>
      <c r="AZ14" s="78" t="str">
        <f>REPLACE(INDEX(GroupVertices[Group],MATCH(Vertices[[#This Row],[Vertex]],GroupVertices[Vertex],0)),1,1,"")</f>
        <v>10</v>
      </c>
      <c r="BA14" s="48" t="s">
        <v>301</v>
      </c>
      <c r="BB14" s="48" t="s">
        <v>301</v>
      </c>
      <c r="BC14" s="48" t="s">
        <v>314</v>
      </c>
      <c r="BD14" s="48" t="s">
        <v>314</v>
      </c>
      <c r="BE14" s="48" t="s">
        <v>322</v>
      </c>
      <c r="BF14" s="48" t="s">
        <v>322</v>
      </c>
      <c r="BG14" s="116" t="s">
        <v>1215</v>
      </c>
      <c r="BH14" s="116" t="s">
        <v>1238</v>
      </c>
      <c r="BI14" s="116" t="s">
        <v>1247</v>
      </c>
      <c r="BJ14" s="116" t="s">
        <v>1269</v>
      </c>
      <c r="BK14" s="116">
        <v>0</v>
      </c>
      <c r="BL14" s="120">
        <v>0</v>
      </c>
      <c r="BM14" s="116">
        <v>0</v>
      </c>
      <c r="BN14" s="120">
        <v>0</v>
      </c>
      <c r="BO14" s="116">
        <v>0</v>
      </c>
      <c r="BP14" s="120">
        <v>0</v>
      </c>
      <c r="BQ14" s="116">
        <v>41</v>
      </c>
      <c r="BR14" s="120">
        <v>100</v>
      </c>
      <c r="BS14" s="116">
        <v>41</v>
      </c>
      <c r="BT14" s="2"/>
      <c r="BU14" s="3"/>
      <c r="BV14" s="3"/>
      <c r="BW14" s="3"/>
      <c r="BX14" s="3"/>
    </row>
    <row r="15" spans="1:76" ht="15">
      <c r="A15" s="64" t="s">
        <v>219</v>
      </c>
      <c r="B15" s="65"/>
      <c r="C15" s="65" t="s">
        <v>64</v>
      </c>
      <c r="D15" s="66">
        <v>262.9124779816024</v>
      </c>
      <c r="E15" s="68"/>
      <c r="F15" s="100" t="s">
        <v>716</v>
      </c>
      <c r="G15" s="65"/>
      <c r="H15" s="69" t="s">
        <v>219</v>
      </c>
      <c r="I15" s="70"/>
      <c r="J15" s="70"/>
      <c r="K15" s="69" t="s">
        <v>801</v>
      </c>
      <c r="L15" s="73">
        <v>1344.6976549940114</v>
      </c>
      <c r="M15" s="74">
        <v>7539.85693359375</v>
      </c>
      <c r="N15" s="74">
        <v>7016.9453125</v>
      </c>
      <c r="O15" s="75"/>
      <c r="P15" s="76"/>
      <c r="Q15" s="76"/>
      <c r="R15" s="86"/>
      <c r="S15" s="48">
        <v>0</v>
      </c>
      <c r="T15" s="48">
        <v>4</v>
      </c>
      <c r="U15" s="49">
        <v>282</v>
      </c>
      <c r="V15" s="49">
        <v>0.008929</v>
      </c>
      <c r="W15" s="49">
        <v>0.01287</v>
      </c>
      <c r="X15" s="49">
        <v>1.582881</v>
      </c>
      <c r="Y15" s="49">
        <v>0</v>
      </c>
      <c r="Z15" s="49">
        <v>0</v>
      </c>
      <c r="AA15" s="71">
        <v>15</v>
      </c>
      <c r="AB15" s="71"/>
      <c r="AC15" s="72"/>
      <c r="AD15" s="78" t="s">
        <v>501</v>
      </c>
      <c r="AE15" s="78">
        <v>1836</v>
      </c>
      <c r="AF15" s="78">
        <v>6768</v>
      </c>
      <c r="AG15" s="78">
        <v>15904</v>
      </c>
      <c r="AH15" s="78">
        <v>3288</v>
      </c>
      <c r="AI15" s="78"/>
      <c r="AJ15" s="78" t="s">
        <v>553</v>
      </c>
      <c r="AK15" s="78" t="s">
        <v>593</v>
      </c>
      <c r="AL15" s="83" t="s">
        <v>630</v>
      </c>
      <c r="AM15" s="78"/>
      <c r="AN15" s="80">
        <v>39937.62798611111</v>
      </c>
      <c r="AO15" s="83" t="s">
        <v>664</v>
      </c>
      <c r="AP15" s="78" t="b">
        <v>0</v>
      </c>
      <c r="AQ15" s="78" t="b">
        <v>0</v>
      </c>
      <c r="AR15" s="78" t="b">
        <v>1</v>
      </c>
      <c r="AS15" s="78"/>
      <c r="AT15" s="78">
        <v>137</v>
      </c>
      <c r="AU15" s="83" t="s">
        <v>699</v>
      </c>
      <c r="AV15" s="78" t="b">
        <v>0</v>
      </c>
      <c r="AW15" s="78" t="s">
        <v>735</v>
      </c>
      <c r="AX15" s="83" t="s">
        <v>748</v>
      </c>
      <c r="AY15" s="78" t="s">
        <v>66</v>
      </c>
      <c r="AZ15" s="78" t="str">
        <f>REPLACE(INDEX(GroupVertices[Group],MATCH(Vertices[[#This Row],[Vertex]],GroupVertices[Vertex],0)),1,1,"")</f>
        <v>5</v>
      </c>
      <c r="BA15" s="48"/>
      <c r="BB15" s="48"/>
      <c r="BC15" s="48"/>
      <c r="BD15" s="48"/>
      <c r="BE15" s="48" t="s">
        <v>323</v>
      </c>
      <c r="BF15" s="48" t="s">
        <v>323</v>
      </c>
      <c r="BG15" s="116" t="s">
        <v>1216</v>
      </c>
      <c r="BH15" s="116" t="s">
        <v>1216</v>
      </c>
      <c r="BI15" s="116" t="s">
        <v>1248</v>
      </c>
      <c r="BJ15" s="116" t="s">
        <v>1248</v>
      </c>
      <c r="BK15" s="116">
        <v>1</v>
      </c>
      <c r="BL15" s="120">
        <v>3.8461538461538463</v>
      </c>
      <c r="BM15" s="116">
        <v>1</v>
      </c>
      <c r="BN15" s="120">
        <v>3.8461538461538463</v>
      </c>
      <c r="BO15" s="116">
        <v>0</v>
      </c>
      <c r="BP15" s="120">
        <v>0</v>
      </c>
      <c r="BQ15" s="116">
        <v>24</v>
      </c>
      <c r="BR15" s="120">
        <v>92.3076923076923</v>
      </c>
      <c r="BS15" s="116">
        <v>26</v>
      </c>
      <c r="BT15" s="2"/>
      <c r="BU15" s="3"/>
      <c r="BV15" s="3"/>
      <c r="BW15" s="3"/>
      <c r="BX15" s="3"/>
    </row>
    <row r="16" spans="1:76" ht="15">
      <c r="A16" s="64" t="s">
        <v>250</v>
      </c>
      <c r="B16" s="65"/>
      <c r="C16" s="65" t="s">
        <v>64</v>
      </c>
      <c r="D16" s="66">
        <v>207.34202800562247</v>
      </c>
      <c r="E16" s="68"/>
      <c r="F16" s="100" t="s">
        <v>717</v>
      </c>
      <c r="G16" s="65"/>
      <c r="H16" s="69" t="s">
        <v>250</v>
      </c>
      <c r="I16" s="70"/>
      <c r="J16" s="70"/>
      <c r="K16" s="69" t="s">
        <v>802</v>
      </c>
      <c r="L16" s="73">
        <v>1</v>
      </c>
      <c r="M16" s="74">
        <v>7539.85693359375</v>
      </c>
      <c r="N16" s="74">
        <v>8769.7109375</v>
      </c>
      <c r="O16" s="75"/>
      <c r="P16" s="76"/>
      <c r="Q16" s="76"/>
      <c r="R16" s="86"/>
      <c r="S16" s="48">
        <v>1</v>
      </c>
      <c r="T16" s="48">
        <v>0</v>
      </c>
      <c r="U16" s="49">
        <v>0</v>
      </c>
      <c r="V16" s="49">
        <v>0.00625</v>
      </c>
      <c r="W16" s="49">
        <v>0.001623</v>
      </c>
      <c r="X16" s="49">
        <v>0.486362</v>
      </c>
      <c r="Y16" s="49">
        <v>0</v>
      </c>
      <c r="Z16" s="49">
        <v>0</v>
      </c>
      <c r="AA16" s="71">
        <v>16</v>
      </c>
      <c r="AB16" s="71"/>
      <c r="AC16" s="72"/>
      <c r="AD16" s="78" t="s">
        <v>502</v>
      </c>
      <c r="AE16" s="78">
        <v>1253</v>
      </c>
      <c r="AF16" s="78">
        <v>3041</v>
      </c>
      <c r="AG16" s="78">
        <v>7056</v>
      </c>
      <c r="AH16" s="78">
        <v>1273</v>
      </c>
      <c r="AI16" s="78"/>
      <c r="AJ16" s="78" t="s">
        <v>554</v>
      </c>
      <c r="AK16" s="78" t="s">
        <v>598</v>
      </c>
      <c r="AL16" s="83" t="s">
        <v>631</v>
      </c>
      <c r="AM16" s="78"/>
      <c r="AN16" s="80">
        <v>41345.975266203706</v>
      </c>
      <c r="AO16" s="83" t="s">
        <v>665</v>
      </c>
      <c r="AP16" s="78" t="b">
        <v>0</v>
      </c>
      <c r="AQ16" s="78" t="b">
        <v>0</v>
      </c>
      <c r="AR16" s="78" t="b">
        <v>1</v>
      </c>
      <c r="AS16" s="78"/>
      <c r="AT16" s="78">
        <v>121</v>
      </c>
      <c r="AU16" s="83" t="s">
        <v>699</v>
      </c>
      <c r="AV16" s="78" t="b">
        <v>0</v>
      </c>
      <c r="AW16" s="78" t="s">
        <v>735</v>
      </c>
      <c r="AX16" s="83" t="s">
        <v>749</v>
      </c>
      <c r="AY16" s="78" t="s">
        <v>65</v>
      </c>
      <c r="AZ16" s="78" t="str">
        <f>REPLACE(INDEX(GroupVertices[Group],MATCH(Vertices[[#This Row],[Vertex]],GroupVertices[Vertex],0)),1,1,"")</f>
        <v>5</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251</v>
      </c>
      <c r="B17" s="65"/>
      <c r="C17" s="65" t="s">
        <v>64</v>
      </c>
      <c r="D17" s="66">
        <v>163.83395904133232</v>
      </c>
      <c r="E17" s="68"/>
      <c r="F17" s="100" t="s">
        <v>718</v>
      </c>
      <c r="G17" s="65"/>
      <c r="H17" s="69" t="s">
        <v>251</v>
      </c>
      <c r="I17" s="70"/>
      <c r="J17" s="70"/>
      <c r="K17" s="69" t="s">
        <v>803</v>
      </c>
      <c r="L17" s="73">
        <v>1</v>
      </c>
      <c r="M17" s="74">
        <v>6714.7275390625</v>
      </c>
      <c r="N17" s="74">
        <v>8769.7109375</v>
      </c>
      <c r="O17" s="75"/>
      <c r="P17" s="76"/>
      <c r="Q17" s="76"/>
      <c r="R17" s="86"/>
      <c r="S17" s="48">
        <v>1</v>
      </c>
      <c r="T17" s="48">
        <v>0</v>
      </c>
      <c r="U17" s="49">
        <v>0</v>
      </c>
      <c r="V17" s="49">
        <v>0.00625</v>
      </c>
      <c r="W17" s="49">
        <v>0.001623</v>
      </c>
      <c r="X17" s="49">
        <v>0.486362</v>
      </c>
      <c r="Y17" s="49">
        <v>0</v>
      </c>
      <c r="Z17" s="49">
        <v>0</v>
      </c>
      <c r="AA17" s="71">
        <v>17</v>
      </c>
      <c r="AB17" s="71"/>
      <c r="AC17" s="72"/>
      <c r="AD17" s="78" t="s">
        <v>503</v>
      </c>
      <c r="AE17" s="78">
        <v>51</v>
      </c>
      <c r="AF17" s="78">
        <v>123</v>
      </c>
      <c r="AG17" s="78">
        <v>249</v>
      </c>
      <c r="AH17" s="78">
        <v>40</v>
      </c>
      <c r="AI17" s="78"/>
      <c r="AJ17" s="78" t="s">
        <v>555</v>
      </c>
      <c r="AK17" s="78" t="s">
        <v>593</v>
      </c>
      <c r="AL17" s="83" t="s">
        <v>632</v>
      </c>
      <c r="AM17" s="78"/>
      <c r="AN17" s="80">
        <v>41732.668229166666</v>
      </c>
      <c r="AO17" s="83" t="s">
        <v>666</v>
      </c>
      <c r="AP17" s="78" t="b">
        <v>0</v>
      </c>
      <c r="AQ17" s="78" t="b">
        <v>0</v>
      </c>
      <c r="AR17" s="78" t="b">
        <v>0</v>
      </c>
      <c r="AS17" s="78"/>
      <c r="AT17" s="78">
        <v>6</v>
      </c>
      <c r="AU17" s="83" t="s">
        <v>701</v>
      </c>
      <c r="AV17" s="78" t="b">
        <v>0</v>
      </c>
      <c r="AW17" s="78" t="s">
        <v>735</v>
      </c>
      <c r="AX17" s="83" t="s">
        <v>750</v>
      </c>
      <c r="AY17" s="78" t="s">
        <v>65</v>
      </c>
      <c r="AZ17" s="78" t="str">
        <f>REPLACE(INDEX(GroupVertices[Group],MATCH(Vertices[[#This Row],[Vertex]],GroupVertices[Vertex],0)),1,1,"")</f>
        <v>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252</v>
      </c>
      <c r="B18" s="65"/>
      <c r="C18" s="65" t="s">
        <v>64</v>
      </c>
      <c r="D18" s="66">
        <v>1000</v>
      </c>
      <c r="E18" s="68"/>
      <c r="F18" s="100" t="s">
        <v>719</v>
      </c>
      <c r="G18" s="65"/>
      <c r="H18" s="69" t="s">
        <v>252</v>
      </c>
      <c r="I18" s="70"/>
      <c r="J18" s="70"/>
      <c r="K18" s="69" t="s">
        <v>804</v>
      </c>
      <c r="L18" s="73">
        <v>1</v>
      </c>
      <c r="M18" s="74">
        <v>6714.7275390625</v>
      </c>
      <c r="N18" s="74">
        <v>7016.9453125</v>
      </c>
      <c r="O18" s="75"/>
      <c r="P18" s="76"/>
      <c r="Q18" s="76"/>
      <c r="R18" s="86"/>
      <c r="S18" s="48">
        <v>1</v>
      </c>
      <c r="T18" s="48">
        <v>0</v>
      </c>
      <c r="U18" s="49">
        <v>0</v>
      </c>
      <c r="V18" s="49">
        <v>0.00625</v>
      </c>
      <c r="W18" s="49">
        <v>0.001623</v>
      </c>
      <c r="X18" s="49">
        <v>0.486362</v>
      </c>
      <c r="Y18" s="49">
        <v>0</v>
      </c>
      <c r="Z18" s="49">
        <v>0</v>
      </c>
      <c r="AA18" s="71">
        <v>18</v>
      </c>
      <c r="AB18" s="71"/>
      <c r="AC18" s="72"/>
      <c r="AD18" s="78" t="s">
        <v>504</v>
      </c>
      <c r="AE18" s="78">
        <v>5227</v>
      </c>
      <c r="AF18" s="78">
        <v>104131</v>
      </c>
      <c r="AG18" s="78">
        <v>17810</v>
      </c>
      <c r="AH18" s="78">
        <v>16256</v>
      </c>
      <c r="AI18" s="78"/>
      <c r="AJ18" s="78" t="s">
        <v>556</v>
      </c>
      <c r="AK18" s="78" t="s">
        <v>593</v>
      </c>
      <c r="AL18" s="83" t="s">
        <v>633</v>
      </c>
      <c r="AM18" s="78"/>
      <c r="AN18" s="80">
        <v>39801.867800925924</v>
      </c>
      <c r="AO18" s="83" t="s">
        <v>667</v>
      </c>
      <c r="AP18" s="78" t="b">
        <v>0</v>
      </c>
      <c r="AQ18" s="78" t="b">
        <v>0</v>
      </c>
      <c r="AR18" s="78" t="b">
        <v>0</v>
      </c>
      <c r="AS18" s="78"/>
      <c r="AT18" s="78">
        <v>3414</v>
      </c>
      <c r="AU18" s="83" t="s">
        <v>699</v>
      </c>
      <c r="AV18" s="78" t="b">
        <v>1</v>
      </c>
      <c r="AW18" s="78" t="s">
        <v>735</v>
      </c>
      <c r="AX18" s="83" t="s">
        <v>751</v>
      </c>
      <c r="AY18" s="78" t="s">
        <v>65</v>
      </c>
      <c r="AZ18" s="78" t="str">
        <f>REPLACE(INDEX(GroupVertices[Group],MATCH(Vertices[[#This Row],[Vertex]],GroupVertices[Vertex],0)),1,1,"")</f>
        <v>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220</v>
      </c>
      <c r="B19" s="65"/>
      <c r="C19" s="65" t="s">
        <v>64</v>
      </c>
      <c r="D19" s="66">
        <v>163.17790865256302</v>
      </c>
      <c r="E19" s="68"/>
      <c r="F19" s="100" t="s">
        <v>342</v>
      </c>
      <c r="G19" s="65"/>
      <c r="H19" s="69" t="s">
        <v>220</v>
      </c>
      <c r="I19" s="70"/>
      <c r="J19" s="70"/>
      <c r="K19" s="69" t="s">
        <v>805</v>
      </c>
      <c r="L19" s="73">
        <v>906.3282072654687</v>
      </c>
      <c r="M19" s="74">
        <v>6714.7275390625</v>
      </c>
      <c r="N19" s="74">
        <v>3881.964599609375</v>
      </c>
      <c r="O19" s="75"/>
      <c r="P19" s="76"/>
      <c r="Q19" s="76"/>
      <c r="R19" s="86"/>
      <c r="S19" s="48">
        <v>0</v>
      </c>
      <c r="T19" s="48">
        <v>3</v>
      </c>
      <c r="U19" s="49">
        <v>190</v>
      </c>
      <c r="V19" s="49">
        <v>0.008772</v>
      </c>
      <c r="W19" s="49">
        <v>0.012659</v>
      </c>
      <c r="X19" s="49">
        <v>1.153038</v>
      </c>
      <c r="Y19" s="49">
        <v>0</v>
      </c>
      <c r="Z19" s="49">
        <v>0</v>
      </c>
      <c r="AA19" s="71">
        <v>19</v>
      </c>
      <c r="AB19" s="71"/>
      <c r="AC19" s="72"/>
      <c r="AD19" s="78" t="s">
        <v>505</v>
      </c>
      <c r="AE19" s="78">
        <v>156</v>
      </c>
      <c r="AF19" s="78">
        <v>79</v>
      </c>
      <c r="AG19" s="78">
        <v>236</v>
      </c>
      <c r="AH19" s="78">
        <v>131</v>
      </c>
      <c r="AI19" s="78"/>
      <c r="AJ19" s="78" t="s">
        <v>557</v>
      </c>
      <c r="AK19" s="78" t="s">
        <v>599</v>
      </c>
      <c r="AL19" s="78"/>
      <c r="AM19" s="78"/>
      <c r="AN19" s="80">
        <v>41510.024733796294</v>
      </c>
      <c r="AO19" s="83" t="s">
        <v>668</v>
      </c>
      <c r="AP19" s="78" t="b">
        <v>1</v>
      </c>
      <c r="AQ19" s="78" t="b">
        <v>0</v>
      </c>
      <c r="AR19" s="78" t="b">
        <v>0</v>
      </c>
      <c r="AS19" s="78"/>
      <c r="AT19" s="78">
        <v>0</v>
      </c>
      <c r="AU19" s="83" t="s">
        <v>699</v>
      </c>
      <c r="AV19" s="78" t="b">
        <v>0</v>
      </c>
      <c r="AW19" s="78" t="s">
        <v>735</v>
      </c>
      <c r="AX19" s="83" t="s">
        <v>752</v>
      </c>
      <c r="AY19" s="78" t="s">
        <v>66</v>
      </c>
      <c r="AZ19" s="78" t="str">
        <f>REPLACE(INDEX(GroupVertices[Group],MATCH(Vertices[[#This Row],[Vertex]],GroupVertices[Vertex],0)),1,1,"")</f>
        <v>9</v>
      </c>
      <c r="BA19" s="48" t="s">
        <v>303</v>
      </c>
      <c r="BB19" s="48" t="s">
        <v>303</v>
      </c>
      <c r="BC19" s="48" t="s">
        <v>315</v>
      </c>
      <c r="BD19" s="48" t="s">
        <v>315</v>
      </c>
      <c r="BE19" s="48" t="s">
        <v>324</v>
      </c>
      <c r="BF19" s="48" t="s">
        <v>324</v>
      </c>
      <c r="BG19" s="116" t="s">
        <v>1217</v>
      </c>
      <c r="BH19" s="116" t="s">
        <v>1217</v>
      </c>
      <c r="BI19" s="116" t="s">
        <v>1249</v>
      </c>
      <c r="BJ19" s="116" t="s">
        <v>1249</v>
      </c>
      <c r="BK19" s="116">
        <v>3</v>
      </c>
      <c r="BL19" s="120">
        <v>18.75</v>
      </c>
      <c r="BM19" s="116">
        <v>0</v>
      </c>
      <c r="BN19" s="120">
        <v>0</v>
      </c>
      <c r="BO19" s="116">
        <v>0</v>
      </c>
      <c r="BP19" s="120">
        <v>0</v>
      </c>
      <c r="BQ19" s="116">
        <v>13</v>
      </c>
      <c r="BR19" s="120">
        <v>81.25</v>
      </c>
      <c r="BS19" s="116">
        <v>16</v>
      </c>
      <c r="BT19" s="2"/>
      <c r="BU19" s="3"/>
      <c r="BV19" s="3"/>
      <c r="BW19" s="3"/>
      <c r="BX19" s="3"/>
    </row>
    <row r="20" spans="1:76" ht="15">
      <c r="A20" s="64" t="s">
        <v>253</v>
      </c>
      <c r="B20" s="65"/>
      <c r="C20" s="65" t="s">
        <v>64</v>
      </c>
      <c r="D20" s="66">
        <v>193.10275252210735</v>
      </c>
      <c r="E20" s="68"/>
      <c r="F20" s="100" t="s">
        <v>720</v>
      </c>
      <c r="G20" s="65"/>
      <c r="H20" s="69" t="s">
        <v>253</v>
      </c>
      <c r="I20" s="70"/>
      <c r="J20" s="70"/>
      <c r="K20" s="69" t="s">
        <v>806</v>
      </c>
      <c r="L20" s="73">
        <v>1</v>
      </c>
      <c r="M20" s="74">
        <v>6714.7275390625</v>
      </c>
      <c r="N20" s="74">
        <v>5152.42578125</v>
      </c>
      <c r="O20" s="75"/>
      <c r="P20" s="76"/>
      <c r="Q20" s="76"/>
      <c r="R20" s="86"/>
      <c r="S20" s="48">
        <v>1</v>
      </c>
      <c r="T20" s="48">
        <v>0</v>
      </c>
      <c r="U20" s="49">
        <v>0</v>
      </c>
      <c r="V20" s="49">
        <v>0.006173</v>
      </c>
      <c r="W20" s="49">
        <v>0.001596</v>
      </c>
      <c r="X20" s="49">
        <v>0.476694</v>
      </c>
      <c r="Y20" s="49">
        <v>0</v>
      </c>
      <c r="Z20" s="49">
        <v>0</v>
      </c>
      <c r="AA20" s="71">
        <v>20</v>
      </c>
      <c r="AB20" s="71"/>
      <c r="AC20" s="72"/>
      <c r="AD20" s="78" t="s">
        <v>506</v>
      </c>
      <c r="AE20" s="78">
        <v>731</v>
      </c>
      <c r="AF20" s="78">
        <v>2086</v>
      </c>
      <c r="AG20" s="78">
        <v>3085</v>
      </c>
      <c r="AH20" s="78">
        <v>99</v>
      </c>
      <c r="AI20" s="78"/>
      <c r="AJ20" s="78" t="s">
        <v>558</v>
      </c>
      <c r="AK20" s="78" t="s">
        <v>600</v>
      </c>
      <c r="AL20" s="83" t="s">
        <v>634</v>
      </c>
      <c r="AM20" s="78"/>
      <c r="AN20" s="80">
        <v>40098.94480324074</v>
      </c>
      <c r="AO20" s="83" t="s">
        <v>669</v>
      </c>
      <c r="AP20" s="78" t="b">
        <v>0</v>
      </c>
      <c r="AQ20" s="78" t="b">
        <v>0</v>
      </c>
      <c r="AR20" s="78" t="b">
        <v>0</v>
      </c>
      <c r="AS20" s="78"/>
      <c r="AT20" s="78">
        <v>55</v>
      </c>
      <c r="AU20" s="83" t="s">
        <v>699</v>
      </c>
      <c r="AV20" s="78" t="b">
        <v>0</v>
      </c>
      <c r="AW20" s="78" t="s">
        <v>735</v>
      </c>
      <c r="AX20" s="83" t="s">
        <v>753</v>
      </c>
      <c r="AY20" s="78" t="s">
        <v>65</v>
      </c>
      <c r="AZ20" s="78" t="str">
        <f>REPLACE(INDEX(GroupVertices[Group],MATCH(Vertices[[#This Row],[Vertex]],GroupVertices[Vertex],0)),1,1,"")</f>
        <v>9</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254</v>
      </c>
      <c r="B21" s="65"/>
      <c r="C21" s="65" t="s">
        <v>64</v>
      </c>
      <c r="D21" s="66">
        <v>532.6535594185364</v>
      </c>
      <c r="E21" s="68"/>
      <c r="F21" s="100" t="s">
        <v>721</v>
      </c>
      <c r="G21" s="65"/>
      <c r="H21" s="69" t="s">
        <v>254</v>
      </c>
      <c r="I21" s="70"/>
      <c r="J21" s="70"/>
      <c r="K21" s="69" t="s">
        <v>807</v>
      </c>
      <c r="L21" s="73">
        <v>1</v>
      </c>
      <c r="M21" s="74">
        <v>7539.85693359375</v>
      </c>
      <c r="N21" s="74">
        <v>5152.42578125</v>
      </c>
      <c r="O21" s="75"/>
      <c r="P21" s="76"/>
      <c r="Q21" s="76"/>
      <c r="R21" s="86"/>
      <c r="S21" s="48">
        <v>1</v>
      </c>
      <c r="T21" s="48">
        <v>0</v>
      </c>
      <c r="U21" s="49">
        <v>0</v>
      </c>
      <c r="V21" s="49">
        <v>0.006173</v>
      </c>
      <c r="W21" s="49">
        <v>0.001596</v>
      </c>
      <c r="X21" s="49">
        <v>0.476694</v>
      </c>
      <c r="Y21" s="49">
        <v>0</v>
      </c>
      <c r="Z21" s="49">
        <v>0</v>
      </c>
      <c r="AA21" s="71">
        <v>21</v>
      </c>
      <c r="AB21" s="71"/>
      <c r="AC21" s="72"/>
      <c r="AD21" s="78" t="s">
        <v>507</v>
      </c>
      <c r="AE21" s="78">
        <v>5046</v>
      </c>
      <c r="AF21" s="78">
        <v>24859</v>
      </c>
      <c r="AG21" s="78">
        <v>12227</v>
      </c>
      <c r="AH21" s="78">
        <v>10550</v>
      </c>
      <c r="AI21" s="78"/>
      <c r="AJ21" s="78" t="s">
        <v>559</v>
      </c>
      <c r="AK21" s="78" t="s">
        <v>601</v>
      </c>
      <c r="AL21" s="83" t="s">
        <v>635</v>
      </c>
      <c r="AM21" s="78"/>
      <c r="AN21" s="80">
        <v>40689.931608796294</v>
      </c>
      <c r="AO21" s="83" t="s">
        <v>670</v>
      </c>
      <c r="AP21" s="78" t="b">
        <v>0</v>
      </c>
      <c r="AQ21" s="78" t="b">
        <v>0</v>
      </c>
      <c r="AR21" s="78" t="b">
        <v>1</v>
      </c>
      <c r="AS21" s="78"/>
      <c r="AT21" s="78">
        <v>256</v>
      </c>
      <c r="AU21" s="83" t="s">
        <v>699</v>
      </c>
      <c r="AV21" s="78" t="b">
        <v>1</v>
      </c>
      <c r="AW21" s="78" t="s">
        <v>735</v>
      </c>
      <c r="AX21" s="83" t="s">
        <v>754</v>
      </c>
      <c r="AY21" s="78" t="s">
        <v>65</v>
      </c>
      <c r="AZ21" s="78" t="str">
        <f>REPLACE(INDEX(GroupVertices[Group],MATCH(Vertices[[#This Row],[Vertex]],GroupVertices[Vertex],0)),1,1,"")</f>
        <v>9</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182.4866644129317</v>
      </c>
      <c r="E22" s="68"/>
      <c r="F22" s="100" t="s">
        <v>343</v>
      </c>
      <c r="G22" s="65"/>
      <c r="H22" s="69" t="s">
        <v>221</v>
      </c>
      <c r="I22" s="70"/>
      <c r="J22" s="70"/>
      <c r="K22" s="69" t="s">
        <v>808</v>
      </c>
      <c r="L22" s="73">
        <v>906.3282072654687</v>
      </c>
      <c r="M22" s="74">
        <v>6302.16357421875</v>
      </c>
      <c r="N22" s="74">
        <v>385.314453125</v>
      </c>
      <c r="O22" s="75"/>
      <c r="P22" s="76"/>
      <c r="Q22" s="76"/>
      <c r="R22" s="86"/>
      <c r="S22" s="48">
        <v>0</v>
      </c>
      <c r="T22" s="48">
        <v>3</v>
      </c>
      <c r="U22" s="49">
        <v>190</v>
      </c>
      <c r="V22" s="49">
        <v>0.008772</v>
      </c>
      <c r="W22" s="49">
        <v>0.012659</v>
      </c>
      <c r="X22" s="49">
        <v>1.153038</v>
      </c>
      <c r="Y22" s="49">
        <v>0</v>
      </c>
      <c r="Z22" s="49">
        <v>0</v>
      </c>
      <c r="AA22" s="71">
        <v>22</v>
      </c>
      <c r="AB22" s="71"/>
      <c r="AC22" s="72"/>
      <c r="AD22" s="78" t="s">
        <v>508</v>
      </c>
      <c r="AE22" s="78">
        <v>2467</v>
      </c>
      <c r="AF22" s="78">
        <v>1374</v>
      </c>
      <c r="AG22" s="78">
        <v>6301</v>
      </c>
      <c r="AH22" s="78">
        <v>3608</v>
      </c>
      <c r="AI22" s="78"/>
      <c r="AJ22" s="78" t="s">
        <v>560</v>
      </c>
      <c r="AK22" s="78"/>
      <c r="AL22" s="83" t="s">
        <v>636</v>
      </c>
      <c r="AM22" s="78"/>
      <c r="AN22" s="80">
        <v>42687.76697916666</v>
      </c>
      <c r="AO22" s="83" t="s">
        <v>671</v>
      </c>
      <c r="AP22" s="78" t="b">
        <v>1</v>
      </c>
      <c r="AQ22" s="78" t="b">
        <v>0</v>
      </c>
      <c r="AR22" s="78" t="b">
        <v>0</v>
      </c>
      <c r="AS22" s="78"/>
      <c r="AT22" s="78">
        <v>25</v>
      </c>
      <c r="AU22" s="78"/>
      <c r="AV22" s="78" t="b">
        <v>0</v>
      </c>
      <c r="AW22" s="78" t="s">
        <v>735</v>
      </c>
      <c r="AX22" s="83" t="s">
        <v>755</v>
      </c>
      <c r="AY22" s="78" t="s">
        <v>66</v>
      </c>
      <c r="AZ22" s="78" t="str">
        <f>REPLACE(INDEX(GroupVertices[Group],MATCH(Vertices[[#This Row],[Vertex]],GroupVertices[Vertex],0)),1,1,"")</f>
        <v>8</v>
      </c>
      <c r="BA22" s="48" t="s">
        <v>304</v>
      </c>
      <c r="BB22" s="48" t="s">
        <v>304</v>
      </c>
      <c r="BC22" s="48" t="s">
        <v>313</v>
      </c>
      <c r="BD22" s="48" t="s">
        <v>313</v>
      </c>
      <c r="BE22" s="48" t="s">
        <v>325</v>
      </c>
      <c r="BF22" s="48" t="s">
        <v>325</v>
      </c>
      <c r="BG22" s="116" t="s">
        <v>1218</v>
      </c>
      <c r="BH22" s="116" t="s">
        <v>1239</v>
      </c>
      <c r="BI22" s="116" t="s">
        <v>1250</v>
      </c>
      <c r="BJ22" s="116" t="s">
        <v>1270</v>
      </c>
      <c r="BK22" s="116">
        <v>0</v>
      </c>
      <c r="BL22" s="120">
        <v>0</v>
      </c>
      <c r="BM22" s="116">
        <v>2</v>
      </c>
      <c r="BN22" s="120">
        <v>7.6923076923076925</v>
      </c>
      <c r="BO22" s="116">
        <v>0</v>
      </c>
      <c r="BP22" s="120">
        <v>0</v>
      </c>
      <c r="BQ22" s="116">
        <v>24</v>
      </c>
      <c r="BR22" s="120">
        <v>92.3076923076923</v>
      </c>
      <c r="BS22" s="116">
        <v>26</v>
      </c>
      <c r="BT22" s="2"/>
      <c r="BU22" s="3"/>
      <c r="BV22" s="3"/>
      <c r="BW22" s="3"/>
      <c r="BX22" s="3"/>
    </row>
    <row r="23" spans="1:76" ht="15">
      <c r="A23" s="64" t="s">
        <v>255</v>
      </c>
      <c r="B23" s="65"/>
      <c r="C23" s="65" t="s">
        <v>64</v>
      </c>
      <c r="D23" s="66">
        <v>171.61710228991336</v>
      </c>
      <c r="E23" s="68"/>
      <c r="F23" s="100" t="s">
        <v>722</v>
      </c>
      <c r="G23" s="65"/>
      <c r="H23" s="69" t="s">
        <v>255</v>
      </c>
      <c r="I23" s="70"/>
      <c r="J23" s="70"/>
      <c r="K23" s="69" t="s">
        <v>809</v>
      </c>
      <c r="L23" s="73">
        <v>1</v>
      </c>
      <c r="M23" s="74">
        <v>7952.4208984375</v>
      </c>
      <c r="N23" s="74">
        <v>2893.828125</v>
      </c>
      <c r="O23" s="75"/>
      <c r="P23" s="76"/>
      <c r="Q23" s="76"/>
      <c r="R23" s="86"/>
      <c r="S23" s="48">
        <v>1</v>
      </c>
      <c r="T23" s="48">
        <v>0</v>
      </c>
      <c r="U23" s="49">
        <v>0</v>
      </c>
      <c r="V23" s="49">
        <v>0.006173</v>
      </c>
      <c r="W23" s="49">
        <v>0.001596</v>
      </c>
      <c r="X23" s="49">
        <v>0.476694</v>
      </c>
      <c r="Y23" s="49">
        <v>0</v>
      </c>
      <c r="Z23" s="49">
        <v>0</v>
      </c>
      <c r="AA23" s="71">
        <v>23</v>
      </c>
      <c r="AB23" s="71"/>
      <c r="AC23" s="72"/>
      <c r="AD23" s="78" t="s">
        <v>509</v>
      </c>
      <c r="AE23" s="78">
        <v>588</v>
      </c>
      <c r="AF23" s="78">
        <v>645</v>
      </c>
      <c r="AG23" s="78">
        <v>5141</v>
      </c>
      <c r="AH23" s="78">
        <v>888</v>
      </c>
      <c r="AI23" s="78"/>
      <c r="AJ23" s="78" t="s">
        <v>561</v>
      </c>
      <c r="AK23" s="78" t="s">
        <v>602</v>
      </c>
      <c r="AL23" s="83" t="s">
        <v>637</v>
      </c>
      <c r="AM23" s="78"/>
      <c r="AN23" s="80">
        <v>39973.69569444445</v>
      </c>
      <c r="AO23" s="83" t="s">
        <v>672</v>
      </c>
      <c r="AP23" s="78" t="b">
        <v>0</v>
      </c>
      <c r="AQ23" s="78" t="b">
        <v>0</v>
      </c>
      <c r="AR23" s="78" t="b">
        <v>0</v>
      </c>
      <c r="AS23" s="78"/>
      <c r="AT23" s="78">
        <v>44</v>
      </c>
      <c r="AU23" s="83" t="s">
        <v>702</v>
      </c>
      <c r="AV23" s="78" t="b">
        <v>0</v>
      </c>
      <c r="AW23" s="78" t="s">
        <v>735</v>
      </c>
      <c r="AX23" s="83" t="s">
        <v>756</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256</v>
      </c>
      <c r="B24" s="65"/>
      <c r="C24" s="65" t="s">
        <v>64</v>
      </c>
      <c r="D24" s="66">
        <v>173.197587317403</v>
      </c>
      <c r="E24" s="68"/>
      <c r="F24" s="100" t="s">
        <v>723</v>
      </c>
      <c r="G24" s="65"/>
      <c r="H24" s="69" t="s">
        <v>256</v>
      </c>
      <c r="I24" s="70"/>
      <c r="J24" s="70"/>
      <c r="K24" s="69" t="s">
        <v>810</v>
      </c>
      <c r="L24" s="73">
        <v>1</v>
      </c>
      <c r="M24" s="74">
        <v>6852.24951171875</v>
      </c>
      <c r="N24" s="74">
        <v>1199.8800048828125</v>
      </c>
      <c r="O24" s="75"/>
      <c r="P24" s="76"/>
      <c r="Q24" s="76"/>
      <c r="R24" s="86"/>
      <c r="S24" s="48">
        <v>1</v>
      </c>
      <c r="T24" s="48">
        <v>0</v>
      </c>
      <c r="U24" s="49">
        <v>0</v>
      </c>
      <c r="V24" s="49">
        <v>0.006173</v>
      </c>
      <c r="W24" s="49">
        <v>0.001596</v>
      </c>
      <c r="X24" s="49">
        <v>0.476694</v>
      </c>
      <c r="Y24" s="49">
        <v>0</v>
      </c>
      <c r="Z24" s="49">
        <v>0</v>
      </c>
      <c r="AA24" s="71">
        <v>24</v>
      </c>
      <c r="AB24" s="71"/>
      <c r="AC24" s="72"/>
      <c r="AD24" s="78" t="s">
        <v>510</v>
      </c>
      <c r="AE24" s="78">
        <v>1407</v>
      </c>
      <c r="AF24" s="78">
        <v>751</v>
      </c>
      <c r="AG24" s="78">
        <v>909</v>
      </c>
      <c r="AH24" s="78">
        <v>1224</v>
      </c>
      <c r="AI24" s="78"/>
      <c r="AJ24" s="78" t="s">
        <v>562</v>
      </c>
      <c r="AK24" s="78" t="s">
        <v>603</v>
      </c>
      <c r="AL24" s="78"/>
      <c r="AM24" s="78"/>
      <c r="AN24" s="80">
        <v>40457.90143518519</v>
      </c>
      <c r="AO24" s="78"/>
      <c r="AP24" s="78" t="b">
        <v>1</v>
      </c>
      <c r="AQ24" s="78" t="b">
        <v>0</v>
      </c>
      <c r="AR24" s="78" t="b">
        <v>0</v>
      </c>
      <c r="AS24" s="78"/>
      <c r="AT24" s="78">
        <v>38</v>
      </c>
      <c r="AU24" s="83" t="s">
        <v>699</v>
      </c>
      <c r="AV24" s="78" t="b">
        <v>0</v>
      </c>
      <c r="AW24" s="78" t="s">
        <v>735</v>
      </c>
      <c r="AX24" s="83" t="s">
        <v>757</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189.25591160614204</v>
      </c>
      <c r="E25" s="68"/>
      <c r="F25" s="100" t="s">
        <v>344</v>
      </c>
      <c r="G25" s="65"/>
      <c r="H25" s="69" t="s">
        <v>222</v>
      </c>
      <c r="I25" s="70"/>
      <c r="J25" s="70"/>
      <c r="K25" s="69" t="s">
        <v>811</v>
      </c>
      <c r="L25" s="73">
        <v>1</v>
      </c>
      <c r="M25" s="74">
        <v>214.53346252441406</v>
      </c>
      <c r="N25" s="74">
        <v>7638.498046875</v>
      </c>
      <c r="O25" s="75"/>
      <c r="P25" s="76"/>
      <c r="Q25" s="76"/>
      <c r="R25" s="86"/>
      <c r="S25" s="48">
        <v>0</v>
      </c>
      <c r="T25" s="48">
        <v>1</v>
      </c>
      <c r="U25" s="49">
        <v>0</v>
      </c>
      <c r="V25" s="49">
        <v>0.008475</v>
      </c>
      <c r="W25" s="49">
        <v>0.012257</v>
      </c>
      <c r="X25" s="49">
        <v>0.342659</v>
      </c>
      <c r="Y25" s="49">
        <v>0</v>
      </c>
      <c r="Z25" s="49">
        <v>0</v>
      </c>
      <c r="AA25" s="71">
        <v>25</v>
      </c>
      <c r="AB25" s="71"/>
      <c r="AC25" s="72"/>
      <c r="AD25" s="78" t="s">
        <v>511</v>
      </c>
      <c r="AE25" s="78">
        <v>2049</v>
      </c>
      <c r="AF25" s="78">
        <v>1828</v>
      </c>
      <c r="AG25" s="78">
        <v>4053</v>
      </c>
      <c r="AH25" s="78">
        <v>252</v>
      </c>
      <c r="AI25" s="78"/>
      <c r="AJ25" s="78" t="s">
        <v>563</v>
      </c>
      <c r="AK25" s="78" t="s">
        <v>604</v>
      </c>
      <c r="AL25" s="83" t="s">
        <v>638</v>
      </c>
      <c r="AM25" s="78"/>
      <c r="AN25" s="80">
        <v>40651.72917824074</v>
      </c>
      <c r="AO25" s="83" t="s">
        <v>673</v>
      </c>
      <c r="AP25" s="78" t="b">
        <v>0</v>
      </c>
      <c r="AQ25" s="78" t="b">
        <v>0</v>
      </c>
      <c r="AR25" s="78" t="b">
        <v>0</v>
      </c>
      <c r="AS25" s="78"/>
      <c r="AT25" s="78">
        <v>81</v>
      </c>
      <c r="AU25" s="83" t="s">
        <v>699</v>
      </c>
      <c r="AV25" s="78" t="b">
        <v>0</v>
      </c>
      <c r="AW25" s="78" t="s">
        <v>735</v>
      </c>
      <c r="AX25" s="83" t="s">
        <v>758</v>
      </c>
      <c r="AY25" s="78" t="s">
        <v>66</v>
      </c>
      <c r="AZ25" s="78" t="str">
        <f>REPLACE(INDEX(GroupVertices[Group],MATCH(Vertices[[#This Row],[Vertex]],GroupVertices[Vertex],0)),1,1,"")</f>
        <v>2</v>
      </c>
      <c r="BA25" s="48" t="s">
        <v>305</v>
      </c>
      <c r="BB25" s="48" t="s">
        <v>305</v>
      </c>
      <c r="BC25" s="48" t="s">
        <v>313</v>
      </c>
      <c r="BD25" s="48" t="s">
        <v>313</v>
      </c>
      <c r="BE25" s="48" t="s">
        <v>326</v>
      </c>
      <c r="BF25" s="48" t="s">
        <v>326</v>
      </c>
      <c r="BG25" s="116" t="s">
        <v>1219</v>
      </c>
      <c r="BH25" s="116" t="s">
        <v>1219</v>
      </c>
      <c r="BI25" s="116" t="s">
        <v>1251</v>
      </c>
      <c r="BJ25" s="116" t="s">
        <v>1251</v>
      </c>
      <c r="BK25" s="116">
        <v>0</v>
      </c>
      <c r="BL25" s="120">
        <v>0</v>
      </c>
      <c r="BM25" s="116">
        <v>0</v>
      </c>
      <c r="BN25" s="120">
        <v>0</v>
      </c>
      <c r="BO25" s="116">
        <v>0</v>
      </c>
      <c r="BP25" s="120">
        <v>0</v>
      </c>
      <c r="BQ25" s="116">
        <v>32</v>
      </c>
      <c r="BR25" s="120">
        <v>100</v>
      </c>
      <c r="BS25" s="116">
        <v>32</v>
      </c>
      <c r="BT25" s="2"/>
      <c r="BU25" s="3"/>
      <c r="BV25" s="3"/>
      <c r="BW25" s="3"/>
      <c r="BX25" s="3"/>
    </row>
    <row r="26" spans="1:76" ht="15">
      <c r="A26" s="64" t="s">
        <v>223</v>
      </c>
      <c r="B26" s="65"/>
      <c r="C26" s="65" t="s">
        <v>64</v>
      </c>
      <c r="D26" s="66">
        <v>167.06948027685354</v>
      </c>
      <c r="E26" s="68"/>
      <c r="F26" s="100" t="s">
        <v>345</v>
      </c>
      <c r="G26" s="65"/>
      <c r="H26" s="69" t="s">
        <v>223</v>
      </c>
      <c r="I26" s="70"/>
      <c r="J26" s="70"/>
      <c r="K26" s="69" t="s">
        <v>812</v>
      </c>
      <c r="L26" s="73">
        <v>1</v>
      </c>
      <c r="M26" s="74">
        <v>747.8933715820312</v>
      </c>
      <c r="N26" s="74">
        <v>5220.31591796875</v>
      </c>
      <c r="O26" s="75"/>
      <c r="P26" s="76"/>
      <c r="Q26" s="76"/>
      <c r="R26" s="86"/>
      <c r="S26" s="48">
        <v>0</v>
      </c>
      <c r="T26" s="48">
        <v>1</v>
      </c>
      <c r="U26" s="49">
        <v>0</v>
      </c>
      <c r="V26" s="49">
        <v>0.008475</v>
      </c>
      <c r="W26" s="49">
        <v>0.012257</v>
      </c>
      <c r="X26" s="49">
        <v>0.342659</v>
      </c>
      <c r="Y26" s="49">
        <v>0</v>
      </c>
      <c r="Z26" s="49">
        <v>0</v>
      </c>
      <c r="AA26" s="71">
        <v>26</v>
      </c>
      <c r="AB26" s="71"/>
      <c r="AC26" s="72"/>
      <c r="AD26" s="78" t="s">
        <v>512</v>
      </c>
      <c r="AE26" s="78">
        <v>393</v>
      </c>
      <c r="AF26" s="78">
        <v>340</v>
      </c>
      <c r="AG26" s="78">
        <v>837</v>
      </c>
      <c r="AH26" s="78">
        <v>291</v>
      </c>
      <c r="AI26" s="78"/>
      <c r="AJ26" s="78"/>
      <c r="AK26" s="78"/>
      <c r="AL26" s="78"/>
      <c r="AM26" s="78"/>
      <c r="AN26" s="80">
        <v>41750.65181712963</v>
      </c>
      <c r="AO26" s="83" t="s">
        <v>674</v>
      </c>
      <c r="AP26" s="78" t="b">
        <v>1</v>
      </c>
      <c r="AQ26" s="78" t="b">
        <v>0</v>
      </c>
      <c r="AR26" s="78" t="b">
        <v>0</v>
      </c>
      <c r="AS26" s="78"/>
      <c r="AT26" s="78">
        <v>7</v>
      </c>
      <c r="AU26" s="83" t="s">
        <v>699</v>
      </c>
      <c r="AV26" s="78" t="b">
        <v>0</v>
      </c>
      <c r="AW26" s="78" t="s">
        <v>735</v>
      </c>
      <c r="AX26" s="83" t="s">
        <v>759</v>
      </c>
      <c r="AY26" s="78" t="s">
        <v>66</v>
      </c>
      <c r="AZ26" s="78" t="str">
        <f>REPLACE(INDEX(GroupVertices[Group],MATCH(Vertices[[#This Row],[Vertex]],GroupVertices[Vertex],0)),1,1,"")</f>
        <v>2</v>
      </c>
      <c r="BA26" s="48" t="s">
        <v>306</v>
      </c>
      <c r="BB26" s="48" t="s">
        <v>306</v>
      </c>
      <c r="BC26" s="48" t="s">
        <v>316</v>
      </c>
      <c r="BD26" s="48" t="s">
        <v>316</v>
      </c>
      <c r="BE26" s="48"/>
      <c r="BF26" s="48"/>
      <c r="BG26" s="116" t="s">
        <v>1220</v>
      </c>
      <c r="BH26" s="116" t="s">
        <v>1220</v>
      </c>
      <c r="BI26" s="116" t="s">
        <v>1252</v>
      </c>
      <c r="BJ26" s="116" t="s">
        <v>1252</v>
      </c>
      <c r="BK26" s="116">
        <v>0</v>
      </c>
      <c r="BL26" s="120">
        <v>0</v>
      </c>
      <c r="BM26" s="116">
        <v>4</v>
      </c>
      <c r="BN26" s="120">
        <v>11.428571428571429</v>
      </c>
      <c r="BO26" s="116">
        <v>0</v>
      </c>
      <c r="BP26" s="120">
        <v>0</v>
      </c>
      <c r="BQ26" s="116">
        <v>31</v>
      </c>
      <c r="BR26" s="120">
        <v>88.57142857142857</v>
      </c>
      <c r="BS26" s="116">
        <v>35</v>
      </c>
      <c r="BT26" s="2"/>
      <c r="BU26" s="3"/>
      <c r="BV26" s="3"/>
      <c r="BW26" s="3"/>
      <c r="BX26" s="3"/>
    </row>
    <row r="27" spans="1:76" ht="15">
      <c r="A27" s="64" t="s">
        <v>224</v>
      </c>
      <c r="B27" s="65"/>
      <c r="C27" s="65" t="s">
        <v>64</v>
      </c>
      <c r="D27" s="66">
        <v>162.5964094443357</v>
      </c>
      <c r="E27" s="68"/>
      <c r="F27" s="100" t="s">
        <v>346</v>
      </c>
      <c r="G27" s="65"/>
      <c r="H27" s="69" t="s">
        <v>224</v>
      </c>
      <c r="I27" s="70"/>
      <c r="J27" s="70"/>
      <c r="K27" s="69" t="s">
        <v>813</v>
      </c>
      <c r="L27" s="73">
        <v>444.1343330299399</v>
      </c>
      <c r="M27" s="74">
        <v>8843.7578125</v>
      </c>
      <c r="N27" s="74">
        <v>6140.5625</v>
      </c>
      <c r="O27" s="75"/>
      <c r="P27" s="76"/>
      <c r="Q27" s="76"/>
      <c r="R27" s="86"/>
      <c r="S27" s="48">
        <v>1</v>
      </c>
      <c r="T27" s="48">
        <v>3</v>
      </c>
      <c r="U27" s="49">
        <v>93</v>
      </c>
      <c r="V27" s="49">
        <v>0.00885</v>
      </c>
      <c r="W27" s="49">
        <v>0.015125</v>
      </c>
      <c r="X27" s="49">
        <v>1.103009</v>
      </c>
      <c r="Y27" s="49">
        <v>0.25</v>
      </c>
      <c r="Z27" s="49">
        <v>0</v>
      </c>
      <c r="AA27" s="71">
        <v>27</v>
      </c>
      <c r="AB27" s="71"/>
      <c r="AC27" s="72"/>
      <c r="AD27" s="78" t="s">
        <v>513</v>
      </c>
      <c r="AE27" s="78">
        <v>392</v>
      </c>
      <c r="AF27" s="78">
        <v>40</v>
      </c>
      <c r="AG27" s="78">
        <v>1291</v>
      </c>
      <c r="AH27" s="78">
        <v>135</v>
      </c>
      <c r="AI27" s="78"/>
      <c r="AJ27" s="78" t="s">
        <v>564</v>
      </c>
      <c r="AK27" s="78" t="s">
        <v>605</v>
      </c>
      <c r="AL27" s="78"/>
      <c r="AM27" s="78"/>
      <c r="AN27" s="80">
        <v>40070.0718287037</v>
      </c>
      <c r="AO27" s="83" t="s">
        <v>675</v>
      </c>
      <c r="AP27" s="78" t="b">
        <v>0</v>
      </c>
      <c r="AQ27" s="78" t="b">
        <v>0</v>
      </c>
      <c r="AR27" s="78" t="b">
        <v>0</v>
      </c>
      <c r="AS27" s="78"/>
      <c r="AT27" s="78">
        <v>0</v>
      </c>
      <c r="AU27" s="83" t="s">
        <v>699</v>
      </c>
      <c r="AV27" s="78" t="b">
        <v>0</v>
      </c>
      <c r="AW27" s="78" t="s">
        <v>735</v>
      </c>
      <c r="AX27" s="83" t="s">
        <v>760</v>
      </c>
      <c r="AY27" s="78" t="s">
        <v>66</v>
      </c>
      <c r="AZ27" s="78" t="str">
        <f>REPLACE(INDEX(GroupVertices[Group],MATCH(Vertices[[#This Row],[Vertex]],GroupVertices[Vertex],0)),1,1,"")</f>
        <v>4</v>
      </c>
      <c r="BA27" s="48" t="s">
        <v>307</v>
      </c>
      <c r="BB27" s="48" t="s">
        <v>307</v>
      </c>
      <c r="BC27" s="48" t="s">
        <v>313</v>
      </c>
      <c r="BD27" s="48" t="s">
        <v>313</v>
      </c>
      <c r="BE27" s="48" t="s">
        <v>327</v>
      </c>
      <c r="BF27" s="48" t="s">
        <v>327</v>
      </c>
      <c r="BG27" s="116" t="s">
        <v>1221</v>
      </c>
      <c r="BH27" s="116" t="s">
        <v>1221</v>
      </c>
      <c r="BI27" s="116" t="s">
        <v>1253</v>
      </c>
      <c r="BJ27" s="116" t="s">
        <v>1253</v>
      </c>
      <c r="BK27" s="116">
        <v>2</v>
      </c>
      <c r="BL27" s="120">
        <v>5.405405405405405</v>
      </c>
      <c r="BM27" s="116">
        <v>0</v>
      </c>
      <c r="BN27" s="120">
        <v>0</v>
      </c>
      <c r="BO27" s="116">
        <v>0</v>
      </c>
      <c r="BP27" s="120">
        <v>0</v>
      </c>
      <c r="BQ27" s="116">
        <v>35</v>
      </c>
      <c r="BR27" s="120">
        <v>94.5945945945946</v>
      </c>
      <c r="BS27" s="116">
        <v>37</v>
      </c>
      <c r="BT27" s="2"/>
      <c r="BU27" s="3"/>
      <c r="BV27" s="3"/>
      <c r="BW27" s="3"/>
      <c r="BX27" s="3"/>
    </row>
    <row r="28" spans="1:76" ht="15">
      <c r="A28" s="64" t="s">
        <v>257</v>
      </c>
      <c r="B28" s="65"/>
      <c r="C28" s="65" t="s">
        <v>64</v>
      </c>
      <c r="D28" s="66">
        <v>1000</v>
      </c>
      <c r="E28" s="68"/>
      <c r="F28" s="100" t="s">
        <v>724</v>
      </c>
      <c r="G28" s="65"/>
      <c r="H28" s="69" t="s">
        <v>257</v>
      </c>
      <c r="I28" s="70"/>
      <c r="J28" s="70"/>
      <c r="K28" s="69" t="s">
        <v>814</v>
      </c>
      <c r="L28" s="73">
        <v>1</v>
      </c>
      <c r="M28" s="74">
        <v>8147.33349609375</v>
      </c>
      <c r="N28" s="74">
        <v>8927.8583984375</v>
      </c>
      <c r="O28" s="75"/>
      <c r="P28" s="76"/>
      <c r="Q28" s="76"/>
      <c r="R28" s="86"/>
      <c r="S28" s="48">
        <v>2</v>
      </c>
      <c r="T28" s="48">
        <v>0</v>
      </c>
      <c r="U28" s="49">
        <v>0</v>
      </c>
      <c r="V28" s="49">
        <v>0.00625</v>
      </c>
      <c r="W28" s="49">
        <v>0.003814</v>
      </c>
      <c r="X28" s="49">
        <v>0.618778</v>
      </c>
      <c r="Y28" s="49">
        <v>0.5</v>
      </c>
      <c r="Z28" s="49">
        <v>0</v>
      </c>
      <c r="AA28" s="71">
        <v>28</v>
      </c>
      <c r="AB28" s="71"/>
      <c r="AC28" s="72"/>
      <c r="AD28" s="78" t="s">
        <v>514</v>
      </c>
      <c r="AE28" s="78">
        <v>8672</v>
      </c>
      <c r="AF28" s="78">
        <v>295751</v>
      </c>
      <c r="AG28" s="78">
        <v>139840</v>
      </c>
      <c r="AH28" s="78">
        <v>311</v>
      </c>
      <c r="AI28" s="78"/>
      <c r="AJ28" s="78" t="s">
        <v>565</v>
      </c>
      <c r="AK28" s="78" t="s">
        <v>605</v>
      </c>
      <c r="AL28" s="83" t="s">
        <v>639</v>
      </c>
      <c r="AM28" s="78"/>
      <c r="AN28" s="80">
        <v>39479.75478009259</v>
      </c>
      <c r="AO28" s="83" t="s">
        <v>676</v>
      </c>
      <c r="AP28" s="78" t="b">
        <v>0</v>
      </c>
      <c r="AQ28" s="78" t="b">
        <v>0</v>
      </c>
      <c r="AR28" s="78" t="b">
        <v>0</v>
      </c>
      <c r="AS28" s="78"/>
      <c r="AT28" s="78">
        <v>2268</v>
      </c>
      <c r="AU28" s="83" t="s">
        <v>699</v>
      </c>
      <c r="AV28" s="78" t="b">
        <v>1</v>
      </c>
      <c r="AW28" s="78" t="s">
        <v>735</v>
      </c>
      <c r="AX28" s="83" t="s">
        <v>761</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225</v>
      </c>
      <c r="B29" s="65"/>
      <c r="C29" s="65" t="s">
        <v>64</v>
      </c>
      <c r="D29" s="66">
        <v>216.03469565681547</v>
      </c>
      <c r="E29" s="68"/>
      <c r="F29" s="100" t="s">
        <v>347</v>
      </c>
      <c r="G29" s="65"/>
      <c r="H29" s="69" t="s">
        <v>225</v>
      </c>
      <c r="I29" s="70"/>
      <c r="J29" s="70"/>
      <c r="K29" s="69" t="s">
        <v>815</v>
      </c>
      <c r="L29" s="73">
        <v>444.1343330299399</v>
      </c>
      <c r="M29" s="74">
        <v>9107.6630859375</v>
      </c>
      <c r="N29" s="74">
        <v>9594.9814453125</v>
      </c>
      <c r="O29" s="75"/>
      <c r="P29" s="76"/>
      <c r="Q29" s="76"/>
      <c r="R29" s="86"/>
      <c r="S29" s="48">
        <v>0</v>
      </c>
      <c r="T29" s="48">
        <v>4</v>
      </c>
      <c r="U29" s="49">
        <v>93</v>
      </c>
      <c r="V29" s="49">
        <v>0.00885</v>
      </c>
      <c r="W29" s="49">
        <v>0.015125</v>
      </c>
      <c r="X29" s="49">
        <v>1.103009</v>
      </c>
      <c r="Y29" s="49">
        <v>0.25</v>
      </c>
      <c r="Z29" s="49">
        <v>0</v>
      </c>
      <c r="AA29" s="71">
        <v>29</v>
      </c>
      <c r="AB29" s="71"/>
      <c r="AC29" s="72"/>
      <c r="AD29" s="78" t="s">
        <v>515</v>
      </c>
      <c r="AE29" s="78">
        <v>4522</v>
      </c>
      <c r="AF29" s="78">
        <v>3624</v>
      </c>
      <c r="AG29" s="78">
        <v>36922</v>
      </c>
      <c r="AH29" s="78">
        <v>23480</v>
      </c>
      <c r="AI29" s="78"/>
      <c r="AJ29" s="78" t="s">
        <v>566</v>
      </c>
      <c r="AK29" s="78" t="s">
        <v>606</v>
      </c>
      <c r="AL29" s="83" t="s">
        <v>640</v>
      </c>
      <c r="AM29" s="78"/>
      <c r="AN29" s="80">
        <v>41587.262083333335</v>
      </c>
      <c r="AO29" s="83" t="s">
        <v>677</v>
      </c>
      <c r="AP29" s="78" t="b">
        <v>1</v>
      </c>
      <c r="AQ29" s="78" t="b">
        <v>0</v>
      </c>
      <c r="AR29" s="78" t="b">
        <v>0</v>
      </c>
      <c r="AS29" s="78"/>
      <c r="AT29" s="78">
        <v>280</v>
      </c>
      <c r="AU29" s="83" t="s">
        <v>699</v>
      </c>
      <c r="AV29" s="78" t="b">
        <v>0</v>
      </c>
      <c r="AW29" s="78" t="s">
        <v>735</v>
      </c>
      <c r="AX29" s="83" t="s">
        <v>762</v>
      </c>
      <c r="AY29" s="78" t="s">
        <v>66</v>
      </c>
      <c r="AZ29" s="78" t="str">
        <f>REPLACE(INDEX(GroupVertices[Group],MATCH(Vertices[[#This Row],[Vertex]],GroupVertices[Vertex],0)),1,1,"")</f>
        <v>4</v>
      </c>
      <c r="BA29" s="48"/>
      <c r="BB29" s="48"/>
      <c r="BC29" s="48"/>
      <c r="BD29" s="48"/>
      <c r="BE29" s="48"/>
      <c r="BF29" s="48"/>
      <c r="BG29" s="116" t="s">
        <v>1222</v>
      </c>
      <c r="BH29" s="116" t="s">
        <v>1222</v>
      </c>
      <c r="BI29" s="116" t="s">
        <v>1254</v>
      </c>
      <c r="BJ29" s="116" t="s">
        <v>1254</v>
      </c>
      <c r="BK29" s="116">
        <v>2</v>
      </c>
      <c r="BL29" s="120">
        <v>3.9215686274509802</v>
      </c>
      <c r="BM29" s="116">
        <v>0</v>
      </c>
      <c r="BN29" s="120">
        <v>0</v>
      </c>
      <c r="BO29" s="116">
        <v>0</v>
      </c>
      <c r="BP29" s="120">
        <v>0</v>
      </c>
      <c r="BQ29" s="116">
        <v>49</v>
      </c>
      <c r="BR29" s="120">
        <v>96.07843137254902</v>
      </c>
      <c r="BS29" s="116">
        <v>51</v>
      </c>
      <c r="BT29" s="2"/>
      <c r="BU29" s="3"/>
      <c r="BV29" s="3"/>
      <c r="BW29" s="3"/>
      <c r="BX29" s="3"/>
    </row>
    <row r="30" spans="1:76" ht="15">
      <c r="A30" s="64" t="s">
        <v>258</v>
      </c>
      <c r="B30" s="65"/>
      <c r="C30" s="65" t="s">
        <v>64</v>
      </c>
      <c r="D30" s="66">
        <v>1000</v>
      </c>
      <c r="E30" s="68"/>
      <c r="F30" s="100" t="s">
        <v>725</v>
      </c>
      <c r="G30" s="65"/>
      <c r="H30" s="69" t="s">
        <v>258</v>
      </c>
      <c r="I30" s="70"/>
      <c r="J30" s="70"/>
      <c r="K30" s="69" t="s">
        <v>816</v>
      </c>
      <c r="L30" s="73">
        <v>1</v>
      </c>
      <c r="M30" s="74">
        <v>9629.51171875</v>
      </c>
      <c r="N30" s="74">
        <v>6858.79931640625</v>
      </c>
      <c r="O30" s="75"/>
      <c r="P30" s="76"/>
      <c r="Q30" s="76"/>
      <c r="R30" s="86"/>
      <c r="S30" s="48">
        <v>2</v>
      </c>
      <c r="T30" s="48">
        <v>0</v>
      </c>
      <c r="U30" s="49">
        <v>0</v>
      </c>
      <c r="V30" s="49">
        <v>0.00625</v>
      </c>
      <c r="W30" s="49">
        <v>0.003814</v>
      </c>
      <c r="X30" s="49">
        <v>0.618778</v>
      </c>
      <c r="Y30" s="49">
        <v>0.5</v>
      </c>
      <c r="Z30" s="49">
        <v>0</v>
      </c>
      <c r="AA30" s="71">
        <v>30</v>
      </c>
      <c r="AB30" s="71"/>
      <c r="AC30" s="72"/>
      <c r="AD30" s="78" t="s">
        <v>516</v>
      </c>
      <c r="AE30" s="78">
        <v>331</v>
      </c>
      <c r="AF30" s="78">
        <v>56203</v>
      </c>
      <c r="AG30" s="78">
        <v>100761</v>
      </c>
      <c r="AH30" s="78">
        <v>477</v>
      </c>
      <c r="AI30" s="78"/>
      <c r="AJ30" s="78" t="s">
        <v>567</v>
      </c>
      <c r="AK30" s="78" t="s">
        <v>607</v>
      </c>
      <c r="AL30" s="78"/>
      <c r="AM30" s="78"/>
      <c r="AN30" s="80">
        <v>39657.54284722222</v>
      </c>
      <c r="AO30" s="83" t="s">
        <v>678</v>
      </c>
      <c r="AP30" s="78" t="b">
        <v>0</v>
      </c>
      <c r="AQ30" s="78" t="b">
        <v>0</v>
      </c>
      <c r="AR30" s="78" t="b">
        <v>1</v>
      </c>
      <c r="AS30" s="78"/>
      <c r="AT30" s="78">
        <v>611</v>
      </c>
      <c r="AU30" s="83" t="s">
        <v>703</v>
      </c>
      <c r="AV30" s="78" t="b">
        <v>1</v>
      </c>
      <c r="AW30" s="78" t="s">
        <v>735</v>
      </c>
      <c r="AX30" s="83" t="s">
        <v>763</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226</v>
      </c>
      <c r="B31" s="65"/>
      <c r="C31" s="65" t="s">
        <v>64</v>
      </c>
      <c r="D31" s="66">
        <v>277.89726527053716</v>
      </c>
      <c r="E31" s="68"/>
      <c r="F31" s="100" t="s">
        <v>726</v>
      </c>
      <c r="G31" s="65"/>
      <c r="H31" s="69" t="s">
        <v>226</v>
      </c>
      <c r="I31" s="70"/>
      <c r="J31" s="70"/>
      <c r="K31" s="69" t="s">
        <v>817</v>
      </c>
      <c r="L31" s="73">
        <v>906.3282072654687</v>
      </c>
      <c r="M31" s="74">
        <v>8561.521484375</v>
      </c>
      <c r="N31" s="74">
        <v>3881.964599609375</v>
      </c>
      <c r="O31" s="75"/>
      <c r="P31" s="76"/>
      <c r="Q31" s="76"/>
      <c r="R31" s="86"/>
      <c r="S31" s="48">
        <v>1</v>
      </c>
      <c r="T31" s="48">
        <v>3</v>
      </c>
      <c r="U31" s="49">
        <v>190</v>
      </c>
      <c r="V31" s="49">
        <v>0.008772</v>
      </c>
      <c r="W31" s="49">
        <v>0.012659</v>
      </c>
      <c r="X31" s="49">
        <v>1.153038</v>
      </c>
      <c r="Y31" s="49">
        <v>0</v>
      </c>
      <c r="Z31" s="49">
        <v>0.3333333333333333</v>
      </c>
      <c r="AA31" s="71">
        <v>31</v>
      </c>
      <c r="AB31" s="71"/>
      <c r="AC31" s="72"/>
      <c r="AD31" s="78" t="s">
        <v>517</v>
      </c>
      <c r="AE31" s="78">
        <v>2182</v>
      </c>
      <c r="AF31" s="78">
        <v>7773</v>
      </c>
      <c r="AG31" s="78">
        <v>24716</v>
      </c>
      <c r="AH31" s="78">
        <v>17117</v>
      </c>
      <c r="AI31" s="78"/>
      <c r="AJ31" s="78" t="s">
        <v>568</v>
      </c>
      <c r="AK31" s="78" t="s">
        <v>608</v>
      </c>
      <c r="AL31" s="83" t="s">
        <v>641</v>
      </c>
      <c r="AM31" s="78"/>
      <c r="AN31" s="80">
        <v>41402.06215277778</v>
      </c>
      <c r="AO31" s="83" t="s">
        <v>679</v>
      </c>
      <c r="AP31" s="78" t="b">
        <v>0</v>
      </c>
      <c r="AQ31" s="78" t="b">
        <v>0</v>
      </c>
      <c r="AR31" s="78" t="b">
        <v>0</v>
      </c>
      <c r="AS31" s="78"/>
      <c r="AT31" s="78">
        <v>326</v>
      </c>
      <c r="AU31" s="83" t="s">
        <v>699</v>
      </c>
      <c r="AV31" s="78" t="b">
        <v>0</v>
      </c>
      <c r="AW31" s="78" t="s">
        <v>735</v>
      </c>
      <c r="AX31" s="83" t="s">
        <v>764</v>
      </c>
      <c r="AY31" s="78" t="s">
        <v>66</v>
      </c>
      <c r="AZ31" s="78" t="str">
        <f>REPLACE(INDEX(GroupVertices[Group],MATCH(Vertices[[#This Row],[Vertex]],GroupVertices[Vertex],0)),1,1,"")</f>
        <v>7</v>
      </c>
      <c r="BA31" s="48" t="s">
        <v>308</v>
      </c>
      <c r="BB31" s="48" t="s">
        <v>308</v>
      </c>
      <c r="BC31" s="48" t="s">
        <v>317</v>
      </c>
      <c r="BD31" s="48" t="s">
        <v>317</v>
      </c>
      <c r="BE31" s="48" t="s">
        <v>322</v>
      </c>
      <c r="BF31" s="48" t="s">
        <v>322</v>
      </c>
      <c r="BG31" s="116" t="s">
        <v>1050</v>
      </c>
      <c r="BH31" s="116" t="s">
        <v>1050</v>
      </c>
      <c r="BI31" s="116" t="s">
        <v>1255</v>
      </c>
      <c r="BJ31" s="116" t="s">
        <v>1255</v>
      </c>
      <c r="BK31" s="116">
        <v>0</v>
      </c>
      <c r="BL31" s="120">
        <v>0</v>
      </c>
      <c r="BM31" s="116">
        <v>0</v>
      </c>
      <c r="BN31" s="120">
        <v>0</v>
      </c>
      <c r="BO31" s="116">
        <v>0</v>
      </c>
      <c r="BP31" s="120">
        <v>0</v>
      </c>
      <c r="BQ31" s="116">
        <v>16</v>
      </c>
      <c r="BR31" s="120">
        <v>100</v>
      </c>
      <c r="BS31" s="116">
        <v>16</v>
      </c>
      <c r="BT31" s="2"/>
      <c r="BU31" s="3"/>
      <c r="BV31" s="3"/>
      <c r="BW31" s="3"/>
      <c r="BX31" s="3"/>
    </row>
    <row r="32" spans="1:76" ht="15">
      <c r="A32" s="64" t="s">
        <v>259</v>
      </c>
      <c r="B32" s="65"/>
      <c r="C32" s="65" t="s">
        <v>64</v>
      </c>
      <c r="D32" s="66">
        <v>305.0637154600288</v>
      </c>
      <c r="E32" s="68"/>
      <c r="F32" s="100" t="s">
        <v>727</v>
      </c>
      <c r="G32" s="65"/>
      <c r="H32" s="69" t="s">
        <v>259</v>
      </c>
      <c r="I32" s="70"/>
      <c r="J32" s="70"/>
      <c r="K32" s="69" t="s">
        <v>818</v>
      </c>
      <c r="L32" s="73">
        <v>1</v>
      </c>
      <c r="M32" s="74">
        <v>8561.521484375</v>
      </c>
      <c r="N32" s="74">
        <v>5152.42578125</v>
      </c>
      <c r="O32" s="75"/>
      <c r="P32" s="76"/>
      <c r="Q32" s="76"/>
      <c r="R32" s="86"/>
      <c r="S32" s="48">
        <v>1</v>
      </c>
      <c r="T32" s="48">
        <v>0</v>
      </c>
      <c r="U32" s="49">
        <v>0</v>
      </c>
      <c r="V32" s="49">
        <v>0.006173</v>
      </c>
      <c r="W32" s="49">
        <v>0.001596</v>
      </c>
      <c r="X32" s="49">
        <v>0.476694</v>
      </c>
      <c r="Y32" s="49">
        <v>0</v>
      </c>
      <c r="Z32" s="49">
        <v>0</v>
      </c>
      <c r="AA32" s="71">
        <v>32</v>
      </c>
      <c r="AB32" s="71"/>
      <c r="AC32" s="72"/>
      <c r="AD32" s="78" t="s">
        <v>518</v>
      </c>
      <c r="AE32" s="78">
        <v>2962</v>
      </c>
      <c r="AF32" s="78">
        <v>9595</v>
      </c>
      <c r="AG32" s="78">
        <v>15083</v>
      </c>
      <c r="AH32" s="78">
        <v>4919</v>
      </c>
      <c r="AI32" s="78"/>
      <c r="AJ32" s="78" t="s">
        <v>569</v>
      </c>
      <c r="AK32" s="78" t="s">
        <v>462</v>
      </c>
      <c r="AL32" s="83" t="s">
        <v>642</v>
      </c>
      <c r="AM32" s="78"/>
      <c r="AN32" s="80">
        <v>40126.81550925926</v>
      </c>
      <c r="AO32" s="83" t="s">
        <v>680</v>
      </c>
      <c r="AP32" s="78" t="b">
        <v>0</v>
      </c>
      <c r="AQ32" s="78" t="b">
        <v>0</v>
      </c>
      <c r="AR32" s="78" t="b">
        <v>1</v>
      </c>
      <c r="AS32" s="78"/>
      <c r="AT32" s="78">
        <v>480</v>
      </c>
      <c r="AU32" s="83" t="s">
        <v>704</v>
      </c>
      <c r="AV32" s="78" t="b">
        <v>0</v>
      </c>
      <c r="AW32" s="78" t="s">
        <v>735</v>
      </c>
      <c r="AX32" s="83" t="s">
        <v>765</v>
      </c>
      <c r="AY32" s="78" t="s">
        <v>65</v>
      </c>
      <c r="AZ32" s="78" t="str">
        <f>REPLACE(INDEX(GroupVertices[Group],MATCH(Vertices[[#This Row],[Vertex]],GroupVertices[Vertex],0)),1,1,"")</f>
        <v>7</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227</v>
      </c>
      <c r="B33" s="65"/>
      <c r="C33" s="65" t="s">
        <v>64</v>
      </c>
      <c r="D33" s="66">
        <v>175.10609753927727</v>
      </c>
      <c r="E33" s="68"/>
      <c r="F33" s="100" t="s">
        <v>348</v>
      </c>
      <c r="G33" s="65"/>
      <c r="H33" s="69" t="s">
        <v>227</v>
      </c>
      <c r="I33" s="70"/>
      <c r="J33" s="70"/>
      <c r="K33" s="69" t="s">
        <v>819</v>
      </c>
      <c r="L33" s="73">
        <v>1</v>
      </c>
      <c r="M33" s="74">
        <v>9389.8994140625</v>
      </c>
      <c r="N33" s="74">
        <v>5152.42578125</v>
      </c>
      <c r="O33" s="75"/>
      <c r="P33" s="76"/>
      <c r="Q33" s="76"/>
      <c r="R33" s="86"/>
      <c r="S33" s="48">
        <v>1</v>
      </c>
      <c r="T33" s="48">
        <v>1</v>
      </c>
      <c r="U33" s="49">
        <v>0</v>
      </c>
      <c r="V33" s="49">
        <v>0.006173</v>
      </c>
      <c r="W33" s="49">
        <v>0.001596</v>
      </c>
      <c r="X33" s="49">
        <v>0.476694</v>
      </c>
      <c r="Y33" s="49">
        <v>0</v>
      </c>
      <c r="Z33" s="49">
        <v>1</v>
      </c>
      <c r="AA33" s="71">
        <v>33</v>
      </c>
      <c r="AB33" s="71"/>
      <c r="AC33" s="72"/>
      <c r="AD33" s="78" t="s">
        <v>519</v>
      </c>
      <c r="AE33" s="78">
        <v>692</v>
      </c>
      <c r="AF33" s="78">
        <v>879</v>
      </c>
      <c r="AG33" s="78">
        <v>3186</v>
      </c>
      <c r="AH33" s="78">
        <v>1191</v>
      </c>
      <c r="AI33" s="78"/>
      <c r="AJ33" s="78" t="s">
        <v>570</v>
      </c>
      <c r="AK33" s="78" t="s">
        <v>609</v>
      </c>
      <c r="AL33" s="83" t="s">
        <v>643</v>
      </c>
      <c r="AM33" s="78"/>
      <c r="AN33" s="80">
        <v>42366.84407407408</v>
      </c>
      <c r="AO33" s="83" t="s">
        <v>681</v>
      </c>
      <c r="AP33" s="78" t="b">
        <v>1</v>
      </c>
      <c r="AQ33" s="78" t="b">
        <v>0</v>
      </c>
      <c r="AR33" s="78" t="b">
        <v>0</v>
      </c>
      <c r="AS33" s="78"/>
      <c r="AT33" s="78">
        <v>31</v>
      </c>
      <c r="AU33" s="78"/>
      <c r="AV33" s="78" t="b">
        <v>0</v>
      </c>
      <c r="AW33" s="78" t="s">
        <v>735</v>
      </c>
      <c r="AX33" s="83" t="s">
        <v>766</v>
      </c>
      <c r="AY33" s="78" t="s">
        <v>66</v>
      </c>
      <c r="AZ33" s="78" t="str">
        <f>REPLACE(INDEX(GroupVertices[Group],MATCH(Vertices[[#This Row],[Vertex]],GroupVertices[Vertex],0)),1,1,"")</f>
        <v>7</v>
      </c>
      <c r="BA33" s="48" t="s">
        <v>308</v>
      </c>
      <c r="BB33" s="48" t="s">
        <v>308</v>
      </c>
      <c r="BC33" s="48" t="s">
        <v>317</v>
      </c>
      <c r="BD33" s="48" t="s">
        <v>317</v>
      </c>
      <c r="BE33" s="48" t="s">
        <v>322</v>
      </c>
      <c r="BF33" s="48" t="s">
        <v>322</v>
      </c>
      <c r="BG33" s="116" t="s">
        <v>1223</v>
      </c>
      <c r="BH33" s="116" t="s">
        <v>1223</v>
      </c>
      <c r="BI33" s="116" t="s">
        <v>1256</v>
      </c>
      <c r="BJ33" s="116" t="s">
        <v>1256</v>
      </c>
      <c r="BK33" s="116">
        <v>0</v>
      </c>
      <c r="BL33" s="120">
        <v>0</v>
      </c>
      <c r="BM33" s="116">
        <v>0</v>
      </c>
      <c r="BN33" s="120">
        <v>0</v>
      </c>
      <c r="BO33" s="116">
        <v>0</v>
      </c>
      <c r="BP33" s="120">
        <v>0</v>
      </c>
      <c r="BQ33" s="116">
        <v>15</v>
      </c>
      <c r="BR33" s="120">
        <v>100</v>
      </c>
      <c r="BS33" s="116">
        <v>15</v>
      </c>
      <c r="BT33" s="2"/>
      <c r="BU33" s="3"/>
      <c r="BV33" s="3"/>
      <c r="BW33" s="3"/>
      <c r="BX33" s="3"/>
    </row>
    <row r="34" spans="1:76" ht="15">
      <c r="A34" s="64" t="s">
        <v>228</v>
      </c>
      <c r="B34" s="65"/>
      <c r="C34" s="65" t="s">
        <v>64</v>
      </c>
      <c r="D34" s="66">
        <v>166.517801540843</v>
      </c>
      <c r="E34" s="68"/>
      <c r="F34" s="100" t="s">
        <v>349</v>
      </c>
      <c r="G34" s="65"/>
      <c r="H34" s="69" t="s">
        <v>228</v>
      </c>
      <c r="I34" s="70"/>
      <c r="J34" s="70"/>
      <c r="K34" s="69" t="s">
        <v>820</v>
      </c>
      <c r="L34" s="73">
        <v>49.84007433932133</v>
      </c>
      <c r="M34" s="74">
        <v>4437.5029296875</v>
      </c>
      <c r="N34" s="74">
        <v>8345.8828125</v>
      </c>
      <c r="O34" s="75"/>
      <c r="P34" s="76"/>
      <c r="Q34" s="76"/>
      <c r="R34" s="86"/>
      <c r="S34" s="48">
        <v>0</v>
      </c>
      <c r="T34" s="48">
        <v>3</v>
      </c>
      <c r="U34" s="49">
        <v>10.25</v>
      </c>
      <c r="V34" s="49">
        <v>0.008696</v>
      </c>
      <c r="W34" s="49">
        <v>0.018815</v>
      </c>
      <c r="X34" s="49">
        <v>0.710833</v>
      </c>
      <c r="Y34" s="49">
        <v>0.3333333333333333</v>
      </c>
      <c r="Z34" s="49">
        <v>0</v>
      </c>
      <c r="AA34" s="71">
        <v>34</v>
      </c>
      <c r="AB34" s="71"/>
      <c r="AC34" s="72"/>
      <c r="AD34" s="78" t="s">
        <v>520</v>
      </c>
      <c r="AE34" s="78">
        <v>260</v>
      </c>
      <c r="AF34" s="78">
        <v>303</v>
      </c>
      <c r="AG34" s="78">
        <v>4008</v>
      </c>
      <c r="AH34" s="78">
        <v>822</v>
      </c>
      <c r="AI34" s="78"/>
      <c r="AJ34" s="78"/>
      <c r="AK34" s="78"/>
      <c r="AL34" s="78"/>
      <c r="AM34" s="78"/>
      <c r="AN34" s="80">
        <v>41363.544583333336</v>
      </c>
      <c r="AO34" s="78"/>
      <c r="AP34" s="78" t="b">
        <v>1</v>
      </c>
      <c r="AQ34" s="78" t="b">
        <v>0</v>
      </c>
      <c r="AR34" s="78" t="b">
        <v>1</v>
      </c>
      <c r="AS34" s="78"/>
      <c r="AT34" s="78">
        <v>3</v>
      </c>
      <c r="AU34" s="83" t="s">
        <v>699</v>
      </c>
      <c r="AV34" s="78" t="b">
        <v>0</v>
      </c>
      <c r="AW34" s="78" t="s">
        <v>735</v>
      </c>
      <c r="AX34" s="83" t="s">
        <v>767</v>
      </c>
      <c r="AY34" s="78" t="s">
        <v>66</v>
      </c>
      <c r="AZ34" s="78" t="str">
        <f>REPLACE(INDEX(GroupVertices[Group],MATCH(Vertices[[#This Row],[Vertex]],GroupVertices[Vertex],0)),1,1,"")</f>
        <v>2</v>
      </c>
      <c r="BA34" s="48"/>
      <c r="BB34" s="48"/>
      <c r="BC34" s="48"/>
      <c r="BD34" s="48"/>
      <c r="BE34" s="48"/>
      <c r="BF34" s="48"/>
      <c r="BG34" s="116" t="s">
        <v>1224</v>
      </c>
      <c r="BH34" s="116" t="s">
        <v>1224</v>
      </c>
      <c r="BI34" s="116" t="s">
        <v>1257</v>
      </c>
      <c r="BJ34" s="116" t="s">
        <v>1257</v>
      </c>
      <c r="BK34" s="116">
        <v>0</v>
      </c>
      <c r="BL34" s="120">
        <v>0</v>
      </c>
      <c r="BM34" s="116">
        <v>0</v>
      </c>
      <c r="BN34" s="120">
        <v>0</v>
      </c>
      <c r="BO34" s="116">
        <v>0</v>
      </c>
      <c r="BP34" s="120">
        <v>0</v>
      </c>
      <c r="BQ34" s="116">
        <v>18</v>
      </c>
      <c r="BR34" s="120">
        <v>100</v>
      </c>
      <c r="BS34" s="116">
        <v>18</v>
      </c>
      <c r="BT34" s="2"/>
      <c r="BU34" s="3"/>
      <c r="BV34" s="3"/>
      <c r="BW34" s="3"/>
      <c r="BX34" s="3"/>
    </row>
    <row r="35" spans="1:76" ht="15">
      <c r="A35" s="64" t="s">
        <v>260</v>
      </c>
      <c r="B35" s="65"/>
      <c r="C35" s="65" t="s">
        <v>64</v>
      </c>
      <c r="D35" s="66">
        <v>205.07567211714678</v>
      </c>
      <c r="E35" s="68"/>
      <c r="F35" s="100" t="s">
        <v>728</v>
      </c>
      <c r="G35" s="65"/>
      <c r="H35" s="69" t="s">
        <v>260</v>
      </c>
      <c r="I35" s="70"/>
      <c r="J35" s="70"/>
      <c r="K35" s="69" t="s">
        <v>821</v>
      </c>
      <c r="L35" s="73">
        <v>67.70839421956084</v>
      </c>
      <c r="M35" s="74">
        <v>3724.730224609375</v>
      </c>
      <c r="N35" s="74">
        <v>7731.22705078125</v>
      </c>
      <c r="O35" s="75"/>
      <c r="P35" s="76"/>
      <c r="Q35" s="76"/>
      <c r="R35" s="86"/>
      <c r="S35" s="48">
        <v>8</v>
      </c>
      <c r="T35" s="48">
        <v>0</v>
      </c>
      <c r="U35" s="49">
        <v>14</v>
      </c>
      <c r="V35" s="49">
        <v>0.006667</v>
      </c>
      <c r="W35" s="49">
        <v>0.020569</v>
      </c>
      <c r="X35" s="49">
        <v>1.742815</v>
      </c>
      <c r="Y35" s="49">
        <v>0.14285714285714285</v>
      </c>
      <c r="Z35" s="49">
        <v>0</v>
      </c>
      <c r="AA35" s="71">
        <v>35</v>
      </c>
      <c r="AB35" s="71"/>
      <c r="AC35" s="72"/>
      <c r="AD35" s="78" t="s">
        <v>521</v>
      </c>
      <c r="AE35" s="78">
        <v>930</v>
      </c>
      <c r="AF35" s="78">
        <v>2889</v>
      </c>
      <c r="AG35" s="78">
        <v>4149</v>
      </c>
      <c r="AH35" s="78">
        <v>1612</v>
      </c>
      <c r="AI35" s="78"/>
      <c r="AJ35" s="78" t="s">
        <v>571</v>
      </c>
      <c r="AK35" s="78" t="s">
        <v>610</v>
      </c>
      <c r="AL35" s="83" t="s">
        <v>644</v>
      </c>
      <c r="AM35" s="78"/>
      <c r="AN35" s="80">
        <v>39895.82252314815</v>
      </c>
      <c r="AO35" s="83" t="s">
        <v>682</v>
      </c>
      <c r="AP35" s="78" t="b">
        <v>0</v>
      </c>
      <c r="AQ35" s="78" t="b">
        <v>0</v>
      </c>
      <c r="AR35" s="78" t="b">
        <v>1</v>
      </c>
      <c r="AS35" s="78"/>
      <c r="AT35" s="78">
        <v>111</v>
      </c>
      <c r="AU35" s="83" t="s">
        <v>699</v>
      </c>
      <c r="AV35" s="78" t="b">
        <v>0</v>
      </c>
      <c r="AW35" s="78" t="s">
        <v>735</v>
      </c>
      <c r="AX35" s="83" t="s">
        <v>768</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234</v>
      </c>
      <c r="B36" s="65"/>
      <c r="C36" s="65" t="s">
        <v>64</v>
      </c>
      <c r="D36" s="66">
        <v>163.99797163852463</v>
      </c>
      <c r="E36" s="68"/>
      <c r="F36" s="100" t="s">
        <v>729</v>
      </c>
      <c r="G36" s="65"/>
      <c r="H36" s="69" t="s">
        <v>234</v>
      </c>
      <c r="I36" s="70"/>
      <c r="J36" s="70"/>
      <c r="K36" s="69" t="s">
        <v>822</v>
      </c>
      <c r="L36" s="73">
        <v>116.54846855888219</v>
      </c>
      <c r="M36" s="74">
        <v>2990.16796875</v>
      </c>
      <c r="N36" s="74">
        <v>7521.1103515625</v>
      </c>
      <c r="O36" s="75"/>
      <c r="P36" s="76"/>
      <c r="Q36" s="76"/>
      <c r="R36" s="86"/>
      <c r="S36" s="48">
        <v>7</v>
      </c>
      <c r="T36" s="48">
        <v>3</v>
      </c>
      <c r="U36" s="49">
        <v>24.25</v>
      </c>
      <c r="V36" s="49">
        <v>0.009174</v>
      </c>
      <c r="W36" s="49">
        <v>0.031454</v>
      </c>
      <c r="X36" s="49">
        <v>1.937649</v>
      </c>
      <c r="Y36" s="49">
        <v>0.19444444444444445</v>
      </c>
      <c r="Z36" s="49">
        <v>0.1111111111111111</v>
      </c>
      <c r="AA36" s="71">
        <v>36</v>
      </c>
      <c r="AB36" s="71"/>
      <c r="AC36" s="72"/>
      <c r="AD36" s="78" t="s">
        <v>522</v>
      </c>
      <c r="AE36" s="78">
        <v>263</v>
      </c>
      <c r="AF36" s="78">
        <v>134</v>
      </c>
      <c r="AG36" s="78">
        <v>668</v>
      </c>
      <c r="AH36" s="78">
        <v>288</v>
      </c>
      <c r="AI36" s="78"/>
      <c r="AJ36" s="78" t="s">
        <v>572</v>
      </c>
      <c r="AK36" s="78" t="s">
        <v>611</v>
      </c>
      <c r="AL36" s="83" t="s">
        <v>645</v>
      </c>
      <c r="AM36" s="78"/>
      <c r="AN36" s="80">
        <v>40687.60642361111</v>
      </c>
      <c r="AO36" s="78"/>
      <c r="AP36" s="78" t="b">
        <v>0</v>
      </c>
      <c r="AQ36" s="78" t="b">
        <v>0</v>
      </c>
      <c r="AR36" s="78" t="b">
        <v>0</v>
      </c>
      <c r="AS36" s="78"/>
      <c r="AT36" s="78">
        <v>8</v>
      </c>
      <c r="AU36" s="83" t="s">
        <v>696</v>
      </c>
      <c r="AV36" s="78" t="b">
        <v>0</v>
      </c>
      <c r="AW36" s="78" t="s">
        <v>735</v>
      </c>
      <c r="AX36" s="83" t="s">
        <v>769</v>
      </c>
      <c r="AY36" s="78" t="s">
        <v>66</v>
      </c>
      <c r="AZ36" s="78" t="str">
        <f>REPLACE(INDEX(GroupVertices[Group],MATCH(Vertices[[#This Row],[Vertex]],GroupVertices[Vertex],0)),1,1,"")</f>
        <v>2</v>
      </c>
      <c r="BA36" s="48" t="s">
        <v>309</v>
      </c>
      <c r="BB36" s="48" t="s">
        <v>309</v>
      </c>
      <c r="BC36" s="48" t="s">
        <v>318</v>
      </c>
      <c r="BD36" s="48" t="s">
        <v>318</v>
      </c>
      <c r="BE36" s="48" t="s">
        <v>328</v>
      </c>
      <c r="BF36" s="48" t="s">
        <v>328</v>
      </c>
      <c r="BG36" s="116" t="s">
        <v>1225</v>
      </c>
      <c r="BH36" s="116" t="s">
        <v>1225</v>
      </c>
      <c r="BI36" s="116" t="s">
        <v>1134</v>
      </c>
      <c r="BJ36" s="116" t="s">
        <v>1134</v>
      </c>
      <c r="BK36" s="116">
        <v>0</v>
      </c>
      <c r="BL36" s="120">
        <v>0</v>
      </c>
      <c r="BM36" s="116">
        <v>0</v>
      </c>
      <c r="BN36" s="120">
        <v>0</v>
      </c>
      <c r="BO36" s="116">
        <v>0</v>
      </c>
      <c r="BP36" s="120">
        <v>0</v>
      </c>
      <c r="BQ36" s="116">
        <v>32</v>
      </c>
      <c r="BR36" s="120">
        <v>100</v>
      </c>
      <c r="BS36" s="116">
        <v>32</v>
      </c>
      <c r="BT36" s="2"/>
      <c r="BU36" s="3"/>
      <c r="BV36" s="3"/>
      <c r="BW36" s="3"/>
      <c r="BX36" s="3"/>
    </row>
    <row r="37" spans="1:76" ht="15">
      <c r="A37" s="64" t="s">
        <v>229</v>
      </c>
      <c r="B37" s="65"/>
      <c r="C37" s="65" t="s">
        <v>64</v>
      </c>
      <c r="D37" s="66">
        <v>180.50360301051546</v>
      </c>
      <c r="E37" s="68"/>
      <c r="F37" s="100" t="s">
        <v>350</v>
      </c>
      <c r="G37" s="65"/>
      <c r="H37" s="69" t="s">
        <v>229</v>
      </c>
      <c r="I37" s="70"/>
      <c r="J37" s="70"/>
      <c r="K37" s="69" t="s">
        <v>823</v>
      </c>
      <c r="L37" s="73">
        <v>49.84007433932133</v>
      </c>
      <c r="M37" s="74">
        <v>1529.7183837890625</v>
      </c>
      <c r="N37" s="74">
        <v>8595.4306640625</v>
      </c>
      <c r="O37" s="75"/>
      <c r="P37" s="76"/>
      <c r="Q37" s="76"/>
      <c r="R37" s="86"/>
      <c r="S37" s="48">
        <v>0</v>
      </c>
      <c r="T37" s="48">
        <v>3</v>
      </c>
      <c r="U37" s="49">
        <v>10.25</v>
      </c>
      <c r="V37" s="49">
        <v>0.008696</v>
      </c>
      <c r="W37" s="49">
        <v>0.018815</v>
      </c>
      <c r="X37" s="49">
        <v>0.710833</v>
      </c>
      <c r="Y37" s="49">
        <v>0.3333333333333333</v>
      </c>
      <c r="Z37" s="49">
        <v>0</v>
      </c>
      <c r="AA37" s="71">
        <v>37</v>
      </c>
      <c r="AB37" s="71"/>
      <c r="AC37" s="72"/>
      <c r="AD37" s="78" t="s">
        <v>523</v>
      </c>
      <c r="AE37" s="78">
        <v>1727</v>
      </c>
      <c r="AF37" s="78">
        <v>1241</v>
      </c>
      <c r="AG37" s="78">
        <v>2260</v>
      </c>
      <c r="AH37" s="78">
        <v>219</v>
      </c>
      <c r="AI37" s="78"/>
      <c r="AJ37" s="78" t="s">
        <v>573</v>
      </c>
      <c r="AK37" s="78" t="s">
        <v>612</v>
      </c>
      <c r="AL37" s="78"/>
      <c r="AM37" s="78"/>
      <c r="AN37" s="80">
        <v>41403.804085648146</v>
      </c>
      <c r="AO37" s="83" t="s">
        <v>683</v>
      </c>
      <c r="AP37" s="78" t="b">
        <v>0</v>
      </c>
      <c r="AQ37" s="78" t="b">
        <v>0</v>
      </c>
      <c r="AR37" s="78" t="b">
        <v>0</v>
      </c>
      <c r="AS37" s="78"/>
      <c r="AT37" s="78">
        <v>52</v>
      </c>
      <c r="AU37" s="83" t="s">
        <v>705</v>
      </c>
      <c r="AV37" s="78" t="b">
        <v>0</v>
      </c>
      <c r="AW37" s="78" t="s">
        <v>735</v>
      </c>
      <c r="AX37" s="83" t="s">
        <v>770</v>
      </c>
      <c r="AY37" s="78" t="s">
        <v>66</v>
      </c>
      <c r="AZ37" s="78" t="str">
        <f>REPLACE(INDEX(GroupVertices[Group],MATCH(Vertices[[#This Row],[Vertex]],GroupVertices[Vertex],0)),1,1,"")</f>
        <v>2</v>
      </c>
      <c r="BA37" s="48"/>
      <c r="BB37" s="48"/>
      <c r="BC37" s="48"/>
      <c r="BD37" s="48"/>
      <c r="BE37" s="48"/>
      <c r="BF37" s="48"/>
      <c r="BG37" s="116" t="s">
        <v>1224</v>
      </c>
      <c r="BH37" s="116" t="s">
        <v>1224</v>
      </c>
      <c r="BI37" s="116" t="s">
        <v>1257</v>
      </c>
      <c r="BJ37" s="116" t="s">
        <v>1257</v>
      </c>
      <c r="BK37" s="116">
        <v>0</v>
      </c>
      <c r="BL37" s="120">
        <v>0</v>
      </c>
      <c r="BM37" s="116">
        <v>0</v>
      </c>
      <c r="BN37" s="120">
        <v>0</v>
      </c>
      <c r="BO37" s="116">
        <v>0</v>
      </c>
      <c r="BP37" s="120">
        <v>0</v>
      </c>
      <c r="BQ37" s="116">
        <v>18</v>
      </c>
      <c r="BR37" s="120">
        <v>100</v>
      </c>
      <c r="BS37" s="116">
        <v>18</v>
      </c>
      <c r="BT37" s="2"/>
      <c r="BU37" s="3"/>
      <c r="BV37" s="3"/>
      <c r="BW37" s="3"/>
      <c r="BX37" s="3"/>
    </row>
    <row r="38" spans="1:76" ht="15">
      <c r="A38" s="64" t="s">
        <v>230</v>
      </c>
      <c r="B38" s="65"/>
      <c r="C38" s="65" t="s">
        <v>64</v>
      </c>
      <c r="D38" s="66">
        <v>194.0570076330445</v>
      </c>
      <c r="E38" s="68"/>
      <c r="F38" s="100" t="s">
        <v>351</v>
      </c>
      <c r="G38" s="65"/>
      <c r="H38" s="69" t="s">
        <v>230</v>
      </c>
      <c r="I38" s="70"/>
      <c r="J38" s="70"/>
      <c r="K38" s="69" t="s">
        <v>824</v>
      </c>
      <c r="L38" s="73">
        <v>49.84007433932133</v>
      </c>
      <c r="M38" s="74">
        <v>2293.38818359375</v>
      </c>
      <c r="N38" s="74">
        <v>5370.5068359375</v>
      </c>
      <c r="O38" s="75"/>
      <c r="P38" s="76"/>
      <c r="Q38" s="76"/>
      <c r="R38" s="86"/>
      <c r="S38" s="48">
        <v>0</v>
      </c>
      <c r="T38" s="48">
        <v>3</v>
      </c>
      <c r="U38" s="49">
        <v>10.25</v>
      </c>
      <c r="V38" s="49">
        <v>0.008696</v>
      </c>
      <c r="W38" s="49">
        <v>0.018815</v>
      </c>
      <c r="X38" s="49">
        <v>0.710833</v>
      </c>
      <c r="Y38" s="49">
        <v>0.3333333333333333</v>
      </c>
      <c r="Z38" s="49">
        <v>0</v>
      </c>
      <c r="AA38" s="71">
        <v>38</v>
      </c>
      <c r="AB38" s="71"/>
      <c r="AC38" s="72"/>
      <c r="AD38" s="78" t="s">
        <v>524</v>
      </c>
      <c r="AE38" s="78">
        <v>1888</v>
      </c>
      <c r="AF38" s="78">
        <v>2150</v>
      </c>
      <c r="AG38" s="78">
        <v>21121</v>
      </c>
      <c r="AH38" s="78">
        <v>56043</v>
      </c>
      <c r="AI38" s="78"/>
      <c r="AJ38" s="78" t="s">
        <v>574</v>
      </c>
      <c r="AK38" s="78" t="s">
        <v>613</v>
      </c>
      <c r="AL38" s="83" t="s">
        <v>646</v>
      </c>
      <c r="AM38" s="78"/>
      <c r="AN38" s="80">
        <v>40102.95298611111</v>
      </c>
      <c r="AO38" s="83" t="s">
        <v>684</v>
      </c>
      <c r="AP38" s="78" t="b">
        <v>1</v>
      </c>
      <c r="AQ38" s="78" t="b">
        <v>0</v>
      </c>
      <c r="AR38" s="78" t="b">
        <v>1</v>
      </c>
      <c r="AS38" s="78"/>
      <c r="AT38" s="78">
        <v>19</v>
      </c>
      <c r="AU38" s="83" t="s">
        <v>699</v>
      </c>
      <c r="AV38" s="78" t="b">
        <v>0</v>
      </c>
      <c r="AW38" s="78" t="s">
        <v>735</v>
      </c>
      <c r="AX38" s="83" t="s">
        <v>771</v>
      </c>
      <c r="AY38" s="78" t="s">
        <v>66</v>
      </c>
      <c r="AZ38" s="78" t="str">
        <f>REPLACE(INDEX(GroupVertices[Group],MATCH(Vertices[[#This Row],[Vertex]],GroupVertices[Vertex],0)),1,1,"")</f>
        <v>2</v>
      </c>
      <c r="BA38" s="48"/>
      <c r="BB38" s="48"/>
      <c r="BC38" s="48"/>
      <c r="BD38" s="48"/>
      <c r="BE38" s="48"/>
      <c r="BF38" s="48"/>
      <c r="BG38" s="116" t="s">
        <v>1224</v>
      </c>
      <c r="BH38" s="116" t="s">
        <v>1224</v>
      </c>
      <c r="BI38" s="116" t="s">
        <v>1257</v>
      </c>
      <c r="BJ38" s="116" t="s">
        <v>1257</v>
      </c>
      <c r="BK38" s="116">
        <v>0</v>
      </c>
      <c r="BL38" s="120">
        <v>0</v>
      </c>
      <c r="BM38" s="116">
        <v>0</v>
      </c>
      <c r="BN38" s="120">
        <v>0</v>
      </c>
      <c r="BO38" s="116">
        <v>0</v>
      </c>
      <c r="BP38" s="120">
        <v>0</v>
      </c>
      <c r="BQ38" s="116">
        <v>18</v>
      </c>
      <c r="BR38" s="120">
        <v>100</v>
      </c>
      <c r="BS38" s="116">
        <v>18</v>
      </c>
      <c r="BT38" s="2"/>
      <c r="BU38" s="3"/>
      <c r="BV38" s="3"/>
      <c r="BW38" s="3"/>
      <c r="BX38" s="3"/>
    </row>
    <row r="39" spans="1:76" ht="15">
      <c r="A39" s="64" t="s">
        <v>231</v>
      </c>
      <c r="B39" s="65"/>
      <c r="C39" s="65" t="s">
        <v>64</v>
      </c>
      <c r="D39" s="66">
        <v>175.21046919203602</v>
      </c>
      <c r="E39" s="68"/>
      <c r="F39" s="100" t="s">
        <v>352</v>
      </c>
      <c r="G39" s="65"/>
      <c r="H39" s="69" t="s">
        <v>231</v>
      </c>
      <c r="I39" s="70"/>
      <c r="J39" s="70"/>
      <c r="K39" s="69" t="s">
        <v>825</v>
      </c>
      <c r="L39" s="73">
        <v>49.84007433932133</v>
      </c>
      <c r="M39" s="74">
        <v>4208.9208984375</v>
      </c>
      <c r="N39" s="74">
        <v>6093.36181640625</v>
      </c>
      <c r="O39" s="75"/>
      <c r="P39" s="76"/>
      <c r="Q39" s="76"/>
      <c r="R39" s="86"/>
      <c r="S39" s="48">
        <v>0</v>
      </c>
      <c r="T39" s="48">
        <v>3</v>
      </c>
      <c r="U39" s="49">
        <v>10.25</v>
      </c>
      <c r="V39" s="49">
        <v>0.008696</v>
      </c>
      <c r="W39" s="49">
        <v>0.018815</v>
      </c>
      <c r="X39" s="49">
        <v>0.710833</v>
      </c>
      <c r="Y39" s="49">
        <v>0.3333333333333333</v>
      </c>
      <c r="Z39" s="49">
        <v>0</v>
      </c>
      <c r="AA39" s="71">
        <v>39</v>
      </c>
      <c r="AB39" s="71"/>
      <c r="AC39" s="72"/>
      <c r="AD39" s="78" t="s">
        <v>525</v>
      </c>
      <c r="AE39" s="78">
        <v>265</v>
      </c>
      <c r="AF39" s="78">
        <v>886</v>
      </c>
      <c r="AG39" s="78">
        <v>424</v>
      </c>
      <c r="AH39" s="78">
        <v>274</v>
      </c>
      <c r="AI39" s="78"/>
      <c r="AJ39" s="78" t="s">
        <v>575</v>
      </c>
      <c r="AK39" s="78"/>
      <c r="AL39" s="78"/>
      <c r="AM39" s="78"/>
      <c r="AN39" s="80">
        <v>41570.649513888886</v>
      </c>
      <c r="AO39" s="78"/>
      <c r="AP39" s="78" t="b">
        <v>1</v>
      </c>
      <c r="AQ39" s="78" t="b">
        <v>0</v>
      </c>
      <c r="AR39" s="78" t="b">
        <v>0</v>
      </c>
      <c r="AS39" s="78"/>
      <c r="AT39" s="78">
        <v>7</v>
      </c>
      <c r="AU39" s="83" t="s">
        <v>699</v>
      </c>
      <c r="AV39" s="78" t="b">
        <v>0</v>
      </c>
      <c r="AW39" s="78" t="s">
        <v>735</v>
      </c>
      <c r="AX39" s="83" t="s">
        <v>772</v>
      </c>
      <c r="AY39" s="78" t="s">
        <v>66</v>
      </c>
      <c r="AZ39" s="78" t="str">
        <f>REPLACE(INDEX(GroupVertices[Group],MATCH(Vertices[[#This Row],[Vertex]],GroupVertices[Vertex],0)),1,1,"")</f>
        <v>2</v>
      </c>
      <c r="BA39" s="48"/>
      <c r="BB39" s="48"/>
      <c r="BC39" s="48"/>
      <c r="BD39" s="48"/>
      <c r="BE39" s="48"/>
      <c r="BF39" s="48"/>
      <c r="BG39" s="116" t="s">
        <v>1224</v>
      </c>
      <c r="BH39" s="116" t="s">
        <v>1224</v>
      </c>
      <c r="BI39" s="116" t="s">
        <v>1257</v>
      </c>
      <c r="BJ39" s="116" t="s">
        <v>1257</v>
      </c>
      <c r="BK39" s="116">
        <v>0</v>
      </c>
      <c r="BL39" s="120">
        <v>0</v>
      </c>
      <c r="BM39" s="116">
        <v>0</v>
      </c>
      <c r="BN39" s="120">
        <v>0</v>
      </c>
      <c r="BO39" s="116">
        <v>0</v>
      </c>
      <c r="BP39" s="120">
        <v>0</v>
      </c>
      <c r="BQ39" s="116">
        <v>18</v>
      </c>
      <c r="BR39" s="120">
        <v>100</v>
      </c>
      <c r="BS39" s="116">
        <v>18</v>
      </c>
      <c r="BT39" s="2"/>
      <c r="BU39" s="3"/>
      <c r="BV39" s="3"/>
      <c r="BW39" s="3"/>
      <c r="BX39" s="3"/>
    </row>
    <row r="40" spans="1:76" ht="15">
      <c r="A40" s="64" t="s">
        <v>232</v>
      </c>
      <c r="B40" s="65"/>
      <c r="C40" s="65" t="s">
        <v>64</v>
      </c>
      <c r="D40" s="66">
        <v>162.47712755546857</v>
      </c>
      <c r="E40" s="68"/>
      <c r="F40" s="100" t="s">
        <v>353</v>
      </c>
      <c r="G40" s="65"/>
      <c r="H40" s="69" t="s">
        <v>232</v>
      </c>
      <c r="I40" s="70"/>
      <c r="J40" s="70"/>
      <c r="K40" s="69" t="s">
        <v>826</v>
      </c>
      <c r="L40" s="73">
        <v>49.84007433932133</v>
      </c>
      <c r="M40" s="74">
        <v>3327.86767578125</v>
      </c>
      <c r="N40" s="74">
        <v>9623.2763671875</v>
      </c>
      <c r="O40" s="75"/>
      <c r="P40" s="76"/>
      <c r="Q40" s="76"/>
      <c r="R40" s="86"/>
      <c r="S40" s="48">
        <v>0</v>
      </c>
      <c r="T40" s="48">
        <v>3</v>
      </c>
      <c r="U40" s="49">
        <v>10.25</v>
      </c>
      <c r="V40" s="49">
        <v>0.008696</v>
      </c>
      <c r="W40" s="49">
        <v>0.018815</v>
      </c>
      <c r="X40" s="49">
        <v>0.710833</v>
      </c>
      <c r="Y40" s="49">
        <v>0.3333333333333333</v>
      </c>
      <c r="Z40" s="49">
        <v>0</v>
      </c>
      <c r="AA40" s="71">
        <v>40</v>
      </c>
      <c r="AB40" s="71"/>
      <c r="AC40" s="72"/>
      <c r="AD40" s="78" t="s">
        <v>526</v>
      </c>
      <c r="AE40" s="78">
        <v>135</v>
      </c>
      <c r="AF40" s="78">
        <v>32</v>
      </c>
      <c r="AG40" s="78">
        <v>490</v>
      </c>
      <c r="AH40" s="78">
        <v>420</v>
      </c>
      <c r="AI40" s="78"/>
      <c r="AJ40" s="78" t="s">
        <v>576</v>
      </c>
      <c r="AK40" s="78" t="s">
        <v>614</v>
      </c>
      <c r="AL40" s="83" t="s">
        <v>647</v>
      </c>
      <c r="AM40" s="78"/>
      <c r="AN40" s="80">
        <v>40007.7022337963</v>
      </c>
      <c r="AO40" s="83" t="s">
        <v>685</v>
      </c>
      <c r="AP40" s="78" t="b">
        <v>0</v>
      </c>
      <c r="AQ40" s="78" t="b">
        <v>0</v>
      </c>
      <c r="AR40" s="78" t="b">
        <v>1</v>
      </c>
      <c r="AS40" s="78"/>
      <c r="AT40" s="78">
        <v>0</v>
      </c>
      <c r="AU40" s="83" t="s">
        <v>706</v>
      </c>
      <c r="AV40" s="78" t="b">
        <v>0</v>
      </c>
      <c r="AW40" s="78" t="s">
        <v>735</v>
      </c>
      <c r="AX40" s="83" t="s">
        <v>773</v>
      </c>
      <c r="AY40" s="78" t="s">
        <v>66</v>
      </c>
      <c r="AZ40" s="78" t="str">
        <f>REPLACE(INDEX(GroupVertices[Group],MATCH(Vertices[[#This Row],[Vertex]],GroupVertices[Vertex],0)),1,1,"")</f>
        <v>2</v>
      </c>
      <c r="BA40" s="48"/>
      <c r="BB40" s="48"/>
      <c r="BC40" s="48"/>
      <c r="BD40" s="48"/>
      <c r="BE40" s="48"/>
      <c r="BF40" s="48"/>
      <c r="BG40" s="116" t="s">
        <v>1224</v>
      </c>
      <c r="BH40" s="116" t="s">
        <v>1224</v>
      </c>
      <c r="BI40" s="116" t="s">
        <v>1257</v>
      </c>
      <c r="BJ40" s="116" t="s">
        <v>1257</v>
      </c>
      <c r="BK40" s="116">
        <v>0</v>
      </c>
      <c r="BL40" s="120">
        <v>0</v>
      </c>
      <c r="BM40" s="116">
        <v>0</v>
      </c>
      <c r="BN40" s="120">
        <v>0</v>
      </c>
      <c r="BO40" s="116">
        <v>0</v>
      </c>
      <c r="BP40" s="120">
        <v>0</v>
      </c>
      <c r="BQ40" s="116">
        <v>18</v>
      </c>
      <c r="BR40" s="120">
        <v>100</v>
      </c>
      <c r="BS40" s="116">
        <v>18</v>
      </c>
      <c r="BT40" s="2"/>
      <c r="BU40" s="3"/>
      <c r="BV40" s="3"/>
      <c r="BW40" s="3"/>
      <c r="BX40" s="3"/>
    </row>
    <row r="41" spans="1:76" ht="15">
      <c r="A41" s="64" t="s">
        <v>233</v>
      </c>
      <c r="B41" s="65"/>
      <c r="C41" s="65" t="s">
        <v>64</v>
      </c>
      <c r="D41" s="66">
        <v>165.04168816611212</v>
      </c>
      <c r="E41" s="68"/>
      <c r="F41" s="100" t="s">
        <v>354</v>
      </c>
      <c r="G41" s="65"/>
      <c r="H41" s="69" t="s">
        <v>233</v>
      </c>
      <c r="I41" s="70"/>
      <c r="J41" s="70"/>
      <c r="K41" s="69" t="s">
        <v>827</v>
      </c>
      <c r="L41" s="73">
        <v>49.84007433932133</v>
      </c>
      <c r="M41" s="74">
        <v>2241.521484375</v>
      </c>
      <c r="N41" s="74">
        <v>9623.037109375</v>
      </c>
      <c r="O41" s="75"/>
      <c r="P41" s="76"/>
      <c r="Q41" s="76"/>
      <c r="R41" s="86"/>
      <c r="S41" s="48">
        <v>0</v>
      </c>
      <c r="T41" s="48">
        <v>3</v>
      </c>
      <c r="U41" s="49">
        <v>10.25</v>
      </c>
      <c r="V41" s="49">
        <v>0.008696</v>
      </c>
      <c r="W41" s="49">
        <v>0.018815</v>
      </c>
      <c r="X41" s="49">
        <v>0.710833</v>
      </c>
      <c r="Y41" s="49">
        <v>0.3333333333333333</v>
      </c>
      <c r="Z41" s="49">
        <v>0</v>
      </c>
      <c r="AA41" s="71">
        <v>41</v>
      </c>
      <c r="AB41" s="71"/>
      <c r="AC41" s="72"/>
      <c r="AD41" s="78" t="s">
        <v>527</v>
      </c>
      <c r="AE41" s="78">
        <v>278</v>
      </c>
      <c r="AF41" s="78">
        <v>204</v>
      </c>
      <c r="AG41" s="78">
        <v>71</v>
      </c>
      <c r="AH41" s="78">
        <v>126</v>
      </c>
      <c r="AI41" s="78"/>
      <c r="AJ41" s="78" t="s">
        <v>577</v>
      </c>
      <c r="AK41" s="78" t="s">
        <v>615</v>
      </c>
      <c r="AL41" s="83" t="s">
        <v>648</v>
      </c>
      <c r="AM41" s="78"/>
      <c r="AN41" s="80">
        <v>42838.36145833333</v>
      </c>
      <c r="AO41" s="83" t="s">
        <v>686</v>
      </c>
      <c r="AP41" s="78" t="b">
        <v>1</v>
      </c>
      <c r="AQ41" s="78" t="b">
        <v>0</v>
      </c>
      <c r="AR41" s="78" t="b">
        <v>0</v>
      </c>
      <c r="AS41" s="78"/>
      <c r="AT41" s="78">
        <v>5</v>
      </c>
      <c r="AU41" s="78"/>
      <c r="AV41" s="78" t="b">
        <v>0</v>
      </c>
      <c r="AW41" s="78" t="s">
        <v>735</v>
      </c>
      <c r="AX41" s="83" t="s">
        <v>774</v>
      </c>
      <c r="AY41" s="78" t="s">
        <v>66</v>
      </c>
      <c r="AZ41" s="78" t="str">
        <f>REPLACE(INDEX(GroupVertices[Group],MATCH(Vertices[[#This Row],[Vertex]],GroupVertices[Vertex],0)),1,1,"")</f>
        <v>2</v>
      </c>
      <c r="BA41" s="48"/>
      <c r="BB41" s="48"/>
      <c r="BC41" s="48"/>
      <c r="BD41" s="48"/>
      <c r="BE41" s="48"/>
      <c r="BF41" s="48"/>
      <c r="BG41" s="116" t="s">
        <v>1224</v>
      </c>
      <c r="BH41" s="116" t="s">
        <v>1224</v>
      </c>
      <c r="BI41" s="116" t="s">
        <v>1257</v>
      </c>
      <c r="BJ41" s="116" t="s">
        <v>1257</v>
      </c>
      <c r="BK41" s="116">
        <v>0</v>
      </c>
      <c r="BL41" s="120">
        <v>0</v>
      </c>
      <c r="BM41" s="116">
        <v>0</v>
      </c>
      <c r="BN41" s="120">
        <v>0</v>
      </c>
      <c r="BO41" s="116">
        <v>0</v>
      </c>
      <c r="BP41" s="120">
        <v>0</v>
      </c>
      <c r="BQ41" s="116">
        <v>18</v>
      </c>
      <c r="BR41" s="120">
        <v>100</v>
      </c>
      <c r="BS41" s="116">
        <v>18</v>
      </c>
      <c r="BT41" s="2"/>
      <c r="BU41" s="3"/>
      <c r="BV41" s="3"/>
      <c r="BW41" s="3"/>
      <c r="BX41" s="3"/>
    </row>
    <row r="42" spans="1:76" ht="15">
      <c r="A42" s="64" t="s">
        <v>235</v>
      </c>
      <c r="B42" s="65"/>
      <c r="C42" s="65" t="s">
        <v>64</v>
      </c>
      <c r="D42" s="66">
        <v>170.54356529010906</v>
      </c>
      <c r="E42" s="68"/>
      <c r="F42" s="100" t="s">
        <v>355</v>
      </c>
      <c r="G42" s="65"/>
      <c r="H42" s="69" t="s">
        <v>235</v>
      </c>
      <c r="I42" s="70"/>
      <c r="J42" s="70"/>
      <c r="K42" s="69" t="s">
        <v>828</v>
      </c>
      <c r="L42" s="73">
        <v>49.84007433932133</v>
      </c>
      <c r="M42" s="74">
        <v>3318.832275390625</v>
      </c>
      <c r="N42" s="74">
        <v>5175.953125</v>
      </c>
      <c r="O42" s="75"/>
      <c r="P42" s="76"/>
      <c r="Q42" s="76"/>
      <c r="R42" s="86"/>
      <c r="S42" s="48">
        <v>1</v>
      </c>
      <c r="T42" s="48">
        <v>3</v>
      </c>
      <c r="U42" s="49">
        <v>10.25</v>
      </c>
      <c r="V42" s="49">
        <v>0.008696</v>
      </c>
      <c r="W42" s="49">
        <v>0.018815</v>
      </c>
      <c r="X42" s="49">
        <v>0.710833</v>
      </c>
      <c r="Y42" s="49">
        <v>0.3333333333333333</v>
      </c>
      <c r="Z42" s="49">
        <v>0.3333333333333333</v>
      </c>
      <c r="AA42" s="71">
        <v>42</v>
      </c>
      <c r="AB42" s="71"/>
      <c r="AC42" s="72"/>
      <c r="AD42" s="78" t="s">
        <v>528</v>
      </c>
      <c r="AE42" s="78">
        <v>478</v>
      </c>
      <c r="AF42" s="78">
        <v>573</v>
      </c>
      <c r="AG42" s="78">
        <v>730</v>
      </c>
      <c r="AH42" s="78">
        <v>286</v>
      </c>
      <c r="AI42" s="78"/>
      <c r="AJ42" s="78" t="s">
        <v>578</v>
      </c>
      <c r="AK42" s="78" t="s">
        <v>616</v>
      </c>
      <c r="AL42" s="83" t="s">
        <v>649</v>
      </c>
      <c r="AM42" s="78"/>
      <c r="AN42" s="80">
        <v>41488.590520833335</v>
      </c>
      <c r="AO42" s="83" t="s">
        <v>687</v>
      </c>
      <c r="AP42" s="78" t="b">
        <v>0</v>
      </c>
      <c r="AQ42" s="78" t="b">
        <v>0</v>
      </c>
      <c r="AR42" s="78" t="b">
        <v>0</v>
      </c>
      <c r="AS42" s="78"/>
      <c r="AT42" s="78">
        <v>24</v>
      </c>
      <c r="AU42" s="83" t="s">
        <v>699</v>
      </c>
      <c r="AV42" s="78" t="b">
        <v>0</v>
      </c>
      <c r="AW42" s="78" t="s">
        <v>735</v>
      </c>
      <c r="AX42" s="83" t="s">
        <v>775</v>
      </c>
      <c r="AY42" s="78" t="s">
        <v>66</v>
      </c>
      <c r="AZ42" s="78" t="str">
        <f>REPLACE(INDEX(GroupVertices[Group],MATCH(Vertices[[#This Row],[Vertex]],GroupVertices[Vertex],0)),1,1,"")</f>
        <v>2</v>
      </c>
      <c r="BA42" s="48"/>
      <c r="BB42" s="48"/>
      <c r="BC42" s="48"/>
      <c r="BD42" s="48"/>
      <c r="BE42" s="48"/>
      <c r="BF42" s="48"/>
      <c r="BG42" s="116" t="s">
        <v>1224</v>
      </c>
      <c r="BH42" s="116" t="s">
        <v>1224</v>
      </c>
      <c r="BI42" s="116" t="s">
        <v>1257</v>
      </c>
      <c r="BJ42" s="116" t="s">
        <v>1257</v>
      </c>
      <c r="BK42" s="116">
        <v>0</v>
      </c>
      <c r="BL42" s="120">
        <v>0</v>
      </c>
      <c r="BM42" s="116">
        <v>0</v>
      </c>
      <c r="BN42" s="120">
        <v>0</v>
      </c>
      <c r="BO42" s="116">
        <v>0</v>
      </c>
      <c r="BP42" s="120">
        <v>0</v>
      </c>
      <c r="BQ42" s="116">
        <v>18</v>
      </c>
      <c r="BR42" s="120">
        <v>100</v>
      </c>
      <c r="BS42" s="116">
        <v>18</v>
      </c>
      <c r="BT42" s="2"/>
      <c r="BU42" s="3"/>
      <c r="BV42" s="3"/>
      <c r="BW42" s="3"/>
      <c r="BX42" s="3"/>
    </row>
    <row r="43" spans="1:76" ht="15">
      <c r="A43" s="64" t="s">
        <v>236</v>
      </c>
      <c r="B43" s="65"/>
      <c r="C43" s="65" t="s">
        <v>64</v>
      </c>
      <c r="D43" s="66">
        <v>172.46698574809173</v>
      </c>
      <c r="E43" s="68"/>
      <c r="F43" s="100" t="s">
        <v>356</v>
      </c>
      <c r="G43" s="65"/>
      <c r="H43" s="69" t="s">
        <v>236</v>
      </c>
      <c r="I43" s="70"/>
      <c r="J43" s="70"/>
      <c r="K43" s="69" t="s">
        <v>829</v>
      </c>
      <c r="L43" s="73">
        <v>699.0556966546903</v>
      </c>
      <c r="M43" s="74">
        <v>1835.0321044921875</v>
      </c>
      <c r="N43" s="74">
        <v>3206.123291015625</v>
      </c>
      <c r="O43" s="75"/>
      <c r="P43" s="76"/>
      <c r="Q43" s="76"/>
      <c r="R43" s="86"/>
      <c r="S43" s="48">
        <v>0</v>
      </c>
      <c r="T43" s="48">
        <v>7</v>
      </c>
      <c r="U43" s="49">
        <v>146.5</v>
      </c>
      <c r="V43" s="49">
        <v>0.009174</v>
      </c>
      <c r="W43" s="49">
        <v>0.047377</v>
      </c>
      <c r="X43" s="49">
        <v>1.443621</v>
      </c>
      <c r="Y43" s="49">
        <v>0.30952380952380953</v>
      </c>
      <c r="Z43" s="49">
        <v>0</v>
      </c>
      <c r="AA43" s="71">
        <v>43</v>
      </c>
      <c r="AB43" s="71"/>
      <c r="AC43" s="72"/>
      <c r="AD43" s="78" t="s">
        <v>529</v>
      </c>
      <c r="AE43" s="78">
        <v>2883</v>
      </c>
      <c r="AF43" s="78">
        <v>702</v>
      </c>
      <c r="AG43" s="78">
        <v>28557</v>
      </c>
      <c r="AH43" s="78">
        <v>22347</v>
      </c>
      <c r="AI43" s="78"/>
      <c r="AJ43" s="78" t="s">
        <v>579</v>
      </c>
      <c r="AK43" s="78" t="s">
        <v>617</v>
      </c>
      <c r="AL43" s="78"/>
      <c r="AM43" s="78"/>
      <c r="AN43" s="80">
        <v>41748.05741898148</v>
      </c>
      <c r="AO43" s="78"/>
      <c r="AP43" s="78" t="b">
        <v>1</v>
      </c>
      <c r="AQ43" s="78" t="b">
        <v>0</v>
      </c>
      <c r="AR43" s="78" t="b">
        <v>0</v>
      </c>
      <c r="AS43" s="78"/>
      <c r="AT43" s="78">
        <v>43</v>
      </c>
      <c r="AU43" s="83" t="s">
        <v>699</v>
      </c>
      <c r="AV43" s="78" t="b">
        <v>0</v>
      </c>
      <c r="AW43" s="78" t="s">
        <v>735</v>
      </c>
      <c r="AX43" s="83" t="s">
        <v>776</v>
      </c>
      <c r="AY43" s="78" t="s">
        <v>66</v>
      </c>
      <c r="AZ43" s="78" t="str">
        <f>REPLACE(INDEX(GroupVertices[Group],MATCH(Vertices[[#This Row],[Vertex]],GroupVertices[Vertex],0)),1,1,"")</f>
        <v>1</v>
      </c>
      <c r="BA43" s="48"/>
      <c r="BB43" s="48"/>
      <c r="BC43" s="48"/>
      <c r="BD43" s="48"/>
      <c r="BE43" s="48"/>
      <c r="BF43" s="48"/>
      <c r="BG43" s="116" t="s">
        <v>1226</v>
      </c>
      <c r="BH43" s="116" t="s">
        <v>1226</v>
      </c>
      <c r="BI43" s="116" t="s">
        <v>1258</v>
      </c>
      <c r="BJ43" s="116" t="s">
        <v>1258</v>
      </c>
      <c r="BK43" s="116">
        <v>1</v>
      </c>
      <c r="BL43" s="120">
        <v>2.272727272727273</v>
      </c>
      <c r="BM43" s="116">
        <v>0</v>
      </c>
      <c r="BN43" s="120">
        <v>0</v>
      </c>
      <c r="BO43" s="116">
        <v>0</v>
      </c>
      <c r="BP43" s="120">
        <v>0</v>
      </c>
      <c r="BQ43" s="116">
        <v>43</v>
      </c>
      <c r="BR43" s="120">
        <v>97.72727272727273</v>
      </c>
      <c r="BS43" s="116">
        <v>44</v>
      </c>
      <c r="BT43" s="2"/>
      <c r="BU43" s="3"/>
      <c r="BV43" s="3"/>
      <c r="BW43" s="3"/>
      <c r="BX43" s="3"/>
    </row>
    <row r="44" spans="1:76" ht="15">
      <c r="A44" s="64" t="s">
        <v>261</v>
      </c>
      <c r="B44" s="65"/>
      <c r="C44" s="65" t="s">
        <v>64</v>
      </c>
      <c r="D44" s="66">
        <v>194.22102023023683</v>
      </c>
      <c r="E44" s="68"/>
      <c r="F44" s="100" t="s">
        <v>730</v>
      </c>
      <c r="G44" s="65"/>
      <c r="H44" s="69" t="s">
        <v>261</v>
      </c>
      <c r="I44" s="70"/>
      <c r="J44" s="70"/>
      <c r="K44" s="69" t="s">
        <v>830</v>
      </c>
      <c r="L44" s="73">
        <v>1</v>
      </c>
      <c r="M44" s="74">
        <v>2141.18994140625</v>
      </c>
      <c r="N44" s="74">
        <v>4823.046875</v>
      </c>
      <c r="O44" s="75"/>
      <c r="P44" s="76"/>
      <c r="Q44" s="76"/>
      <c r="R44" s="86"/>
      <c r="S44" s="48">
        <v>1</v>
      </c>
      <c r="T44" s="48">
        <v>0</v>
      </c>
      <c r="U44" s="49">
        <v>0</v>
      </c>
      <c r="V44" s="49">
        <v>0.006369</v>
      </c>
      <c r="W44" s="49">
        <v>0.005973</v>
      </c>
      <c r="X44" s="49">
        <v>0.325296</v>
      </c>
      <c r="Y44" s="49">
        <v>0</v>
      </c>
      <c r="Z44" s="49">
        <v>0</v>
      </c>
      <c r="AA44" s="71">
        <v>44</v>
      </c>
      <c r="AB44" s="71"/>
      <c r="AC44" s="72"/>
      <c r="AD44" s="78" t="s">
        <v>530</v>
      </c>
      <c r="AE44" s="78">
        <v>1025</v>
      </c>
      <c r="AF44" s="78">
        <v>2161</v>
      </c>
      <c r="AG44" s="78">
        <v>11030</v>
      </c>
      <c r="AH44" s="78">
        <v>37491</v>
      </c>
      <c r="AI44" s="78"/>
      <c r="AJ44" s="78" t="s">
        <v>580</v>
      </c>
      <c r="AK44" s="78" t="s">
        <v>609</v>
      </c>
      <c r="AL44" s="83" t="s">
        <v>650</v>
      </c>
      <c r="AM44" s="78"/>
      <c r="AN44" s="80">
        <v>42403.885405092595</v>
      </c>
      <c r="AO44" s="83" t="s">
        <v>688</v>
      </c>
      <c r="AP44" s="78" t="b">
        <v>1</v>
      </c>
      <c r="AQ44" s="78" t="b">
        <v>0</v>
      </c>
      <c r="AR44" s="78" t="b">
        <v>1</v>
      </c>
      <c r="AS44" s="78"/>
      <c r="AT44" s="78">
        <v>25</v>
      </c>
      <c r="AU44" s="78"/>
      <c r="AV44" s="78" t="b">
        <v>0</v>
      </c>
      <c r="AW44" s="78" t="s">
        <v>735</v>
      </c>
      <c r="AX44" s="83" t="s">
        <v>777</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262</v>
      </c>
      <c r="B45" s="65"/>
      <c r="C45" s="65" t="s">
        <v>64</v>
      </c>
      <c r="D45" s="66">
        <v>185.30469903741795</v>
      </c>
      <c r="E45" s="68"/>
      <c r="F45" s="100" t="s">
        <v>731</v>
      </c>
      <c r="G45" s="65"/>
      <c r="H45" s="69" t="s">
        <v>262</v>
      </c>
      <c r="I45" s="70"/>
      <c r="J45" s="70"/>
      <c r="K45" s="69" t="s">
        <v>831</v>
      </c>
      <c r="L45" s="73">
        <v>1</v>
      </c>
      <c r="M45" s="74">
        <v>474.1851501464844</v>
      </c>
      <c r="N45" s="74">
        <v>3375.110595703125</v>
      </c>
      <c r="O45" s="75"/>
      <c r="P45" s="76"/>
      <c r="Q45" s="76"/>
      <c r="R45" s="86"/>
      <c r="S45" s="48">
        <v>2</v>
      </c>
      <c r="T45" s="48">
        <v>0</v>
      </c>
      <c r="U45" s="49">
        <v>0</v>
      </c>
      <c r="V45" s="49">
        <v>0.006623</v>
      </c>
      <c r="W45" s="49">
        <v>0.014808</v>
      </c>
      <c r="X45" s="49">
        <v>0.481821</v>
      </c>
      <c r="Y45" s="49">
        <v>0.5</v>
      </c>
      <c r="Z45" s="49">
        <v>0</v>
      </c>
      <c r="AA45" s="71">
        <v>45</v>
      </c>
      <c r="AB45" s="71"/>
      <c r="AC45" s="72"/>
      <c r="AD45" s="78" t="s">
        <v>531</v>
      </c>
      <c r="AE45" s="78">
        <v>517</v>
      </c>
      <c r="AF45" s="78">
        <v>1563</v>
      </c>
      <c r="AG45" s="78">
        <v>1341</v>
      </c>
      <c r="AH45" s="78">
        <v>929</v>
      </c>
      <c r="AI45" s="78"/>
      <c r="AJ45" s="78" t="s">
        <v>581</v>
      </c>
      <c r="AK45" s="78" t="s">
        <v>608</v>
      </c>
      <c r="AL45" s="78"/>
      <c r="AM45" s="78"/>
      <c r="AN45" s="80">
        <v>42604.05664351852</v>
      </c>
      <c r="AO45" s="83" t="s">
        <v>689</v>
      </c>
      <c r="AP45" s="78" t="b">
        <v>0</v>
      </c>
      <c r="AQ45" s="78" t="b">
        <v>0</v>
      </c>
      <c r="AR45" s="78" t="b">
        <v>1</v>
      </c>
      <c r="AS45" s="78"/>
      <c r="AT45" s="78">
        <v>45</v>
      </c>
      <c r="AU45" s="83" t="s">
        <v>699</v>
      </c>
      <c r="AV45" s="78" t="b">
        <v>1</v>
      </c>
      <c r="AW45" s="78" t="s">
        <v>735</v>
      </c>
      <c r="AX45" s="83" t="s">
        <v>778</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242</v>
      </c>
      <c r="B46" s="65"/>
      <c r="C46" s="65" t="s">
        <v>64</v>
      </c>
      <c r="D46" s="66">
        <v>333.0204081632653</v>
      </c>
      <c r="E46" s="68"/>
      <c r="F46" s="100" t="s">
        <v>361</v>
      </c>
      <c r="G46" s="65"/>
      <c r="H46" s="69" t="s">
        <v>242</v>
      </c>
      <c r="I46" s="70"/>
      <c r="J46" s="70"/>
      <c r="K46" s="69" t="s">
        <v>832</v>
      </c>
      <c r="L46" s="73">
        <v>72.94976805109776</v>
      </c>
      <c r="M46" s="74">
        <v>1763.3477783203125</v>
      </c>
      <c r="N46" s="74">
        <v>1306.201904296875</v>
      </c>
      <c r="O46" s="75"/>
      <c r="P46" s="76"/>
      <c r="Q46" s="76"/>
      <c r="R46" s="86"/>
      <c r="S46" s="48">
        <v>7</v>
      </c>
      <c r="T46" s="48">
        <v>4</v>
      </c>
      <c r="U46" s="49">
        <v>15.1</v>
      </c>
      <c r="V46" s="49">
        <v>0.009346</v>
      </c>
      <c r="W46" s="49">
        <v>0.065094</v>
      </c>
      <c r="X46" s="49">
        <v>1.637394</v>
      </c>
      <c r="Y46" s="49">
        <v>0.3611111111111111</v>
      </c>
      <c r="Z46" s="49">
        <v>0.2222222222222222</v>
      </c>
      <c r="AA46" s="71">
        <v>46</v>
      </c>
      <c r="AB46" s="71"/>
      <c r="AC46" s="72"/>
      <c r="AD46" s="78" t="s">
        <v>532</v>
      </c>
      <c r="AE46" s="78">
        <v>3097</v>
      </c>
      <c r="AF46" s="78">
        <v>11470</v>
      </c>
      <c r="AG46" s="78">
        <v>14029</v>
      </c>
      <c r="AH46" s="78">
        <v>13337</v>
      </c>
      <c r="AI46" s="78"/>
      <c r="AJ46" s="78" t="s">
        <v>582</v>
      </c>
      <c r="AK46" s="78" t="s">
        <v>609</v>
      </c>
      <c r="AL46" s="83" t="s">
        <v>651</v>
      </c>
      <c r="AM46" s="78"/>
      <c r="AN46" s="80">
        <v>40922.850949074076</v>
      </c>
      <c r="AO46" s="83" t="s">
        <v>690</v>
      </c>
      <c r="AP46" s="78" t="b">
        <v>0</v>
      </c>
      <c r="AQ46" s="78" t="b">
        <v>0</v>
      </c>
      <c r="AR46" s="78" t="b">
        <v>1</v>
      </c>
      <c r="AS46" s="78"/>
      <c r="AT46" s="78">
        <v>214</v>
      </c>
      <c r="AU46" s="83" t="s">
        <v>699</v>
      </c>
      <c r="AV46" s="78" t="b">
        <v>1</v>
      </c>
      <c r="AW46" s="78" t="s">
        <v>735</v>
      </c>
      <c r="AX46" s="83" t="s">
        <v>779</v>
      </c>
      <c r="AY46" s="78" t="s">
        <v>66</v>
      </c>
      <c r="AZ46" s="78" t="str">
        <f>REPLACE(INDEX(GroupVertices[Group],MATCH(Vertices[[#This Row],[Vertex]],GroupVertices[Vertex],0)),1,1,"")</f>
        <v>1</v>
      </c>
      <c r="BA46" s="48"/>
      <c r="BB46" s="48"/>
      <c r="BC46" s="48"/>
      <c r="BD46" s="48"/>
      <c r="BE46" s="48"/>
      <c r="BF46" s="48"/>
      <c r="BG46" s="116" t="s">
        <v>1227</v>
      </c>
      <c r="BH46" s="116" t="s">
        <v>1227</v>
      </c>
      <c r="BI46" s="116" t="s">
        <v>1259</v>
      </c>
      <c r="BJ46" s="116" t="s">
        <v>1259</v>
      </c>
      <c r="BK46" s="116">
        <v>0</v>
      </c>
      <c r="BL46" s="120">
        <v>0</v>
      </c>
      <c r="BM46" s="116">
        <v>2</v>
      </c>
      <c r="BN46" s="120">
        <v>4.761904761904762</v>
      </c>
      <c r="BO46" s="116">
        <v>0</v>
      </c>
      <c r="BP46" s="120">
        <v>0</v>
      </c>
      <c r="BQ46" s="116">
        <v>40</v>
      </c>
      <c r="BR46" s="120">
        <v>95.23809523809524</v>
      </c>
      <c r="BS46" s="116">
        <v>42</v>
      </c>
      <c r="BT46" s="2"/>
      <c r="BU46" s="3"/>
      <c r="BV46" s="3"/>
      <c r="BW46" s="3"/>
      <c r="BX46" s="3"/>
    </row>
    <row r="47" spans="1:76" ht="15">
      <c r="A47" s="64" t="s">
        <v>263</v>
      </c>
      <c r="B47" s="65"/>
      <c r="C47" s="65" t="s">
        <v>64</v>
      </c>
      <c r="D47" s="66">
        <v>174.76316210878423</v>
      </c>
      <c r="E47" s="68"/>
      <c r="F47" s="100" t="s">
        <v>732</v>
      </c>
      <c r="G47" s="65"/>
      <c r="H47" s="69" t="s">
        <v>263</v>
      </c>
      <c r="I47" s="70"/>
      <c r="J47" s="70"/>
      <c r="K47" s="69" t="s">
        <v>833</v>
      </c>
      <c r="L47" s="73">
        <v>27.683357687824337</v>
      </c>
      <c r="M47" s="74">
        <v>1317.9520263671875</v>
      </c>
      <c r="N47" s="74">
        <v>1826.1802978515625</v>
      </c>
      <c r="O47" s="75"/>
      <c r="P47" s="76"/>
      <c r="Q47" s="76"/>
      <c r="R47" s="86"/>
      <c r="S47" s="48">
        <v>8</v>
      </c>
      <c r="T47" s="48">
        <v>0</v>
      </c>
      <c r="U47" s="49">
        <v>5.6</v>
      </c>
      <c r="V47" s="49">
        <v>0.006897</v>
      </c>
      <c r="W47" s="49">
        <v>0.05421</v>
      </c>
      <c r="X47" s="49">
        <v>1.445765</v>
      </c>
      <c r="Y47" s="49">
        <v>0.375</v>
      </c>
      <c r="Z47" s="49">
        <v>0</v>
      </c>
      <c r="AA47" s="71">
        <v>47</v>
      </c>
      <c r="AB47" s="71"/>
      <c r="AC47" s="72"/>
      <c r="AD47" s="78" t="s">
        <v>533</v>
      </c>
      <c r="AE47" s="78">
        <v>1014</v>
      </c>
      <c r="AF47" s="78">
        <v>856</v>
      </c>
      <c r="AG47" s="78">
        <v>4145</v>
      </c>
      <c r="AH47" s="78">
        <v>255</v>
      </c>
      <c r="AI47" s="78"/>
      <c r="AJ47" s="78" t="s">
        <v>583</v>
      </c>
      <c r="AK47" s="78" t="s">
        <v>618</v>
      </c>
      <c r="AL47" s="83" t="s">
        <v>652</v>
      </c>
      <c r="AM47" s="78"/>
      <c r="AN47" s="80">
        <v>39939.062060185184</v>
      </c>
      <c r="AO47" s="83" t="s">
        <v>691</v>
      </c>
      <c r="AP47" s="78" t="b">
        <v>0</v>
      </c>
      <c r="AQ47" s="78" t="b">
        <v>0</v>
      </c>
      <c r="AR47" s="78" t="b">
        <v>0</v>
      </c>
      <c r="AS47" s="78"/>
      <c r="AT47" s="78">
        <v>48</v>
      </c>
      <c r="AU47" s="83" t="s">
        <v>707</v>
      </c>
      <c r="AV47" s="78" t="b">
        <v>0</v>
      </c>
      <c r="AW47" s="78" t="s">
        <v>735</v>
      </c>
      <c r="AX47" s="83" t="s">
        <v>780</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241</v>
      </c>
      <c r="B48" s="65"/>
      <c r="C48" s="65" t="s">
        <v>64</v>
      </c>
      <c r="D48" s="66">
        <v>207.74460438054908</v>
      </c>
      <c r="E48" s="68"/>
      <c r="F48" s="100" t="s">
        <v>360</v>
      </c>
      <c r="G48" s="65"/>
      <c r="H48" s="69" t="s">
        <v>241</v>
      </c>
      <c r="I48" s="70"/>
      <c r="J48" s="70"/>
      <c r="K48" s="69" t="s">
        <v>834</v>
      </c>
      <c r="L48" s="73">
        <v>99.95078634731036</v>
      </c>
      <c r="M48" s="74">
        <v>2712.801513671875</v>
      </c>
      <c r="N48" s="74">
        <v>1486.9376220703125</v>
      </c>
      <c r="O48" s="75"/>
      <c r="P48" s="76"/>
      <c r="Q48" s="76"/>
      <c r="R48" s="86"/>
      <c r="S48" s="48">
        <v>8</v>
      </c>
      <c r="T48" s="48">
        <v>4</v>
      </c>
      <c r="U48" s="49">
        <v>20.766667</v>
      </c>
      <c r="V48" s="49">
        <v>0.009434</v>
      </c>
      <c r="W48" s="49">
        <v>0.068421</v>
      </c>
      <c r="X48" s="49">
        <v>1.822454</v>
      </c>
      <c r="Y48" s="49">
        <v>0.3111111111111111</v>
      </c>
      <c r="Z48" s="49">
        <v>0.2</v>
      </c>
      <c r="AA48" s="71">
        <v>48</v>
      </c>
      <c r="AB48" s="71"/>
      <c r="AC48" s="72"/>
      <c r="AD48" s="78" t="s">
        <v>534</v>
      </c>
      <c r="AE48" s="78">
        <v>250</v>
      </c>
      <c r="AF48" s="78">
        <v>3068</v>
      </c>
      <c r="AG48" s="78">
        <v>24512</v>
      </c>
      <c r="AH48" s="78">
        <v>32276</v>
      </c>
      <c r="AI48" s="78"/>
      <c r="AJ48" s="78" t="s">
        <v>584</v>
      </c>
      <c r="AK48" s="78" t="s">
        <v>619</v>
      </c>
      <c r="AL48" s="83" t="s">
        <v>653</v>
      </c>
      <c r="AM48" s="78"/>
      <c r="AN48" s="80">
        <v>42487.166134259256</v>
      </c>
      <c r="AO48" s="83" t="s">
        <v>692</v>
      </c>
      <c r="AP48" s="78" t="b">
        <v>1</v>
      </c>
      <c r="AQ48" s="78" t="b">
        <v>0</v>
      </c>
      <c r="AR48" s="78" t="b">
        <v>1</v>
      </c>
      <c r="AS48" s="78"/>
      <c r="AT48" s="78">
        <v>62</v>
      </c>
      <c r="AU48" s="78"/>
      <c r="AV48" s="78" t="b">
        <v>0</v>
      </c>
      <c r="AW48" s="78" t="s">
        <v>735</v>
      </c>
      <c r="AX48" s="83" t="s">
        <v>781</v>
      </c>
      <c r="AY48" s="78" t="s">
        <v>66</v>
      </c>
      <c r="AZ48" s="78" t="str">
        <f>REPLACE(INDEX(GroupVertices[Group],MATCH(Vertices[[#This Row],[Vertex]],GroupVertices[Vertex],0)),1,1,"")</f>
        <v>1</v>
      </c>
      <c r="BA48" s="48"/>
      <c r="BB48" s="48"/>
      <c r="BC48" s="48"/>
      <c r="BD48" s="48"/>
      <c r="BE48" s="48"/>
      <c r="BF48" s="48"/>
      <c r="BG48" s="116" t="s">
        <v>1228</v>
      </c>
      <c r="BH48" s="116" t="s">
        <v>1228</v>
      </c>
      <c r="BI48" s="116" t="s">
        <v>1260</v>
      </c>
      <c r="BJ48" s="116" t="s">
        <v>1260</v>
      </c>
      <c r="BK48" s="116">
        <v>1</v>
      </c>
      <c r="BL48" s="120">
        <v>2.7027027027027026</v>
      </c>
      <c r="BM48" s="116">
        <v>3</v>
      </c>
      <c r="BN48" s="120">
        <v>8.108108108108109</v>
      </c>
      <c r="BO48" s="116">
        <v>0</v>
      </c>
      <c r="BP48" s="120">
        <v>0</v>
      </c>
      <c r="BQ48" s="116">
        <v>33</v>
      </c>
      <c r="BR48" s="120">
        <v>89.1891891891892</v>
      </c>
      <c r="BS48" s="116">
        <v>37</v>
      </c>
      <c r="BT48" s="2"/>
      <c r="BU48" s="3"/>
      <c r="BV48" s="3"/>
      <c r="BW48" s="3"/>
      <c r="BX48" s="3"/>
    </row>
    <row r="49" spans="1:76" ht="15">
      <c r="A49" s="64" t="s">
        <v>237</v>
      </c>
      <c r="B49" s="65"/>
      <c r="C49" s="65" t="s">
        <v>64</v>
      </c>
      <c r="D49" s="66">
        <v>527.2411437111898</v>
      </c>
      <c r="E49" s="68"/>
      <c r="F49" s="100" t="s">
        <v>357</v>
      </c>
      <c r="G49" s="65"/>
      <c r="H49" s="69" t="s">
        <v>237</v>
      </c>
      <c r="I49" s="70"/>
      <c r="J49" s="70"/>
      <c r="K49" s="69" t="s">
        <v>835</v>
      </c>
      <c r="L49" s="73">
        <v>342.95993671856775</v>
      </c>
      <c r="M49" s="74">
        <v>2166.662353515625</v>
      </c>
      <c r="N49" s="74">
        <v>2105.736328125</v>
      </c>
      <c r="O49" s="75"/>
      <c r="P49" s="76"/>
      <c r="Q49" s="76"/>
      <c r="R49" s="86"/>
      <c r="S49" s="48">
        <v>8</v>
      </c>
      <c r="T49" s="48">
        <v>5</v>
      </c>
      <c r="U49" s="49">
        <v>71.766667</v>
      </c>
      <c r="V49" s="49">
        <v>0.009524</v>
      </c>
      <c r="W49" s="49">
        <v>0.070079</v>
      </c>
      <c r="X49" s="49">
        <v>2.025611</v>
      </c>
      <c r="Y49" s="49">
        <v>0.2636363636363636</v>
      </c>
      <c r="Z49" s="49">
        <v>0.18181818181818182</v>
      </c>
      <c r="AA49" s="71">
        <v>49</v>
      </c>
      <c r="AB49" s="71"/>
      <c r="AC49" s="72"/>
      <c r="AD49" s="78" t="s">
        <v>535</v>
      </c>
      <c r="AE49" s="78">
        <v>26957</v>
      </c>
      <c r="AF49" s="78">
        <v>24496</v>
      </c>
      <c r="AG49" s="78">
        <v>214656</v>
      </c>
      <c r="AH49" s="78">
        <v>8371</v>
      </c>
      <c r="AI49" s="78"/>
      <c r="AJ49" s="78" t="s">
        <v>585</v>
      </c>
      <c r="AK49" s="78" t="s">
        <v>620</v>
      </c>
      <c r="AL49" s="78"/>
      <c r="AM49" s="78"/>
      <c r="AN49" s="80">
        <v>39907.69431712963</v>
      </c>
      <c r="AO49" s="78"/>
      <c r="AP49" s="78" t="b">
        <v>0</v>
      </c>
      <c r="AQ49" s="78" t="b">
        <v>0</v>
      </c>
      <c r="AR49" s="78" t="b">
        <v>0</v>
      </c>
      <c r="AS49" s="78"/>
      <c r="AT49" s="78">
        <v>802</v>
      </c>
      <c r="AU49" s="83" t="s">
        <v>708</v>
      </c>
      <c r="AV49" s="78" t="b">
        <v>0</v>
      </c>
      <c r="AW49" s="78" t="s">
        <v>735</v>
      </c>
      <c r="AX49" s="83" t="s">
        <v>782</v>
      </c>
      <c r="AY49" s="78" t="s">
        <v>66</v>
      </c>
      <c r="AZ49" s="78" t="str">
        <f>REPLACE(INDEX(GroupVertices[Group],MATCH(Vertices[[#This Row],[Vertex]],GroupVertices[Vertex],0)),1,1,"")</f>
        <v>1</v>
      </c>
      <c r="BA49" s="48" t="s">
        <v>1201</v>
      </c>
      <c r="BB49" s="48" t="s">
        <v>1201</v>
      </c>
      <c r="BC49" s="48" t="s">
        <v>1205</v>
      </c>
      <c r="BD49" s="48" t="s">
        <v>1205</v>
      </c>
      <c r="BE49" s="48"/>
      <c r="BF49" s="48"/>
      <c r="BG49" s="116" t="s">
        <v>1229</v>
      </c>
      <c r="BH49" s="116" t="s">
        <v>1240</v>
      </c>
      <c r="BI49" s="116" t="s">
        <v>1261</v>
      </c>
      <c r="BJ49" s="116" t="s">
        <v>1271</v>
      </c>
      <c r="BK49" s="116">
        <v>1</v>
      </c>
      <c r="BL49" s="120">
        <v>0.9259259259259259</v>
      </c>
      <c r="BM49" s="116">
        <v>3</v>
      </c>
      <c r="BN49" s="120">
        <v>2.7777777777777777</v>
      </c>
      <c r="BO49" s="116">
        <v>0</v>
      </c>
      <c r="BP49" s="120">
        <v>0</v>
      </c>
      <c r="BQ49" s="116">
        <v>104</v>
      </c>
      <c r="BR49" s="120">
        <v>96.29629629629629</v>
      </c>
      <c r="BS49" s="116">
        <v>108</v>
      </c>
      <c r="BT49" s="2"/>
      <c r="BU49" s="3"/>
      <c r="BV49" s="3"/>
      <c r="BW49" s="3"/>
      <c r="BX49" s="3"/>
    </row>
    <row r="50" spans="1:76" ht="15">
      <c r="A50" s="64" t="s">
        <v>238</v>
      </c>
      <c r="B50" s="65"/>
      <c r="C50" s="65" t="s">
        <v>64</v>
      </c>
      <c r="D50" s="66">
        <v>164.4900094301016</v>
      </c>
      <c r="E50" s="68"/>
      <c r="F50" s="100" t="s">
        <v>358</v>
      </c>
      <c r="G50" s="65"/>
      <c r="H50" s="69" t="s">
        <v>238</v>
      </c>
      <c r="I50" s="70"/>
      <c r="J50" s="70"/>
      <c r="K50" s="69" t="s">
        <v>836</v>
      </c>
      <c r="L50" s="73">
        <v>46.26641036327344</v>
      </c>
      <c r="M50" s="74">
        <v>1186.6234130859375</v>
      </c>
      <c r="N50" s="74">
        <v>375.962646484375</v>
      </c>
      <c r="O50" s="75"/>
      <c r="P50" s="76"/>
      <c r="Q50" s="76"/>
      <c r="R50" s="86"/>
      <c r="S50" s="48">
        <v>0</v>
      </c>
      <c r="T50" s="48">
        <v>5</v>
      </c>
      <c r="U50" s="49">
        <v>9.5</v>
      </c>
      <c r="V50" s="49">
        <v>0.008929</v>
      </c>
      <c r="W50" s="49">
        <v>0.044758</v>
      </c>
      <c r="X50" s="49">
        <v>0.962346</v>
      </c>
      <c r="Y50" s="49">
        <v>0.6</v>
      </c>
      <c r="Z50" s="49">
        <v>0</v>
      </c>
      <c r="AA50" s="71">
        <v>50</v>
      </c>
      <c r="AB50" s="71"/>
      <c r="AC50" s="72"/>
      <c r="AD50" s="78" t="s">
        <v>536</v>
      </c>
      <c r="AE50" s="78">
        <v>1201</v>
      </c>
      <c r="AF50" s="78">
        <v>167</v>
      </c>
      <c r="AG50" s="78">
        <v>529</v>
      </c>
      <c r="AH50" s="78">
        <v>5891</v>
      </c>
      <c r="AI50" s="78"/>
      <c r="AJ50" s="78" t="s">
        <v>586</v>
      </c>
      <c r="AK50" s="78"/>
      <c r="AL50" s="78"/>
      <c r="AM50" s="78"/>
      <c r="AN50" s="80">
        <v>43209.15740740741</v>
      </c>
      <c r="AO50" s="83" t="s">
        <v>693</v>
      </c>
      <c r="AP50" s="78" t="b">
        <v>1</v>
      </c>
      <c r="AQ50" s="78" t="b">
        <v>0</v>
      </c>
      <c r="AR50" s="78" t="b">
        <v>0</v>
      </c>
      <c r="AS50" s="78"/>
      <c r="AT50" s="78">
        <v>1</v>
      </c>
      <c r="AU50" s="78"/>
      <c r="AV50" s="78" t="b">
        <v>0</v>
      </c>
      <c r="AW50" s="78" t="s">
        <v>735</v>
      </c>
      <c r="AX50" s="83" t="s">
        <v>783</v>
      </c>
      <c r="AY50" s="78" t="s">
        <v>66</v>
      </c>
      <c r="AZ50" s="78" t="str">
        <f>REPLACE(INDEX(GroupVertices[Group],MATCH(Vertices[[#This Row],[Vertex]],GroupVertices[Vertex],0)),1,1,"")</f>
        <v>1</v>
      </c>
      <c r="BA50" s="48"/>
      <c r="BB50" s="48"/>
      <c r="BC50" s="48"/>
      <c r="BD50" s="48"/>
      <c r="BE50" s="48"/>
      <c r="BF50" s="48"/>
      <c r="BG50" s="116" t="s">
        <v>1230</v>
      </c>
      <c r="BH50" s="116" t="s">
        <v>1230</v>
      </c>
      <c r="BI50" s="116" t="s">
        <v>1262</v>
      </c>
      <c r="BJ50" s="116" t="s">
        <v>1262</v>
      </c>
      <c r="BK50" s="116">
        <v>0</v>
      </c>
      <c r="BL50" s="120">
        <v>0</v>
      </c>
      <c r="BM50" s="116">
        <v>0</v>
      </c>
      <c r="BN50" s="120">
        <v>0</v>
      </c>
      <c r="BO50" s="116">
        <v>0</v>
      </c>
      <c r="BP50" s="120">
        <v>0</v>
      </c>
      <c r="BQ50" s="116">
        <v>19</v>
      </c>
      <c r="BR50" s="120">
        <v>100</v>
      </c>
      <c r="BS50" s="116">
        <v>19</v>
      </c>
      <c r="BT50" s="2"/>
      <c r="BU50" s="3"/>
      <c r="BV50" s="3"/>
      <c r="BW50" s="3"/>
      <c r="BX50" s="3"/>
    </row>
    <row r="51" spans="1:76" ht="15">
      <c r="A51" s="64" t="s">
        <v>239</v>
      </c>
      <c r="B51" s="65"/>
      <c r="C51" s="65" t="s">
        <v>64</v>
      </c>
      <c r="D51" s="66">
        <v>171.7512944148889</v>
      </c>
      <c r="E51" s="68"/>
      <c r="F51" s="100" t="s">
        <v>359</v>
      </c>
      <c r="G51" s="65"/>
      <c r="H51" s="69" t="s">
        <v>239</v>
      </c>
      <c r="I51" s="70"/>
      <c r="J51" s="70"/>
      <c r="K51" s="69" t="s">
        <v>837</v>
      </c>
      <c r="L51" s="73">
        <v>46.26641036327344</v>
      </c>
      <c r="M51" s="74">
        <v>209.36825561523438</v>
      </c>
      <c r="N51" s="74">
        <v>1368.8026123046875</v>
      </c>
      <c r="O51" s="75"/>
      <c r="P51" s="76"/>
      <c r="Q51" s="76"/>
      <c r="R51" s="86"/>
      <c r="S51" s="48">
        <v>0</v>
      </c>
      <c r="T51" s="48">
        <v>5</v>
      </c>
      <c r="U51" s="49">
        <v>9.5</v>
      </c>
      <c r="V51" s="49">
        <v>0.008929</v>
      </c>
      <c r="W51" s="49">
        <v>0.044758</v>
      </c>
      <c r="X51" s="49">
        <v>0.962346</v>
      </c>
      <c r="Y51" s="49">
        <v>0.6</v>
      </c>
      <c r="Z51" s="49">
        <v>0</v>
      </c>
      <c r="AA51" s="71">
        <v>51</v>
      </c>
      <c r="AB51" s="71"/>
      <c r="AC51" s="72"/>
      <c r="AD51" s="78" t="s">
        <v>537</v>
      </c>
      <c r="AE51" s="78">
        <v>557</v>
      </c>
      <c r="AF51" s="78">
        <v>654</v>
      </c>
      <c r="AG51" s="78">
        <v>13762</v>
      </c>
      <c r="AH51" s="78">
        <v>153508</v>
      </c>
      <c r="AI51" s="78"/>
      <c r="AJ51" s="78"/>
      <c r="AK51" s="78"/>
      <c r="AL51" s="78"/>
      <c r="AM51" s="78"/>
      <c r="AN51" s="80">
        <v>41340.65482638889</v>
      </c>
      <c r="AO51" s="78"/>
      <c r="AP51" s="78" t="b">
        <v>1</v>
      </c>
      <c r="AQ51" s="78" t="b">
        <v>0</v>
      </c>
      <c r="AR51" s="78" t="b">
        <v>0</v>
      </c>
      <c r="AS51" s="78"/>
      <c r="AT51" s="78">
        <v>9</v>
      </c>
      <c r="AU51" s="83" t="s">
        <v>699</v>
      </c>
      <c r="AV51" s="78" t="b">
        <v>0</v>
      </c>
      <c r="AW51" s="78" t="s">
        <v>735</v>
      </c>
      <c r="AX51" s="83" t="s">
        <v>784</v>
      </c>
      <c r="AY51" s="78" t="s">
        <v>66</v>
      </c>
      <c r="AZ51" s="78" t="str">
        <f>REPLACE(INDEX(GroupVertices[Group],MATCH(Vertices[[#This Row],[Vertex]],GroupVertices[Vertex],0)),1,1,"")</f>
        <v>1</v>
      </c>
      <c r="BA51" s="48"/>
      <c r="BB51" s="48"/>
      <c r="BC51" s="48"/>
      <c r="BD51" s="48"/>
      <c r="BE51" s="48"/>
      <c r="BF51" s="48"/>
      <c r="BG51" s="116" t="s">
        <v>1231</v>
      </c>
      <c r="BH51" s="116" t="s">
        <v>1231</v>
      </c>
      <c r="BI51" s="116" t="s">
        <v>1263</v>
      </c>
      <c r="BJ51" s="116" t="s">
        <v>1263</v>
      </c>
      <c r="BK51" s="116">
        <v>0</v>
      </c>
      <c r="BL51" s="120">
        <v>0</v>
      </c>
      <c r="BM51" s="116">
        <v>0</v>
      </c>
      <c r="BN51" s="120">
        <v>0</v>
      </c>
      <c r="BO51" s="116">
        <v>0</v>
      </c>
      <c r="BP51" s="120">
        <v>0</v>
      </c>
      <c r="BQ51" s="116">
        <v>19</v>
      </c>
      <c r="BR51" s="120">
        <v>100</v>
      </c>
      <c r="BS51" s="116">
        <v>19</v>
      </c>
      <c r="BT51" s="2"/>
      <c r="BU51" s="3"/>
      <c r="BV51" s="3"/>
      <c r="BW51" s="3"/>
      <c r="BX51" s="3"/>
    </row>
    <row r="52" spans="1:76" ht="15">
      <c r="A52" s="64" t="s">
        <v>240</v>
      </c>
      <c r="B52" s="65"/>
      <c r="C52" s="65" t="s">
        <v>64</v>
      </c>
      <c r="D52" s="66">
        <v>164.0725228190666</v>
      </c>
      <c r="E52" s="68"/>
      <c r="F52" s="100" t="s">
        <v>733</v>
      </c>
      <c r="G52" s="65"/>
      <c r="H52" s="69" t="s">
        <v>240</v>
      </c>
      <c r="I52" s="70"/>
      <c r="J52" s="70"/>
      <c r="K52" s="69" t="s">
        <v>838</v>
      </c>
      <c r="L52" s="73">
        <v>46.26641036327344</v>
      </c>
      <c r="M52" s="74">
        <v>2725.29296875</v>
      </c>
      <c r="N52" s="74">
        <v>375.962646484375</v>
      </c>
      <c r="O52" s="75"/>
      <c r="P52" s="76"/>
      <c r="Q52" s="76"/>
      <c r="R52" s="86"/>
      <c r="S52" s="48">
        <v>0</v>
      </c>
      <c r="T52" s="48">
        <v>5</v>
      </c>
      <c r="U52" s="49">
        <v>9.5</v>
      </c>
      <c r="V52" s="49">
        <v>0.008929</v>
      </c>
      <c r="W52" s="49">
        <v>0.044758</v>
      </c>
      <c r="X52" s="49">
        <v>0.962346</v>
      </c>
      <c r="Y52" s="49">
        <v>0.6</v>
      </c>
      <c r="Z52" s="49">
        <v>0</v>
      </c>
      <c r="AA52" s="71">
        <v>52</v>
      </c>
      <c r="AB52" s="71"/>
      <c r="AC52" s="72"/>
      <c r="AD52" s="78" t="s">
        <v>538</v>
      </c>
      <c r="AE52" s="78">
        <v>271</v>
      </c>
      <c r="AF52" s="78">
        <v>139</v>
      </c>
      <c r="AG52" s="78">
        <v>3372</v>
      </c>
      <c r="AH52" s="78">
        <v>6743</v>
      </c>
      <c r="AI52" s="78"/>
      <c r="AJ52" s="78" t="s">
        <v>587</v>
      </c>
      <c r="AK52" s="78"/>
      <c r="AL52" s="78"/>
      <c r="AM52" s="78"/>
      <c r="AN52" s="80">
        <v>41727.829930555556</v>
      </c>
      <c r="AO52" s="83" t="s">
        <v>694</v>
      </c>
      <c r="AP52" s="78" t="b">
        <v>0</v>
      </c>
      <c r="AQ52" s="78" t="b">
        <v>0</v>
      </c>
      <c r="AR52" s="78" t="b">
        <v>0</v>
      </c>
      <c r="AS52" s="78"/>
      <c r="AT52" s="78">
        <v>2</v>
      </c>
      <c r="AU52" s="83" t="s">
        <v>699</v>
      </c>
      <c r="AV52" s="78" t="b">
        <v>0</v>
      </c>
      <c r="AW52" s="78" t="s">
        <v>735</v>
      </c>
      <c r="AX52" s="83" t="s">
        <v>785</v>
      </c>
      <c r="AY52" s="78" t="s">
        <v>66</v>
      </c>
      <c r="AZ52" s="78" t="str">
        <f>REPLACE(INDEX(GroupVertices[Group],MATCH(Vertices[[#This Row],[Vertex]],GroupVertices[Vertex],0)),1,1,"")</f>
        <v>1</v>
      </c>
      <c r="BA52" s="48"/>
      <c r="BB52" s="48"/>
      <c r="BC52" s="48"/>
      <c r="BD52" s="48"/>
      <c r="BE52" s="48"/>
      <c r="BF52" s="48"/>
      <c r="BG52" s="116" t="s">
        <v>1232</v>
      </c>
      <c r="BH52" s="116" t="s">
        <v>1232</v>
      </c>
      <c r="BI52" s="116" t="s">
        <v>1264</v>
      </c>
      <c r="BJ52" s="116" t="s">
        <v>1264</v>
      </c>
      <c r="BK52" s="116">
        <v>0</v>
      </c>
      <c r="BL52" s="120">
        <v>0</v>
      </c>
      <c r="BM52" s="116">
        <v>0</v>
      </c>
      <c r="BN52" s="120">
        <v>0</v>
      </c>
      <c r="BO52" s="116">
        <v>0</v>
      </c>
      <c r="BP52" s="120">
        <v>0</v>
      </c>
      <c r="BQ52" s="116">
        <v>5</v>
      </c>
      <c r="BR52" s="120">
        <v>100</v>
      </c>
      <c r="BS52" s="116">
        <v>5</v>
      </c>
      <c r="BT52" s="2"/>
      <c r="BU52" s="3"/>
      <c r="BV52" s="3"/>
      <c r="BW52" s="3"/>
      <c r="BX52" s="3"/>
    </row>
    <row r="53" spans="1:76" ht="15">
      <c r="A53" s="64" t="s">
        <v>243</v>
      </c>
      <c r="B53" s="65"/>
      <c r="C53" s="65" t="s">
        <v>64</v>
      </c>
      <c r="D53" s="66">
        <v>162.6113196804441</v>
      </c>
      <c r="E53" s="68"/>
      <c r="F53" s="100" t="s">
        <v>362</v>
      </c>
      <c r="G53" s="65"/>
      <c r="H53" s="69" t="s">
        <v>243</v>
      </c>
      <c r="I53" s="70"/>
      <c r="J53" s="70"/>
      <c r="K53" s="69" t="s">
        <v>839</v>
      </c>
      <c r="L53" s="73">
        <v>46.26641036327344</v>
      </c>
      <c r="M53" s="74">
        <v>3504.679443359375</v>
      </c>
      <c r="N53" s="74">
        <v>2425.36474609375</v>
      </c>
      <c r="O53" s="75"/>
      <c r="P53" s="76"/>
      <c r="Q53" s="76"/>
      <c r="R53" s="86"/>
      <c r="S53" s="48">
        <v>0</v>
      </c>
      <c r="T53" s="48">
        <v>5</v>
      </c>
      <c r="U53" s="49">
        <v>9.5</v>
      </c>
      <c r="V53" s="49">
        <v>0.008929</v>
      </c>
      <c r="W53" s="49">
        <v>0.044758</v>
      </c>
      <c r="X53" s="49">
        <v>0.962346</v>
      </c>
      <c r="Y53" s="49">
        <v>0.6</v>
      </c>
      <c r="Z53" s="49">
        <v>0</v>
      </c>
      <c r="AA53" s="71">
        <v>53</v>
      </c>
      <c r="AB53" s="71"/>
      <c r="AC53" s="72"/>
      <c r="AD53" s="78" t="s">
        <v>539</v>
      </c>
      <c r="AE53" s="78">
        <v>119</v>
      </c>
      <c r="AF53" s="78">
        <v>41</v>
      </c>
      <c r="AG53" s="78">
        <v>410</v>
      </c>
      <c r="AH53" s="78">
        <v>900</v>
      </c>
      <c r="AI53" s="78"/>
      <c r="AJ53" s="78" t="s">
        <v>588</v>
      </c>
      <c r="AK53" s="78"/>
      <c r="AL53" s="78"/>
      <c r="AM53" s="78"/>
      <c r="AN53" s="80">
        <v>43764.3803587963</v>
      </c>
      <c r="AO53" s="78"/>
      <c r="AP53" s="78" t="b">
        <v>1</v>
      </c>
      <c r="AQ53" s="78" t="b">
        <v>0</v>
      </c>
      <c r="AR53" s="78" t="b">
        <v>0</v>
      </c>
      <c r="AS53" s="78"/>
      <c r="AT53" s="78">
        <v>0</v>
      </c>
      <c r="AU53" s="78"/>
      <c r="AV53" s="78" t="b">
        <v>0</v>
      </c>
      <c r="AW53" s="78" t="s">
        <v>735</v>
      </c>
      <c r="AX53" s="83" t="s">
        <v>786</v>
      </c>
      <c r="AY53" s="78" t="s">
        <v>66</v>
      </c>
      <c r="AZ53" s="78" t="str">
        <f>REPLACE(INDEX(GroupVertices[Group],MATCH(Vertices[[#This Row],[Vertex]],GroupVertices[Vertex],0)),1,1,"")</f>
        <v>1</v>
      </c>
      <c r="BA53" s="48"/>
      <c r="BB53" s="48"/>
      <c r="BC53" s="48"/>
      <c r="BD53" s="48"/>
      <c r="BE53" s="48"/>
      <c r="BF53" s="48"/>
      <c r="BG53" s="116" t="s">
        <v>1233</v>
      </c>
      <c r="BH53" s="116" t="s">
        <v>1233</v>
      </c>
      <c r="BI53" s="116" t="s">
        <v>1265</v>
      </c>
      <c r="BJ53" s="116" t="s">
        <v>1265</v>
      </c>
      <c r="BK53" s="116">
        <v>0</v>
      </c>
      <c r="BL53" s="120">
        <v>0</v>
      </c>
      <c r="BM53" s="116">
        <v>1</v>
      </c>
      <c r="BN53" s="120">
        <v>2.7027027027027026</v>
      </c>
      <c r="BO53" s="116">
        <v>0</v>
      </c>
      <c r="BP53" s="120">
        <v>0</v>
      </c>
      <c r="BQ53" s="116">
        <v>36</v>
      </c>
      <c r="BR53" s="120">
        <v>97.29729729729729</v>
      </c>
      <c r="BS53" s="116">
        <v>37</v>
      </c>
      <c r="BT53" s="2"/>
      <c r="BU53" s="3"/>
      <c r="BV53" s="3"/>
      <c r="BW53" s="3"/>
      <c r="BX53" s="3"/>
    </row>
    <row r="54" spans="1:76" ht="15">
      <c r="A54" s="87" t="s">
        <v>244</v>
      </c>
      <c r="B54" s="88"/>
      <c r="C54" s="88" t="s">
        <v>64</v>
      </c>
      <c r="D54" s="89">
        <v>171.85566606764763</v>
      </c>
      <c r="E54" s="90"/>
      <c r="F54" s="101" t="s">
        <v>363</v>
      </c>
      <c r="G54" s="88"/>
      <c r="H54" s="91" t="s">
        <v>244</v>
      </c>
      <c r="I54" s="92"/>
      <c r="J54" s="92"/>
      <c r="K54" s="91" t="s">
        <v>840</v>
      </c>
      <c r="L54" s="93">
        <v>1</v>
      </c>
      <c r="M54" s="94">
        <v>4437.5029296875</v>
      </c>
      <c r="N54" s="94">
        <v>1439.4520263671875</v>
      </c>
      <c r="O54" s="95"/>
      <c r="P54" s="96"/>
      <c r="Q54" s="96"/>
      <c r="R54" s="97"/>
      <c r="S54" s="48">
        <v>0</v>
      </c>
      <c r="T54" s="48">
        <v>3</v>
      </c>
      <c r="U54" s="49">
        <v>0</v>
      </c>
      <c r="V54" s="49">
        <v>0.008772</v>
      </c>
      <c r="W54" s="49">
        <v>0.029717</v>
      </c>
      <c r="X54" s="49">
        <v>0.654092</v>
      </c>
      <c r="Y54" s="49">
        <v>0.6666666666666666</v>
      </c>
      <c r="Z54" s="49">
        <v>0</v>
      </c>
      <c r="AA54" s="98">
        <v>54</v>
      </c>
      <c r="AB54" s="98"/>
      <c r="AC54" s="99"/>
      <c r="AD54" s="78" t="s">
        <v>540</v>
      </c>
      <c r="AE54" s="78">
        <v>654</v>
      </c>
      <c r="AF54" s="78">
        <v>661</v>
      </c>
      <c r="AG54" s="78">
        <v>7959</v>
      </c>
      <c r="AH54" s="78">
        <v>6976</v>
      </c>
      <c r="AI54" s="78"/>
      <c r="AJ54" s="78" t="s">
        <v>589</v>
      </c>
      <c r="AK54" s="78" t="s">
        <v>621</v>
      </c>
      <c r="AL54" s="78"/>
      <c r="AM54" s="78"/>
      <c r="AN54" s="80">
        <v>39676.67984953704</v>
      </c>
      <c r="AO54" s="83" t="s">
        <v>695</v>
      </c>
      <c r="AP54" s="78" t="b">
        <v>1</v>
      </c>
      <c r="AQ54" s="78" t="b">
        <v>0</v>
      </c>
      <c r="AR54" s="78" t="b">
        <v>0</v>
      </c>
      <c r="AS54" s="78"/>
      <c r="AT54" s="78">
        <v>5</v>
      </c>
      <c r="AU54" s="83" t="s">
        <v>699</v>
      </c>
      <c r="AV54" s="78" t="b">
        <v>0</v>
      </c>
      <c r="AW54" s="78" t="s">
        <v>735</v>
      </c>
      <c r="AX54" s="83" t="s">
        <v>787</v>
      </c>
      <c r="AY54" s="78" t="s">
        <v>66</v>
      </c>
      <c r="AZ54" s="78" t="str">
        <f>REPLACE(INDEX(GroupVertices[Group],MATCH(Vertices[[#This Row],[Vertex]],GroupVertices[Vertex],0)),1,1,"")</f>
        <v>1</v>
      </c>
      <c r="BA54" s="48"/>
      <c r="BB54" s="48"/>
      <c r="BC54" s="48"/>
      <c r="BD54" s="48"/>
      <c r="BE54" s="48"/>
      <c r="BF54" s="48"/>
      <c r="BG54" s="116" t="s">
        <v>1234</v>
      </c>
      <c r="BH54" s="116" t="s">
        <v>1234</v>
      </c>
      <c r="BI54" s="116" t="s">
        <v>1266</v>
      </c>
      <c r="BJ54" s="116" t="s">
        <v>1266</v>
      </c>
      <c r="BK54" s="116">
        <v>0</v>
      </c>
      <c r="BL54" s="120">
        <v>0</v>
      </c>
      <c r="BM54" s="116">
        <v>0</v>
      </c>
      <c r="BN54" s="120">
        <v>0</v>
      </c>
      <c r="BO54" s="116">
        <v>0</v>
      </c>
      <c r="BP54" s="120">
        <v>0</v>
      </c>
      <c r="BQ54" s="116">
        <v>20</v>
      </c>
      <c r="BR54" s="120">
        <v>100</v>
      </c>
      <c r="BS54" s="116">
        <v>20</v>
      </c>
      <c r="BT54" s="2"/>
      <c r="BU54" s="3"/>
      <c r="BV54" s="3"/>
      <c r="BW54" s="3"/>
      <c r="BX54" s="3"/>
    </row>
    <row r="55" spans="1:76" ht="15">
      <c r="A55" s="87" t="s">
        <v>469</v>
      </c>
      <c r="B55" s="88"/>
      <c r="C55" s="88" t="s">
        <v>64</v>
      </c>
      <c r="D55" s="89">
        <v>162</v>
      </c>
      <c r="E55" s="90"/>
      <c r="F55" s="101" t="s">
        <v>734</v>
      </c>
      <c r="G55" s="88" t="s">
        <v>51</v>
      </c>
      <c r="H55" s="91" t="s">
        <v>469</v>
      </c>
      <c r="I55" s="92"/>
      <c r="J55" s="92"/>
      <c r="K55" s="91" t="s">
        <v>841</v>
      </c>
      <c r="L55" s="93">
        <v>1</v>
      </c>
      <c r="M55" s="94">
        <v>9592.9326171875</v>
      </c>
      <c r="N55" s="94">
        <v>1623.3670654296875</v>
      </c>
      <c r="O55" s="95"/>
      <c r="P55" s="96"/>
      <c r="Q55" s="96"/>
      <c r="R55" s="97"/>
      <c r="S55" s="48">
        <v>0</v>
      </c>
      <c r="T55" s="48">
        <v>0</v>
      </c>
      <c r="U55" s="49">
        <v>0</v>
      </c>
      <c r="V55" s="49">
        <v>0</v>
      </c>
      <c r="W55" s="49">
        <v>0</v>
      </c>
      <c r="X55" s="49">
        <v>0</v>
      </c>
      <c r="Y55" s="49">
        <v>0</v>
      </c>
      <c r="Z55" s="49" t="s">
        <v>906</v>
      </c>
      <c r="AA55" s="98">
        <v>55</v>
      </c>
      <c r="AB55" s="98"/>
      <c r="AC55" s="99"/>
      <c r="AD55" s="78" t="s">
        <v>541</v>
      </c>
      <c r="AE55" s="78">
        <v>1</v>
      </c>
      <c r="AF55" s="78">
        <v>0</v>
      </c>
      <c r="AG55" s="78">
        <v>0</v>
      </c>
      <c r="AH55" s="78">
        <v>0</v>
      </c>
      <c r="AI55" s="78"/>
      <c r="AJ55" s="78"/>
      <c r="AK55" s="78"/>
      <c r="AL55" s="78"/>
      <c r="AM55" s="78"/>
      <c r="AN55" s="80">
        <v>40447.506585648145</v>
      </c>
      <c r="AO55" s="78"/>
      <c r="AP55" s="78" t="b">
        <v>1</v>
      </c>
      <c r="AQ55" s="78" t="b">
        <v>1</v>
      </c>
      <c r="AR55" s="78" t="b">
        <v>0</v>
      </c>
      <c r="AS55" s="78" t="s">
        <v>449</v>
      </c>
      <c r="AT55" s="78">
        <v>0</v>
      </c>
      <c r="AU55" s="83" t="s">
        <v>699</v>
      </c>
      <c r="AV55" s="78" t="b">
        <v>0</v>
      </c>
      <c r="AW55" s="78" t="s">
        <v>735</v>
      </c>
      <c r="AX55" s="83" t="s">
        <v>788</v>
      </c>
      <c r="AY55" s="78" t="s">
        <v>65</v>
      </c>
      <c r="AZ55" s="78" t="str">
        <f>REPLACE(INDEX(GroupVertices[Group],MATCH(Vertices[[#This Row],[Vertex]],GroupVertices[Vertex],0)),1,1,"")</f>
        <v>11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hyperlinks>
    <hyperlink ref="AL4" r:id="rId1" display="https://t.co/NJXz3SR0kd"/>
    <hyperlink ref="AL5" r:id="rId2" display="http://t.co/Q6GLUoLUtE"/>
    <hyperlink ref="AL6" r:id="rId3" display="https://t.co/sy6of35c7t"/>
    <hyperlink ref="AL9" r:id="rId4" display="http://t.co/vO0TlIa1CP"/>
    <hyperlink ref="AL10" r:id="rId5" display="https://t.co/A3v9VjwBph"/>
    <hyperlink ref="AL11" r:id="rId6" display="http://t.co/MtHbnLs3LV"/>
    <hyperlink ref="AL12" r:id="rId7" display="https://t.co/ktysHYjpAZ"/>
    <hyperlink ref="AL13" r:id="rId8" display="https://t.co/kIhQFSksoO"/>
    <hyperlink ref="AL15" r:id="rId9" display="http://t.co/YCV2bQW05D"/>
    <hyperlink ref="AL16" r:id="rId10" display="https://t.co/FVLjCNXAiU"/>
    <hyperlink ref="AL17" r:id="rId11" display="http://t.co/IzppbEDcAU"/>
    <hyperlink ref="AL18" r:id="rId12" display="http://t.co/JZndm1VSqR"/>
    <hyperlink ref="AL20" r:id="rId13" display="http://t.co/KdzuYiXS1E"/>
    <hyperlink ref="AL21" r:id="rId14" display="https://t.co/aZIkX2nRLG"/>
    <hyperlink ref="AL22" r:id="rId15" display="http://pre-existing.org/"/>
    <hyperlink ref="AL23" r:id="rId16" display="http://t.co/pQ69NMdnE5"/>
    <hyperlink ref="AL25" r:id="rId17" display="http://t.co/Il4Q86EZ0r"/>
    <hyperlink ref="AL28" r:id="rId18" display="https://t.co/fzHi7kYoaz"/>
    <hyperlink ref="AL29" r:id="rId19" display="https://t.co/ShoWS04CdF"/>
    <hyperlink ref="AL31" r:id="rId20" display="http://t.co/M0PTCKKsdX"/>
    <hyperlink ref="AL32" r:id="rId21" display="https://t.co/jzLeFAz9yf"/>
    <hyperlink ref="AL33" r:id="rId22" display="https://t.co/hRzmr8ewMZ"/>
    <hyperlink ref="AL35" r:id="rId23" display="http://gero.usc.edu/"/>
    <hyperlink ref="AL36" r:id="rId24" display="https://t.co/F5pLHEsQ7d"/>
    <hyperlink ref="AL38" r:id="rId25" display="https://t.co/uXvZ9CR5zM"/>
    <hyperlink ref="AL40" r:id="rId26" display="https://t.co/3FkPRHXrEh"/>
    <hyperlink ref="AL41" r:id="rId27" display="https://t.co/IK8TU6Kd9e"/>
    <hyperlink ref="AL42" r:id="rId28" display="http://t.co/HR4DBUpxFl"/>
    <hyperlink ref="AL44" r:id="rId29" display="https://t.co/kOmZ9n49ma"/>
    <hyperlink ref="AL46" r:id="rId30" display="https://t.co/J25axKOKU9"/>
    <hyperlink ref="AL47" r:id="rId31" display="https://t.co/ZZM1xyqGGN"/>
    <hyperlink ref="AL48" r:id="rId32" display="https://t.co/uTabP3gr5m"/>
    <hyperlink ref="AO3" r:id="rId33" display="https://pbs.twimg.com/profile_banners/1007650511997284352/1547820153"/>
    <hyperlink ref="AO4" r:id="rId34" display="https://pbs.twimg.com/profile_banners/87988638/1494375458"/>
    <hyperlink ref="AO5" r:id="rId35" display="https://pbs.twimg.com/profile_banners/9676152/1401365809"/>
    <hyperlink ref="AO6" r:id="rId36" display="https://pbs.twimg.com/profile_banners/403853442/1491844104"/>
    <hyperlink ref="AO7" r:id="rId37" display="https://pbs.twimg.com/profile_banners/1159907595303493633/1565378618"/>
    <hyperlink ref="AO9" r:id="rId38" display="https://pbs.twimg.com/profile_banners/935594107/1566495624"/>
    <hyperlink ref="AO11" r:id="rId39" display="https://pbs.twimg.com/profile_banners/15235829/1471888865"/>
    <hyperlink ref="AO12" r:id="rId40" display="https://pbs.twimg.com/profile_banners/790035302/1401379203"/>
    <hyperlink ref="AO13" r:id="rId41" display="https://pbs.twimg.com/profile_banners/84614572/1520348790"/>
    <hyperlink ref="AO15" r:id="rId42" display="https://pbs.twimg.com/profile_banners/37677384/1534531498"/>
    <hyperlink ref="AO16" r:id="rId43" display="https://pbs.twimg.com/profile_banners/1263090828/1574092787"/>
    <hyperlink ref="AO17" r:id="rId44" display="https://pbs.twimg.com/profile_banners/2425838371/1540403571"/>
    <hyperlink ref="AO18" r:id="rId45" display="https://pbs.twimg.com/profile_banners/18251414/1570821933"/>
    <hyperlink ref="AO19" r:id="rId46" display="https://pbs.twimg.com/profile_banners/1695106626/1392365611"/>
    <hyperlink ref="AO20" r:id="rId47" display="https://pbs.twimg.com/profile_banners/81947338/1545170156"/>
    <hyperlink ref="AO21" r:id="rId48" display="https://pbs.twimg.com/profile_banners/305862018/1398903620"/>
    <hyperlink ref="AO22" r:id="rId49" display="https://pbs.twimg.com/profile_banners/797867737661906945/1481215792"/>
    <hyperlink ref="AO23" r:id="rId50" display="https://pbs.twimg.com/profile_banners/45878166/1565614912"/>
    <hyperlink ref="AO25" r:id="rId51" display="https://pbs.twimg.com/profile_banners/284123330/1548419737"/>
    <hyperlink ref="AO26" r:id="rId52" display="https://pbs.twimg.com/profile_banners/2456773848/1398095523"/>
    <hyperlink ref="AO27" r:id="rId53" display="https://pbs.twimg.com/profile_banners/74032458/1570841407"/>
    <hyperlink ref="AO28" r:id="rId54" display="https://pbs.twimg.com/profile_banners/12952842/1398714505"/>
    <hyperlink ref="AO29" r:id="rId55" display="https://pbs.twimg.com/profile_banners/2183715312/1491201317"/>
    <hyperlink ref="AO30" r:id="rId56" display="https://pbs.twimg.com/profile_banners/15631338/1556667306"/>
    <hyperlink ref="AO31" r:id="rId57" display="https://pbs.twimg.com/profile_banners/1411676834/1442245191"/>
    <hyperlink ref="AO32" r:id="rId58" display="https://pbs.twimg.com/profile_banners/88740365/1516724265"/>
    <hyperlink ref="AO33" r:id="rId59" display="https://pbs.twimg.com/profile_banners/4635708095/1452534026"/>
    <hyperlink ref="AO35" r:id="rId60" display="https://pbs.twimg.com/profile_banners/26073355/1557419260"/>
    <hyperlink ref="AO37" r:id="rId61" display="https://pbs.twimg.com/profile_banners/1416268934/1398308479"/>
    <hyperlink ref="AO38" r:id="rId62" display="https://pbs.twimg.com/profile_banners/82995078/1512789152"/>
    <hyperlink ref="AO40" r:id="rId63" display="https://pbs.twimg.com/profile_banners/56424261/1400877818"/>
    <hyperlink ref="AO41" r:id="rId64" display="https://pbs.twimg.com/profile_banners/852441351077724160/1492081021"/>
    <hyperlink ref="AO42" r:id="rId65" display="https://pbs.twimg.com/profile_banners/1640518992/1553614310"/>
    <hyperlink ref="AO44" r:id="rId66" display="https://pbs.twimg.com/profile_banners/4874981512/1568127747"/>
    <hyperlink ref="AO45" r:id="rId67" display="https://pbs.twimg.com/profile_banners/767532127399317505/1496692585"/>
    <hyperlink ref="AO46" r:id="rId68" display="https://pbs.twimg.com/profile_banners/464076088/1440688599"/>
    <hyperlink ref="AO47" r:id="rId69" display="https://pbs.twimg.com/profile_banners/38078411/1543331676"/>
    <hyperlink ref="AO48" r:id="rId70" display="https://pbs.twimg.com/profile_banners/725172428339568640/1540387481"/>
    <hyperlink ref="AO50" r:id="rId71" display="https://pbs.twimg.com/profile_banners/986813304369766400/1553363437"/>
    <hyperlink ref="AO52" r:id="rId72" display="https://pbs.twimg.com/profile_banners/2417912106/1416097754"/>
    <hyperlink ref="AO54" r:id="rId73" display="https://pbs.twimg.com/profile_banners/15874388/1527970079"/>
    <hyperlink ref="AU4" r:id="rId74" display="http://abs.twimg.com/images/themes/theme15/bg.png"/>
    <hyperlink ref="AU5" r:id="rId75" display="http://pbs.twimg.com/profile_background_images/107753786/slideshare_june2010.png"/>
    <hyperlink ref="AU6" r:id="rId76" display="http://abs.twimg.com/images/themes/theme17/bg.gif"/>
    <hyperlink ref="AU8" r:id="rId77" display="http://abs.twimg.com/images/themes/theme1/bg.png"/>
    <hyperlink ref="AU9" r:id="rId78" display="http://abs.twimg.com/images/themes/theme1/bg.png"/>
    <hyperlink ref="AU10" r:id="rId79" display="http://abs.twimg.com/images/themes/theme1/bg.png"/>
    <hyperlink ref="AU11" r:id="rId80" display="http://abs.twimg.com/images/themes/theme1/bg.png"/>
    <hyperlink ref="AU12" r:id="rId81" display="http://abs.twimg.com/images/themes/theme1/bg.png"/>
    <hyperlink ref="AU13" r:id="rId82" display="http://abs.twimg.com/images/themes/theme14/bg.gif"/>
    <hyperlink ref="AU14" r:id="rId83" display="http://abs.twimg.com/images/themes/theme1/bg.png"/>
    <hyperlink ref="AU15" r:id="rId84" display="http://abs.twimg.com/images/themes/theme1/bg.png"/>
    <hyperlink ref="AU16" r:id="rId85" display="http://abs.twimg.com/images/themes/theme1/bg.png"/>
    <hyperlink ref="AU17" r:id="rId86" display="http://abs.twimg.com/images/themes/theme6/bg.gif"/>
    <hyperlink ref="AU18" r:id="rId87" display="http://abs.twimg.com/images/themes/theme1/bg.png"/>
    <hyperlink ref="AU19" r:id="rId88" display="http://abs.twimg.com/images/themes/theme1/bg.png"/>
    <hyperlink ref="AU20" r:id="rId89" display="http://abs.twimg.com/images/themes/theme1/bg.png"/>
    <hyperlink ref="AU21" r:id="rId90" display="http://abs.twimg.com/images/themes/theme1/bg.png"/>
    <hyperlink ref="AU23" r:id="rId91" display="http://abs.twimg.com/images/themes/theme4/bg.gif"/>
    <hyperlink ref="AU24" r:id="rId92" display="http://abs.twimg.com/images/themes/theme1/bg.png"/>
    <hyperlink ref="AU25" r:id="rId93" display="http://abs.twimg.com/images/themes/theme1/bg.png"/>
    <hyperlink ref="AU26" r:id="rId94" display="http://abs.twimg.com/images/themes/theme1/bg.png"/>
    <hyperlink ref="AU27" r:id="rId95" display="http://abs.twimg.com/images/themes/theme1/bg.png"/>
    <hyperlink ref="AU28" r:id="rId96" display="http://abs.twimg.com/images/themes/theme1/bg.png"/>
    <hyperlink ref="AU29" r:id="rId97" display="http://abs.twimg.com/images/themes/theme1/bg.png"/>
    <hyperlink ref="AU30" r:id="rId98" display="http://abs.twimg.com/images/themes/theme13/bg.gif"/>
    <hyperlink ref="AU31" r:id="rId99" display="http://abs.twimg.com/images/themes/theme1/bg.png"/>
    <hyperlink ref="AU32" r:id="rId100" display="http://abs.twimg.com/images/themes/theme12/bg.gif"/>
    <hyperlink ref="AU34" r:id="rId101" display="http://abs.twimg.com/images/themes/theme1/bg.png"/>
    <hyperlink ref="AU35" r:id="rId102" display="http://abs.twimg.com/images/themes/theme1/bg.png"/>
    <hyperlink ref="AU36" r:id="rId103" display="http://abs.twimg.com/images/themes/theme15/bg.png"/>
    <hyperlink ref="AU37" r:id="rId104" display="http://abs.twimg.com/images/themes/theme16/bg.gif"/>
    <hyperlink ref="AU38" r:id="rId105" display="http://abs.twimg.com/images/themes/theme1/bg.png"/>
    <hyperlink ref="AU39" r:id="rId106" display="http://abs.twimg.com/images/themes/theme1/bg.png"/>
    <hyperlink ref="AU40" r:id="rId107" display="http://abs.twimg.com/images/themes/theme18/bg.gif"/>
    <hyperlink ref="AU42" r:id="rId108" display="http://abs.twimg.com/images/themes/theme1/bg.png"/>
    <hyperlink ref="AU43" r:id="rId109" display="http://abs.twimg.com/images/themes/theme1/bg.png"/>
    <hyperlink ref="AU45" r:id="rId110" display="http://abs.twimg.com/images/themes/theme1/bg.png"/>
    <hyperlink ref="AU46" r:id="rId111" display="http://abs.twimg.com/images/themes/theme1/bg.png"/>
    <hyperlink ref="AU47" r:id="rId112" display="http://abs.twimg.com/images/themes/theme9/bg.gif"/>
    <hyperlink ref="AU49" r:id="rId113" display="http://abs.twimg.com/images/themes/theme10/bg.gif"/>
    <hyperlink ref="AU51" r:id="rId114" display="http://abs.twimg.com/images/themes/theme1/bg.png"/>
    <hyperlink ref="AU52" r:id="rId115" display="http://abs.twimg.com/images/themes/theme1/bg.png"/>
    <hyperlink ref="AU54" r:id="rId116" display="http://abs.twimg.com/images/themes/theme1/bg.png"/>
    <hyperlink ref="AU55" r:id="rId117" display="http://abs.twimg.com/images/themes/theme1/bg.png"/>
    <hyperlink ref="F3" r:id="rId118" display="http://pbs.twimg.com/profile_images/1086264265277767681/9ChSXg7Q_normal.jpg"/>
    <hyperlink ref="F4" r:id="rId119" display="http://pbs.twimg.com/profile_images/1142525603171713025/BezR5X2O_normal.png"/>
    <hyperlink ref="F5" r:id="rId120" display="http://pbs.twimg.com/profile_images/590970599977037824/IIHS-deS_normal.png"/>
    <hyperlink ref="F6" r:id="rId121" display="http://pbs.twimg.com/profile_images/919638088640376832/EghQo3yX_normal.jpg"/>
    <hyperlink ref="F7" r:id="rId122" display="http://pbs.twimg.com/profile_images/1159908842576195584/8sC8Uqy3_normal.jpg"/>
    <hyperlink ref="F8" r:id="rId123" display="http://pbs.twimg.com/profile_images/626936213795008512/fc7VjsRx_normal.jpg"/>
    <hyperlink ref="F9" r:id="rId124" display="http://pbs.twimg.com/profile_images/1164593278190313473/movQ6PZA_normal.jpg"/>
    <hyperlink ref="F10" r:id="rId125" display="http://pbs.twimg.com/profile_images/487302336625123329/FoYPXMUl_normal.png"/>
    <hyperlink ref="F11" r:id="rId126" display="http://pbs.twimg.com/profile_images/829042623620997121/KsooCcWa_normal.jpg"/>
    <hyperlink ref="F12" r:id="rId127" display="http://pbs.twimg.com/profile_images/2560034094/ym9wg5dbm34z8ossat6e_normal.jpeg"/>
    <hyperlink ref="F13" r:id="rId128" display="http://pbs.twimg.com/profile_images/971039409540878337/2n-HSVxP_normal.jpg"/>
    <hyperlink ref="F14" r:id="rId129" display="http://pbs.twimg.com/profile_images/551141229140770817/ENNlUwqc_normal.jpeg"/>
    <hyperlink ref="F15" r:id="rId130" display="http://pbs.twimg.com/profile_images/1124022726707093504/T_kfxMlZ_normal.png"/>
    <hyperlink ref="F16" r:id="rId131" display="http://pbs.twimg.com/profile_images/454007401109155841/sxjHJ7Tm_normal.jpeg"/>
    <hyperlink ref="F17" r:id="rId132" display="http://pbs.twimg.com/profile_images/453546110305325056/_y2H38zc_normal.jpeg"/>
    <hyperlink ref="F18" r:id="rId133" display="http://pbs.twimg.com/profile_images/1055110438529183744/FrZ2A-qa_normal.jpg"/>
    <hyperlink ref="F19" r:id="rId134" display="http://pbs.twimg.com/profile_images/378800000348028763/7d605c078f28cfd4c457ef03f2f8f6e3_normal.jpeg"/>
    <hyperlink ref="F20" r:id="rId135" display="http://pbs.twimg.com/profile_images/1168633962178048000/hcRSS_zr_normal.jpg"/>
    <hyperlink ref="F21" r:id="rId136" display="http://pbs.twimg.com/profile_images/875439153042804736/XEXKTR5g_normal.jpg"/>
    <hyperlink ref="F22" r:id="rId137" display="http://pbs.twimg.com/profile_images/797975493442093056/kgbgNdGl_normal.jpg"/>
    <hyperlink ref="F23" r:id="rId138" display="http://pbs.twimg.com/profile_images/423927594778509312/YvugPha5_normal.jpeg"/>
    <hyperlink ref="F24" r:id="rId139" display="http://pbs.twimg.com/profile_images/2272028389/t8jng0gvkamkl6yk5gpr_normal.jpeg"/>
    <hyperlink ref="F25" r:id="rId140" display="http://pbs.twimg.com/profile_images/3225206698/ed68a28f3266560a538db2fdd92deb0c_normal.png"/>
    <hyperlink ref="F26" r:id="rId141" display="http://pbs.twimg.com/profile_images/458271829157617664/18kb9twI_normal.jpeg"/>
    <hyperlink ref="F27" r:id="rId142" display="http://pbs.twimg.com/profile_images/1182820307452747776/99-ZFuKF_normal.jpg"/>
    <hyperlink ref="F28" r:id="rId143" display="http://pbs.twimg.com/profile_images/961579276167507969/g5i1wXX8_normal.jpg"/>
    <hyperlink ref="F29" r:id="rId144" display="http://pbs.twimg.com/profile_images/889544076630138882/n9I5tqPQ_normal.jpg"/>
    <hyperlink ref="F30" r:id="rId145" display="http://pbs.twimg.com/profile_images/982268634079805440/ggUkuVBf_normal.jpg"/>
    <hyperlink ref="F31" r:id="rId146" display="http://pbs.twimg.com/profile_images/628315638247858176/_iXW8fW7_normal.png"/>
    <hyperlink ref="F32" r:id="rId147" display="http://pbs.twimg.com/profile_images/1136726705735966725/tsfP09Qi_normal.png"/>
    <hyperlink ref="F33" r:id="rId148" display="http://pbs.twimg.com/profile_images/685220831413276678/4MTxIJ1p_normal.jpg"/>
    <hyperlink ref="F34" r:id="rId149" display="http://pbs.twimg.com/profile_images/3451593280/91bd0c29fba9c06e961e4065d4c57210_normal.jpeg"/>
    <hyperlink ref="F35" r:id="rId150" display="http://pbs.twimg.com/profile_images/864940764660252672/3STihrsF_normal.jpg"/>
    <hyperlink ref="F36" r:id="rId151" display="http://pbs.twimg.com/profile_images/1194272539989680128/C87MEwpZ_normal.jpg"/>
    <hyperlink ref="F37" r:id="rId152" display="http://pbs.twimg.com/profile_images/1182890743897051137/s9VUll9m_normal.jpg"/>
    <hyperlink ref="F38" r:id="rId153" display="http://pbs.twimg.com/profile_images/890412400247058432/EMcnFO_0_normal.jpg"/>
    <hyperlink ref="F39" r:id="rId154" display="http://pbs.twimg.com/profile_images/378800000637592127/844aca0512dbb04fd3909e18e7bf1c02_normal.png"/>
    <hyperlink ref="F40" r:id="rId155" display="http://pbs.twimg.com/profile_images/1188156608733425664/i_3ooeTu_normal.jpg"/>
    <hyperlink ref="F41" r:id="rId156" display="http://pbs.twimg.com/profile_images/852475444880343040/OYexOgQ3_normal.jpg"/>
    <hyperlink ref="F42" r:id="rId157" display="http://pbs.twimg.com/profile_images/378800000230498594/616dccf39c50636cba458f0ea0179d27_normal.png"/>
    <hyperlink ref="F43" r:id="rId158" display="http://pbs.twimg.com/profile_images/561941582526423041/iTJOxLmS_normal.jpeg"/>
    <hyperlink ref="F44" r:id="rId159" display="http://pbs.twimg.com/profile_images/1171504285814706177/XrY3TXxk_normal.jpg"/>
    <hyperlink ref="F45" r:id="rId160" display="http://pbs.twimg.com/profile_images/1111690513206394888/fLE2dQEj_normal.jpg"/>
    <hyperlink ref="F46" r:id="rId161" display="http://pbs.twimg.com/profile_images/1008441772786081792/uSWfnOxv_normal.jpg"/>
    <hyperlink ref="F47" r:id="rId162" display="http://pbs.twimg.com/profile_images/629318551958982657/ZeLCLSgb_normal.jpg"/>
    <hyperlink ref="F48" r:id="rId163" display="http://pbs.twimg.com/profile_images/1192073196306124800/sJvncKLt_normal.jpg"/>
    <hyperlink ref="F49" r:id="rId164" display="http://pbs.twimg.com/profile_images/994842999279509504/FAWXyrnO_normal.jpg"/>
    <hyperlink ref="F50" r:id="rId165" display="http://pbs.twimg.com/profile_images/1188441738471452672/FO3MsANF_normal.jpg"/>
    <hyperlink ref="F51" r:id="rId166" display="http://pbs.twimg.com/profile_images/1058793257776353282/KLfE0fAD_normal.jpg"/>
    <hyperlink ref="F52" r:id="rId167" display="http://pbs.twimg.com/profile_images/545094118309773312/whPK0p9R_normal.jpeg"/>
    <hyperlink ref="F53" r:id="rId168" display="http://pbs.twimg.com/profile_images/1188019450836115457/aoewJ9Gt_normal.jpg"/>
    <hyperlink ref="F54" r:id="rId169" display="http://pbs.twimg.com/profile_images/1187941935924690944/STZIhP-I_normal.jpg"/>
    <hyperlink ref="F55" r:id="rId170" display="http://abs.twimg.com/sticky/default_profile_images/default_profile_3_normal.png"/>
    <hyperlink ref="AX3" r:id="rId171" display="https://twitter.com/cestlavieinus"/>
    <hyperlink ref="AX4" r:id="rId172" display="https://twitter.com/tachimine"/>
    <hyperlink ref="AX5" r:id="rId173" display="https://twitter.com/slideshare"/>
    <hyperlink ref="AX6" r:id="rId174" display="https://twitter.com/johnpacewrites"/>
    <hyperlink ref="AX7" r:id="rId175" display="https://twitter.com/kaiserfamfound"/>
    <hyperlink ref="AX8" r:id="rId176" display="https://twitter.com/goldberg_ja"/>
    <hyperlink ref="AX9" r:id="rId177" display="https://twitter.com/aarppolicy"/>
    <hyperlink ref="AX10" r:id="rId178" display="https://twitter.com/benroseceo"/>
    <hyperlink ref="AX11" r:id="rId179" display="https://twitter.com/health_affairs"/>
    <hyperlink ref="AX12" r:id="rId180" display="https://twitter.com/policydeb"/>
    <hyperlink ref="AX13" r:id="rId181" display="https://twitter.com/kff"/>
    <hyperlink ref="AX14" r:id="rId182" display="https://twitter.com/c_coolidge"/>
    <hyperlink ref="AX15" r:id="rId183" display="https://twitter.com/au_spa"/>
    <hyperlink ref="AX16" r:id="rId184" display="https://twitter.com/c4hco"/>
    <hyperlink ref="AX17" r:id="rId185" display="https://twitter.com/mcdermottplus"/>
    <hyperlink ref="AX18" r:id="rId186" display="https://twitter.com/urbaninstitute"/>
    <hyperlink ref="AX19" r:id="rId187" display="https://twitter.com/ignvaz"/>
    <hyperlink ref="AX20" r:id="rId188" display="https://twitter.com/nuhw"/>
    <hyperlink ref="AX21" r:id="rId189" display="https://twitter.com/kpscalnews"/>
    <hyperlink ref="AX22" r:id="rId190" display="https://twitter.com/preexistingorg"/>
    <hyperlink ref="AX23" r:id="rId191" display="https://twitter.com/craigpalosky"/>
    <hyperlink ref="AX24" r:id="rId192" display="https://twitter.com/arjeter"/>
    <hyperlink ref="AX25" r:id="rId193" display="https://twitter.com/lumeris"/>
    <hyperlink ref="AX26" r:id="rId194" display="https://twitter.com/mihealthplans"/>
    <hyperlink ref="AX27" r:id="rId195" display="https://twitter.com/mamaji"/>
    <hyperlink ref="AX28" r:id="rId196" display="https://twitter.com/mlive"/>
    <hyperlink ref="AX29" r:id="rId197" display="https://twitter.com/jenslyon"/>
    <hyperlink ref="AX30" r:id="rId198" display="https://twitter.com/wwmtnews"/>
    <hyperlink ref="AX31" r:id="rId199" display="https://twitter.com/diverseelders"/>
    <hyperlink ref="AX32" r:id="rId200" display="https://twitter.com/healthpolicyhub"/>
    <hyperlink ref="AX33" r:id="rId201" display="https://twitter.com/ccehi"/>
    <hyperlink ref="AX34" r:id="rId202" display="https://twitter.com/carolien_smits"/>
    <hyperlink ref="AX35" r:id="rId203" display="https://twitter.com/uscleonarddavis"/>
    <hyperlink ref="AX36" r:id="rId204" display="https://twitter.com/roesdzne"/>
    <hyperlink ref="AX37" r:id="rId205" display="https://twitter.com/geronurse_notes"/>
    <hyperlink ref="AX38" r:id="rId206" display="https://twitter.com/asanakpan"/>
    <hyperlink ref="AX39" r:id="rId207" display="https://twitter.com/interdemeurope"/>
    <hyperlink ref="AX40" r:id="rId208" display="https://twitter.com/somsuj"/>
    <hyperlink ref="AX41" r:id="rId209" display="https://twitter.com/hchristie_"/>
    <hyperlink ref="AX42" r:id="rId210" display="https://twitter.com/nhcgne"/>
    <hyperlink ref="AX43" r:id="rId211" display="https://twitter.com/mrwbond"/>
    <hyperlink ref="AX44" r:id="rId212" display="https://twitter.com/markelindsay"/>
    <hyperlink ref="AX45" r:id="rId213" display="https://twitter.com/anniereporter"/>
    <hyperlink ref="AX46" r:id="rId214" display="https://twitter.com/awgaffney"/>
    <hyperlink ref="AX47" r:id="rId215" display="https://twitter.com/kimberlyamadeo"/>
    <hyperlink ref="AX48" r:id="rId216" display="https://twitter.com/anish_koka"/>
    <hyperlink ref="AX49" r:id="rId217" display="https://twitter.com/pash22"/>
    <hyperlink ref="AX50" r:id="rId218" display="https://twitter.com/tmazz929"/>
    <hyperlink ref="AX51" r:id="rId219" display="https://twitter.com/ballardsigns"/>
    <hyperlink ref="AX52" r:id="rId220" display="https://twitter.com/smilingatdogs"/>
    <hyperlink ref="AX53" r:id="rId221" display="https://twitter.com/davidac28964365"/>
    <hyperlink ref="AX54" r:id="rId222" display="https://twitter.com/eatyourlawn"/>
    <hyperlink ref="AX55" r:id="rId223" display="https://twitter.com/kaiserfa"/>
  </hyperlinks>
  <printOptions/>
  <pageMargins left="0.7" right="0.7" top="0.75" bottom="0.75" header="0.3" footer="0.3"/>
  <pageSetup horizontalDpi="600" verticalDpi="600" orientation="portrait" r:id="rId227"/>
  <legacyDrawing r:id="rId225"/>
  <tableParts>
    <tablePart r:id="rId2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929</v>
      </c>
      <c r="Z2" s="13" t="s">
        <v>945</v>
      </c>
      <c r="AA2" s="13" t="s">
        <v>971</v>
      </c>
      <c r="AB2" s="13" t="s">
        <v>1044</v>
      </c>
      <c r="AC2" s="13" t="s">
        <v>1132</v>
      </c>
      <c r="AD2" s="13" t="s">
        <v>1164</v>
      </c>
      <c r="AE2" s="13" t="s">
        <v>1167</v>
      </c>
      <c r="AF2" s="13" t="s">
        <v>1188</v>
      </c>
      <c r="AG2" s="119" t="s">
        <v>1333</v>
      </c>
      <c r="AH2" s="119" t="s">
        <v>1334</v>
      </c>
      <c r="AI2" s="119" t="s">
        <v>1335</v>
      </c>
      <c r="AJ2" s="119" t="s">
        <v>1336</v>
      </c>
      <c r="AK2" s="119" t="s">
        <v>1337</v>
      </c>
      <c r="AL2" s="119" t="s">
        <v>1338</v>
      </c>
      <c r="AM2" s="119" t="s">
        <v>1339</v>
      </c>
      <c r="AN2" s="119" t="s">
        <v>1340</v>
      </c>
      <c r="AO2" s="119" t="s">
        <v>1343</v>
      </c>
    </row>
    <row r="3" spans="1:41" ht="15">
      <c r="A3" s="87" t="s">
        <v>881</v>
      </c>
      <c r="B3" s="65" t="s">
        <v>892</v>
      </c>
      <c r="C3" s="65" t="s">
        <v>56</v>
      </c>
      <c r="D3" s="103"/>
      <c r="E3" s="102"/>
      <c r="F3" s="104" t="s">
        <v>1421</v>
      </c>
      <c r="G3" s="105"/>
      <c r="H3" s="105"/>
      <c r="I3" s="106">
        <v>3</v>
      </c>
      <c r="J3" s="107"/>
      <c r="K3" s="48">
        <v>12</v>
      </c>
      <c r="L3" s="48">
        <v>31</v>
      </c>
      <c r="M3" s="48">
        <v>9</v>
      </c>
      <c r="N3" s="48">
        <v>40</v>
      </c>
      <c r="O3" s="48">
        <v>0</v>
      </c>
      <c r="P3" s="49">
        <v>0.0967741935483871</v>
      </c>
      <c r="Q3" s="49">
        <v>0.17647058823529413</v>
      </c>
      <c r="R3" s="48">
        <v>1</v>
      </c>
      <c r="S3" s="48">
        <v>0</v>
      </c>
      <c r="T3" s="48">
        <v>12</v>
      </c>
      <c r="U3" s="48">
        <v>40</v>
      </c>
      <c r="V3" s="48">
        <v>3</v>
      </c>
      <c r="W3" s="49">
        <v>1.472222</v>
      </c>
      <c r="X3" s="49">
        <v>0.25757575757575757</v>
      </c>
      <c r="Y3" s="78" t="s">
        <v>930</v>
      </c>
      <c r="Z3" s="78" t="s">
        <v>946</v>
      </c>
      <c r="AA3" s="78"/>
      <c r="AB3" s="84" t="s">
        <v>1045</v>
      </c>
      <c r="AC3" s="84" t="s">
        <v>1133</v>
      </c>
      <c r="AD3" s="84" t="s">
        <v>1165</v>
      </c>
      <c r="AE3" s="84" t="s">
        <v>1168</v>
      </c>
      <c r="AF3" s="84" t="s">
        <v>1189</v>
      </c>
      <c r="AG3" s="116">
        <v>3</v>
      </c>
      <c r="AH3" s="120">
        <v>0.9063444108761329</v>
      </c>
      <c r="AI3" s="116">
        <v>9</v>
      </c>
      <c r="AJ3" s="120">
        <v>2.719033232628399</v>
      </c>
      <c r="AK3" s="116">
        <v>0</v>
      </c>
      <c r="AL3" s="120">
        <v>0</v>
      </c>
      <c r="AM3" s="116">
        <v>319</v>
      </c>
      <c r="AN3" s="120">
        <v>96.37462235649546</v>
      </c>
      <c r="AO3" s="116">
        <v>331</v>
      </c>
    </row>
    <row r="4" spans="1:41" ht="15">
      <c r="A4" s="87" t="s">
        <v>882</v>
      </c>
      <c r="B4" s="65" t="s">
        <v>893</v>
      </c>
      <c r="C4" s="65" t="s">
        <v>56</v>
      </c>
      <c r="D4" s="109"/>
      <c r="E4" s="108"/>
      <c r="F4" s="110" t="s">
        <v>1422</v>
      </c>
      <c r="G4" s="111"/>
      <c r="H4" s="111"/>
      <c r="I4" s="112">
        <v>4</v>
      </c>
      <c r="J4" s="113"/>
      <c r="K4" s="48">
        <v>12</v>
      </c>
      <c r="L4" s="48">
        <v>26</v>
      </c>
      <c r="M4" s="48">
        <v>0</v>
      </c>
      <c r="N4" s="48">
        <v>26</v>
      </c>
      <c r="O4" s="48">
        <v>0</v>
      </c>
      <c r="P4" s="49">
        <v>0.04</v>
      </c>
      <c r="Q4" s="49">
        <v>0.07692307692307693</v>
      </c>
      <c r="R4" s="48">
        <v>1</v>
      </c>
      <c r="S4" s="48">
        <v>0</v>
      </c>
      <c r="T4" s="48">
        <v>12</v>
      </c>
      <c r="U4" s="48">
        <v>26</v>
      </c>
      <c r="V4" s="48">
        <v>3</v>
      </c>
      <c r="W4" s="49">
        <v>1.513889</v>
      </c>
      <c r="X4" s="49">
        <v>0.19696969696969696</v>
      </c>
      <c r="Y4" s="78" t="s">
        <v>931</v>
      </c>
      <c r="Z4" s="78" t="s">
        <v>947</v>
      </c>
      <c r="AA4" s="78" t="s">
        <v>972</v>
      </c>
      <c r="AB4" s="84" t="s">
        <v>1046</v>
      </c>
      <c r="AC4" s="84" t="s">
        <v>1134</v>
      </c>
      <c r="AD4" s="84"/>
      <c r="AE4" s="84" t="s">
        <v>1169</v>
      </c>
      <c r="AF4" s="84" t="s">
        <v>1190</v>
      </c>
      <c r="AG4" s="116">
        <v>0</v>
      </c>
      <c r="AH4" s="120">
        <v>0</v>
      </c>
      <c r="AI4" s="116">
        <v>4</v>
      </c>
      <c r="AJ4" s="120">
        <v>1.7777777777777777</v>
      </c>
      <c r="AK4" s="116">
        <v>0</v>
      </c>
      <c r="AL4" s="120">
        <v>0</v>
      </c>
      <c r="AM4" s="116">
        <v>221</v>
      </c>
      <c r="AN4" s="120">
        <v>98.22222222222223</v>
      </c>
      <c r="AO4" s="116">
        <v>225</v>
      </c>
    </row>
    <row r="5" spans="1:41" ht="15">
      <c r="A5" s="87" t="s">
        <v>883</v>
      </c>
      <c r="B5" s="65" t="s">
        <v>894</v>
      </c>
      <c r="C5" s="65" t="s">
        <v>56</v>
      </c>
      <c r="D5" s="109"/>
      <c r="E5" s="108"/>
      <c r="F5" s="110" t="s">
        <v>1423</v>
      </c>
      <c r="G5" s="111"/>
      <c r="H5" s="111"/>
      <c r="I5" s="112">
        <v>5</v>
      </c>
      <c r="J5" s="113"/>
      <c r="K5" s="48">
        <v>5</v>
      </c>
      <c r="L5" s="48">
        <v>7</v>
      </c>
      <c r="M5" s="48">
        <v>0</v>
      </c>
      <c r="N5" s="48">
        <v>7</v>
      </c>
      <c r="O5" s="48">
        <v>0</v>
      </c>
      <c r="P5" s="49">
        <v>0</v>
      </c>
      <c r="Q5" s="49">
        <v>0</v>
      </c>
      <c r="R5" s="48">
        <v>1</v>
      </c>
      <c r="S5" s="48">
        <v>0</v>
      </c>
      <c r="T5" s="48">
        <v>5</v>
      </c>
      <c r="U5" s="48">
        <v>7</v>
      </c>
      <c r="V5" s="48">
        <v>2</v>
      </c>
      <c r="W5" s="49">
        <v>1.04</v>
      </c>
      <c r="X5" s="49">
        <v>0.35</v>
      </c>
      <c r="Y5" s="78"/>
      <c r="Z5" s="78"/>
      <c r="AA5" s="78" t="s">
        <v>321</v>
      </c>
      <c r="AB5" s="84" t="s">
        <v>1047</v>
      </c>
      <c r="AC5" s="84" t="s">
        <v>1135</v>
      </c>
      <c r="AD5" s="84"/>
      <c r="AE5" s="84" t="s">
        <v>1170</v>
      </c>
      <c r="AF5" s="84" t="s">
        <v>1191</v>
      </c>
      <c r="AG5" s="116">
        <v>0</v>
      </c>
      <c r="AH5" s="120">
        <v>0</v>
      </c>
      <c r="AI5" s="116">
        <v>2</v>
      </c>
      <c r="AJ5" s="120">
        <v>7.6923076923076925</v>
      </c>
      <c r="AK5" s="116">
        <v>0</v>
      </c>
      <c r="AL5" s="120">
        <v>0</v>
      </c>
      <c r="AM5" s="116">
        <v>24</v>
      </c>
      <c r="AN5" s="120">
        <v>92.3076923076923</v>
      </c>
      <c r="AO5" s="116">
        <v>26</v>
      </c>
    </row>
    <row r="6" spans="1:41" ht="15">
      <c r="A6" s="87" t="s">
        <v>884</v>
      </c>
      <c r="B6" s="65" t="s">
        <v>895</v>
      </c>
      <c r="C6" s="65" t="s">
        <v>56</v>
      </c>
      <c r="D6" s="109"/>
      <c r="E6" s="108"/>
      <c r="F6" s="110" t="s">
        <v>1424</v>
      </c>
      <c r="G6" s="111"/>
      <c r="H6" s="111"/>
      <c r="I6" s="112">
        <v>6</v>
      </c>
      <c r="J6" s="113"/>
      <c r="K6" s="48">
        <v>4</v>
      </c>
      <c r="L6" s="48">
        <v>5</v>
      </c>
      <c r="M6" s="48">
        <v>0</v>
      </c>
      <c r="N6" s="48">
        <v>5</v>
      </c>
      <c r="O6" s="48">
        <v>0</v>
      </c>
      <c r="P6" s="49">
        <v>0</v>
      </c>
      <c r="Q6" s="49">
        <v>0</v>
      </c>
      <c r="R6" s="48">
        <v>1</v>
      </c>
      <c r="S6" s="48">
        <v>0</v>
      </c>
      <c r="T6" s="48">
        <v>4</v>
      </c>
      <c r="U6" s="48">
        <v>5</v>
      </c>
      <c r="V6" s="48">
        <v>2</v>
      </c>
      <c r="W6" s="49">
        <v>0.875</v>
      </c>
      <c r="X6" s="49">
        <v>0.4166666666666667</v>
      </c>
      <c r="Y6" s="78" t="s">
        <v>307</v>
      </c>
      <c r="Z6" s="78" t="s">
        <v>313</v>
      </c>
      <c r="AA6" s="78" t="s">
        <v>327</v>
      </c>
      <c r="AB6" s="84" t="s">
        <v>1048</v>
      </c>
      <c r="AC6" s="84" t="s">
        <v>1136</v>
      </c>
      <c r="AD6" s="84" t="s">
        <v>224</v>
      </c>
      <c r="AE6" s="84" t="s">
        <v>1171</v>
      </c>
      <c r="AF6" s="84" t="s">
        <v>1192</v>
      </c>
      <c r="AG6" s="116">
        <v>4</v>
      </c>
      <c r="AH6" s="120">
        <v>4.545454545454546</v>
      </c>
      <c r="AI6" s="116">
        <v>0</v>
      </c>
      <c r="AJ6" s="120">
        <v>0</v>
      </c>
      <c r="AK6" s="116">
        <v>0</v>
      </c>
      <c r="AL6" s="120">
        <v>0</v>
      </c>
      <c r="AM6" s="116">
        <v>84</v>
      </c>
      <c r="AN6" s="120">
        <v>95.45454545454545</v>
      </c>
      <c r="AO6" s="116">
        <v>88</v>
      </c>
    </row>
    <row r="7" spans="1:41" ht="15">
      <c r="A7" s="87" t="s">
        <v>885</v>
      </c>
      <c r="B7" s="65" t="s">
        <v>896</v>
      </c>
      <c r="C7" s="65" t="s">
        <v>56</v>
      </c>
      <c r="D7" s="109"/>
      <c r="E7" s="108"/>
      <c r="F7" s="110" t="s">
        <v>885</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t="s">
        <v>323</v>
      </c>
      <c r="AB7" s="84" t="s">
        <v>443</v>
      </c>
      <c r="AC7" s="84" t="s">
        <v>443</v>
      </c>
      <c r="AD7" s="84"/>
      <c r="AE7" s="84" t="s">
        <v>1172</v>
      </c>
      <c r="AF7" s="84" t="s">
        <v>1193</v>
      </c>
      <c r="AG7" s="116">
        <v>1</v>
      </c>
      <c r="AH7" s="120">
        <v>3.8461538461538463</v>
      </c>
      <c r="AI7" s="116">
        <v>1</v>
      </c>
      <c r="AJ7" s="120">
        <v>3.8461538461538463</v>
      </c>
      <c r="AK7" s="116">
        <v>0</v>
      </c>
      <c r="AL7" s="120">
        <v>0</v>
      </c>
      <c r="AM7" s="116">
        <v>24</v>
      </c>
      <c r="AN7" s="120">
        <v>92.3076923076923</v>
      </c>
      <c r="AO7" s="116">
        <v>26</v>
      </c>
    </row>
    <row r="8" spans="1:41" ht="15">
      <c r="A8" s="87" t="s">
        <v>886</v>
      </c>
      <c r="B8" s="65" t="s">
        <v>897</v>
      </c>
      <c r="C8" s="65" t="s">
        <v>56</v>
      </c>
      <c r="D8" s="109"/>
      <c r="E8" s="108"/>
      <c r="F8" s="110" t="s">
        <v>1425</v>
      </c>
      <c r="G8" s="111"/>
      <c r="H8" s="111"/>
      <c r="I8" s="112">
        <v>8</v>
      </c>
      <c r="J8" s="113"/>
      <c r="K8" s="48">
        <v>4</v>
      </c>
      <c r="L8" s="48">
        <v>3</v>
      </c>
      <c r="M8" s="48">
        <v>2</v>
      </c>
      <c r="N8" s="48">
        <v>5</v>
      </c>
      <c r="O8" s="48">
        <v>0</v>
      </c>
      <c r="P8" s="49">
        <v>0</v>
      </c>
      <c r="Q8" s="49">
        <v>0</v>
      </c>
      <c r="R8" s="48">
        <v>1</v>
      </c>
      <c r="S8" s="48">
        <v>0</v>
      </c>
      <c r="T8" s="48">
        <v>4</v>
      </c>
      <c r="U8" s="48">
        <v>5</v>
      </c>
      <c r="V8" s="48">
        <v>2</v>
      </c>
      <c r="W8" s="49">
        <v>1</v>
      </c>
      <c r="X8" s="49">
        <v>0.3333333333333333</v>
      </c>
      <c r="Y8" s="78" t="s">
        <v>932</v>
      </c>
      <c r="Z8" s="78" t="s">
        <v>948</v>
      </c>
      <c r="AA8" s="78"/>
      <c r="AB8" s="84" t="s">
        <v>1049</v>
      </c>
      <c r="AC8" s="84" t="s">
        <v>1137</v>
      </c>
      <c r="AD8" s="84" t="s">
        <v>1166</v>
      </c>
      <c r="AE8" s="84" t="s">
        <v>1173</v>
      </c>
      <c r="AF8" s="84" t="s">
        <v>1194</v>
      </c>
      <c r="AG8" s="116">
        <v>0</v>
      </c>
      <c r="AH8" s="120">
        <v>0</v>
      </c>
      <c r="AI8" s="116">
        <v>3</v>
      </c>
      <c r="AJ8" s="120">
        <v>3.0927835051546393</v>
      </c>
      <c r="AK8" s="116">
        <v>0</v>
      </c>
      <c r="AL8" s="120">
        <v>0</v>
      </c>
      <c r="AM8" s="116">
        <v>94</v>
      </c>
      <c r="AN8" s="120">
        <v>96.90721649484536</v>
      </c>
      <c r="AO8" s="116">
        <v>97</v>
      </c>
    </row>
    <row r="9" spans="1:41" ht="15">
      <c r="A9" s="87" t="s">
        <v>887</v>
      </c>
      <c r="B9" s="65" t="s">
        <v>898</v>
      </c>
      <c r="C9" s="65" t="s">
        <v>56</v>
      </c>
      <c r="D9" s="109"/>
      <c r="E9" s="108"/>
      <c r="F9" s="110" t="s">
        <v>1426</v>
      </c>
      <c r="G9" s="111"/>
      <c r="H9" s="111"/>
      <c r="I9" s="112">
        <v>9</v>
      </c>
      <c r="J9" s="113"/>
      <c r="K9" s="48">
        <v>3</v>
      </c>
      <c r="L9" s="48">
        <v>3</v>
      </c>
      <c r="M9" s="48">
        <v>0</v>
      </c>
      <c r="N9" s="48">
        <v>3</v>
      </c>
      <c r="O9" s="48">
        <v>0</v>
      </c>
      <c r="P9" s="49">
        <v>0.5</v>
      </c>
      <c r="Q9" s="49">
        <v>0.6666666666666666</v>
      </c>
      <c r="R9" s="48">
        <v>1</v>
      </c>
      <c r="S9" s="48">
        <v>0</v>
      </c>
      <c r="T9" s="48">
        <v>3</v>
      </c>
      <c r="U9" s="48">
        <v>3</v>
      </c>
      <c r="V9" s="48">
        <v>2</v>
      </c>
      <c r="W9" s="49">
        <v>0.888889</v>
      </c>
      <c r="X9" s="49">
        <v>0.5</v>
      </c>
      <c r="Y9" s="78" t="s">
        <v>308</v>
      </c>
      <c r="Z9" s="78" t="s">
        <v>317</v>
      </c>
      <c r="AA9" s="78" t="s">
        <v>322</v>
      </c>
      <c r="AB9" s="84" t="s">
        <v>1050</v>
      </c>
      <c r="AC9" s="84" t="s">
        <v>1138</v>
      </c>
      <c r="AD9" s="84"/>
      <c r="AE9" s="84" t="s">
        <v>1174</v>
      </c>
      <c r="AF9" s="84" t="s">
        <v>1195</v>
      </c>
      <c r="AG9" s="116">
        <v>0</v>
      </c>
      <c r="AH9" s="120">
        <v>0</v>
      </c>
      <c r="AI9" s="116">
        <v>0</v>
      </c>
      <c r="AJ9" s="120">
        <v>0</v>
      </c>
      <c r="AK9" s="116">
        <v>0</v>
      </c>
      <c r="AL9" s="120">
        <v>0</v>
      </c>
      <c r="AM9" s="116">
        <v>31</v>
      </c>
      <c r="AN9" s="120">
        <v>100</v>
      </c>
      <c r="AO9" s="116">
        <v>31</v>
      </c>
    </row>
    <row r="10" spans="1:41" ht="14.25" customHeight="1">
      <c r="A10" s="87" t="s">
        <v>888</v>
      </c>
      <c r="B10" s="65" t="s">
        <v>899</v>
      </c>
      <c r="C10" s="65" t="s">
        <v>56</v>
      </c>
      <c r="D10" s="109"/>
      <c r="E10" s="108"/>
      <c r="F10" s="110" t="s">
        <v>1427</v>
      </c>
      <c r="G10" s="111"/>
      <c r="H10" s="111"/>
      <c r="I10" s="112">
        <v>10</v>
      </c>
      <c r="J10" s="113"/>
      <c r="K10" s="48">
        <v>3</v>
      </c>
      <c r="L10" s="48">
        <v>0</v>
      </c>
      <c r="M10" s="48">
        <v>4</v>
      </c>
      <c r="N10" s="48">
        <v>4</v>
      </c>
      <c r="O10" s="48">
        <v>0</v>
      </c>
      <c r="P10" s="49">
        <v>0</v>
      </c>
      <c r="Q10" s="49">
        <v>0</v>
      </c>
      <c r="R10" s="48">
        <v>1</v>
      </c>
      <c r="S10" s="48">
        <v>0</v>
      </c>
      <c r="T10" s="48">
        <v>3</v>
      </c>
      <c r="U10" s="48">
        <v>4</v>
      </c>
      <c r="V10" s="48">
        <v>2</v>
      </c>
      <c r="W10" s="49">
        <v>0.888889</v>
      </c>
      <c r="X10" s="49">
        <v>0.3333333333333333</v>
      </c>
      <c r="Y10" s="78" t="s">
        <v>304</v>
      </c>
      <c r="Z10" s="78" t="s">
        <v>313</v>
      </c>
      <c r="AA10" s="78" t="s">
        <v>325</v>
      </c>
      <c r="AB10" s="84" t="s">
        <v>1051</v>
      </c>
      <c r="AC10" s="84" t="s">
        <v>1139</v>
      </c>
      <c r="AD10" s="84"/>
      <c r="AE10" s="84" t="s">
        <v>1175</v>
      </c>
      <c r="AF10" s="84" t="s">
        <v>1196</v>
      </c>
      <c r="AG10" s="116">
        <v>0</v>
      </c>
      <c r="AH10" s="120">
        <v>0</v>
      </c>
      <c r="AI10" s="116">
        <v>2</v>
      </c>
      <c r="AJ10" s="120">
        <v>7.6923076923076925</v>
      </c>
      <c r="AK10" s="116">
        <v>0</v>
      </c>
      <c r="AL10" s="120">
        <v>0</v>
      </c>
      <c r="AM10" s="116">
        <v>24</v>
      </c>
      <c r="AN10" s="120">
        <v>92.3076923076923</v>
      </c>
      <c r="AO10" s="116">
        <v>26</v>
      </c>
    </row>
    <row r="11" spans="1:41" ht="15">
      <c r="A11" s="87" t="s">
        <v>889</v>
      </c>
      <c r="B11" s="65" t="s">
        <v>900</v>
      </c>
      <c r="C11" s="65" t="s">
        <v>56</v>
      </c>
      <c r="D11" s="109"/>
      <c r="E11" s="108"/>
      <c r="F11" s="110" t="s">
        <v>1428</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303</v>
      </c>
      <c r="Z11" s="78" t="s">
        <v>315</v>
      </c>
      <c r="AA11" s="78" t="s">
        <v>324</v>
      </c>
      <c r="AB11" s="84" t="s">
        <v>1033</v>
      </c>
      <c r="AC11" s="84" t="s">
        <v>443</v>
      </c>
      <c r="AD11" s="84"/>
      <c r="AE11" s="84" t="s">
        <v>1176</v>
      </c>
      <c r="AF11" s="84" t="s">
        <v>1197</v>
      </c>
      <c r="AG11" s="116">
        <v>3</v>
      </c>
      <c r="AH11" s="120">
        <v>18.75</v>
      </c>
      <c r="AI11" s="116">
        <v>0</v>
      </c>
      <c r="AJ11" s="120">
        <v>0</v>
      </c>
      <c r="AK11" s="116">
        <v>0</v>
      </c>
      <c r="AL11" s="120">
        <v>0</v>
      </c>
      <c r="AM11" s="116">
        <v>13</v>
      </c>
      <c r="AN11" s="120">
        <v>81.25</v>
      </c>
      <c r="AO11" s="116">
        <v>16</v>
      </c>
    </row>
    <row r="12" spans="1:41" ht="15">
      <c r="A12" s="87" t="s">
        <v>890</v>
      </c>
      <c r="B12" s="65" t="s">
        <v>901</v>
      </c>
      <c r="C12" s="65" t="s">
        <v>56</v>
      </c>
      <c r="D12" s="109"/>
      <c r="E12" s="108"/>
      <c r="F12" s="110" t="s">
        <v>1429</v>
      </c>
      <c r="G12" s="111"/>
      <c r="H12" s="111"/>
      <c r="I12" s="112">
        <v>12</v>
      </c>
      <c r="J12" s="113"/>
      <c r="K12" s="48">
        <v>2</v>
      </c>
      <c r="L12" s="48">
        <v>0</v>
      </c>
      <c r="M12" s="48">
        <v>4</v>
      </c>
      <c r="N12" s="48">
        <v>4</v>
      </c>
      <c r="O12" s="48">
        <v>2</v>
      </c>
      <c r="P12" s="49">
        <v>0</v>
      </c>
      <c r="Q12" s="49">
        <v>0</v>
      </c>
      <c r="R12" s="48">
        <v>1</v>
      </c>
      <c r="S12" s="48">
        <v>0</v>
      </c>
      <c r="T12" s="48">
        <v>2</v>
      </c>
      <c r="U12" s="48">
        <v>4</v>
      </c>
      <c r="V12" s="48">
        <v>1</v>
      </c>
      <c r="W12" s="49">
        <v>0.5</v>
      </c>
      <c r="X12" s="49">
        <v>0.5</v>
      </c>
      <c r="Y12" s="78" t="s">
        <v>933</v>
      </c>
      <c r="Z12" s="78" t="s">
        <v>949</v>
      </c>
      <c r="AA12" s="78" t="s">
        <v>322</v>
      </c>
      <c r="AB12" s="84" t="s">
        <v>1052</v>
      </c>
      <c r="AC12" s="84" t="s">
        <v>1140</v>
      </c>
      <c r="AD12" s="84"/>
      <c r="AE12" s="84" t="s">
        <v>217</v>
      </c>
      <c r="AF12" s="84" t="s">
        <v>1198</v>
      </c>
      <c r="AG12" s="116">
        <v>0</v>
      </c>
      <c r="AH12" s="120">
        <v>0</v>
      </c>
      <c r="AI12" s="116">
        <v>0</v>
      </c>
      <c r="AJ12" s="120">
        <v>0</v>
      </c>
      <c r="AK12" s="116">
        <v>0</v>
      </c>
      <c r="AL12" s="120">
        <v>0</v>
      </c>
      <c r="AM12" s="116">
        <v>81</v>
      </c>
      <c r="AN12" s="120">
        <v>100</v>
      </c>
      <c r="AO12" s="116">
        <v>81</v>
      </c>
    </row>
    <row r="13" spans="1:41" ht="15">
      <c r="A13" s="87" t="s">
        <v>891</v>
      </c>
      <c r="B13" s="65" t="s">
        <v>902</v>
      </c>
      <c r="C13" s="65" t="s">
        <v>56</v>
      </c>
      <c r="D13" s="109"/>
      <c r="E13" s="108"/>
      <c r="F13" s="110" t="s">
        <v>891</v>
      </c>
      <c r="G13" s="111"/>
      <c r="H13" s="111"/>
      <c r="I13" s="112">
        <v>13</v>
      </c>
      <c r="J13" s="113"/>
      <c r="K13" s="48">
        <v>1</v>
      </c>
      <c r="L13" s="48">
        <v>0</v>
      </c>
      <c r="M13" s="48">
        <v>0</v>
      </c>
      <c r="N13" s="48">
        <v>0</v>
      </c>
      <c r="O13" s="48">
        <v>0</v>
      </c>
      <c r="P13" s="49" t="s">
        <v>906</v>
      </c>
      <c r="Q13" s="49" t="s">
        <v>906</v>
      </c>
      <c r="R13" s="48">
        <v>1</v>
      </c>
      <c r="S13" s="48">
        <v>1</v>
      </c>
      <c r="T13" s="48">
        <v>1</v>
      </c>
      <c r="U13" s="48">
        <v>0</v>
      </c>
      <c r="V13" s="48" t="s">
        <v>906</v>
      </c>
      <c r="W13" s="49" t="s">
        <v>906</v>
      </c>
      <c r="X13" s="49" t="s">
        <v>906</v>
      </c>
      <c r="Y13" s="78"/>
      <c r="Z13" s="78"/>
      <c r="AA13" s="78"/>
      <c r="AB13" s="84" t="s">
        <v>443</v>
      </c>
      <c r="AC13" s="84" t="s">
        <v>443</v>
      </c>
      <c r="AD13" s="84"/>
      <c r="AE13" s="84"/>
      <c r="AF13" s="84" t="s">
        <v>469</v>
      </c>
      <c r="AG13" s="116">
        <v>0</v>
      </c>
      <c r="AH13" s="120">
        <v>0</v>
      </c>
      <c r="AI13" s="116">
        <v>0</v>
      </c>
      <c r="AJ13" s="120">
        <v>0</v>
      </c>
      <c r="AK13" s="116">
        <v>0</v>
      </c>
      <c r="AL13" s="120">
        <v>0</v>
      </c>
      <c r="AM13" s="116">
        <v>0</v>
      </c>
      <c r="AN13" s="120">
        <v>0</v>
      </c>
      <c r="AO13" s="116">
        <v>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881</v>
      </c>
      <c r="B2" s="84" t="s">
        <v>244</v>
      </c>
      <c r="C2" s="78">
        <f>VLOOKUP(GroupVertices[[#This Row],[Vertex]],Vertices[],MATCH("ID",Vertices[[#Headers],[Vertex]:[Vertex Content Word Count]],0),FALSE)</f>
        <v>54</v>
      </c>
    </row>
    <row r="3" spans="1:3" ht="15">
      <c r="A3" s="78" t="s">
        <v>881</v>
      </c>
      <c r="B3" s="84" t="s">
        <v>237</v>
      </c>
      <c r="C3" s="78">
        <f>VLOOKUP(GroupVertices[[#This Row],[Vertex]],Vertices[],MATCH("ID",Vertices[[#Headers],[Vertex]:[Vertex Content Word Count]],0),FALSE)</f>
        <v>49</v>
      </c>
    </row>
    <row r="4" spans="1:3" ht="15">
      <c r="A4" s="78" t="s">
        <v>881</v>
      </c>
      <c r="B4" s="84" t="s">
        <v>241</v>
      </c>
      <c r="C4" s="78">
        <f>VLOOKUP(GroupVertices[[#This Row],[Vertex]],Vertices[],MATCH("ID",Vertices[[#Headers],[Vertex]:[Vertex Content Word Count]],0),FALSE)</f>
        <v>48</v>
      </c>
    </row>
    <row r="5" spans="1:3" ht="15">
      <c r="A5" s="78" t="s">
        <v>881</v>
      </c>
      <c r="B5" s="84" t="s">
        <v>243</v>
      </c>
      <c r="C5" s="78">
        <f>VLOOKUP(GroupVertices[[#This Row],[Vertex]],Vertices[],MATCH("ID",Vertices[[#Headers],[Vertex]:[Vertex Content Word Count]],0),FALSE)</f>
        <v>53</v>
      </c>
    </row>
    <row r="6" spans="1:3" ht="15">
      <c r="A6" s="78" t="s">
        <v>881</v>
      </c>
      <c r="B6" s="84" t="s">
        <v>263</v>
      </c>
      <c r="C6" s="78">
        <f>VLOOKUP(GroupVertices[[#This Row],[Vertex]],Vertices[],MATCH("ID",Vertices[[#Headers],[Vertex]:[Vertex Content Word Count]],0),FALSE)</f>
        <v>47</v>
      </c>
    </row>
    <row r="7" spans="1:3" ht="15">
      <c r="A7" s="78" t="s">
        <v>881</v>
      </c>
      <c r="B7" s="84" t="s">
        <v>242</v>
      </c>
      <c r="C7" s="78">
        <f>VLOOKUP(GroupVertices[[#This Row],[Vertex]],Vertices[],MATCH("ID",Vertices[[#Headers],[Vertex]:[Vertex Content Word Count]],0),FALSE)</f>
        <v>46</v>
      </c>
    </row>
    <row r="8" spans="1:3" ht="15">
      <c r="A8" s="78" t="s">
        <v>881</v>
      </c>
      <c r="B8" s="84" t="s">
        <v>240</v>
      </c>
      <c r="C8" s="78">
        <f>VLOOKUP(GroupVertices[[#This Row],[Vertex]],Vertices[],MATCH("ID",Vertices[[#Headers],[Vertex]:[Vertex Content Word Count]],0),FALSE)</f>
        <v>52</v>
      </c>
    </row>
    <row r="9" spans="1:3" ht="15">
      <c r="A9" s="78" t="s">
        <v>881</v>
      </c>
      <c r="B9" s="84" t="s">
        <v>239</v>
      </c>
      <c r="C9" s="78">
        <f>VLOOKUP(GroupVertices[[#This Row],[Vertex]],Vertices[],MATCH("ID",Vertices[[#Headers],[Vertex]:[Vertex Content Word Count]],0),FALSE)</f>
        <v>51</v>
      </c>
    </row>
    <row r="10" spans="1:3" ht="15">
      <c r="A10" s="78" t="s">
        <v>881</v>
      </c>
      <c r="B10" s="84" t="s">
        <v>238</v>
      </c>
      <c r="C10" s="78">
        <f>VLOOKUP(GroupVertices[[#This Row],[Vertex]],Vertices[],MATCH("ID",Vertices[[#Headers],[Vertex]:[Vertex Content Word Count]],0),FALSE)</f>
        <v>50</v>
      </c>
    </row>
    <row r="11" spans="1:3" ht="15">
      <c r="A11" s="78" t="s">
        <v>881</v>
      </c>
      <c r="B11" s="84" t="s">
        <v>262</v>
      </c>
      <c r="C11" s="78">
        <f>VLOOKUP(GroupVertices[[#This Row],[Vertex]],Vertices[],MATCH("ID",Vertices[[#Headers],[Vertex]:[Vertex Content Word Count]],0),FALSE)</f>
        <v>45</v>
      </c>
    </row>
    <row r="12" spans="1:3" ht="15">
      <c r="A12" s="78" t="s">
        <v>881</v>
      </c>
      <c r="B12" s="84" t="s">
        <v>236</v>
      </c>
      <c r="C12" s="78">
        <f>VLOOKUP(GroupVertices[[#This Row],[Vertex]],Vertices[],MATCH("ID",Vertices[[#Headers],[Vertex]:[Vertex Content Word Count]],0),FALSE)</f>
        <v>43</v>
      </c>
    </row>
    <row r="13" spans="1:3" ht="15">
      <c r="A13" s="78" t="s">
        <v>881</v>
      </c>
      <c r="B13" s="84" t="s">
        <v>261</v>
      </c>
      <c r="C13" s="78">
        <f>VLOOKUP(GroupVertices[[#This Row],[Vertex]],Vertices[],MATCH("ID",Vertices[[#Headers],[Vertex]:[Vertex Content Word Count]],0),FALSE)</f>
        <v>44</v>
      </c>
    </row>
    <row r="14" spans="1:3" ht="15">
      <c r="A14" s="78" t="s">
        <v>882</v>
      </c>
      <c r="B14" s="84" t="s">
        <v>246</v>
      </c>
      <c r="C14" s="78">
        <f>VLOOKUP(GroupVertices[[#This Row],[Vertex]],Vertices[],MATCH("ID",Vertices[[#Headers],[Vertex]:[Vertex Content Word Count]],0),FALSE)</f>
        <v>7</v>
      </c>
    </row>
    <row r="15" spans="1:3" ht="15">
      <c r="A15" s="78" t="s">
        <v>882</v>
      </c>
      <c r="B15" s="84" t="s">
        <v>235</v>
      </c>
      <c r="C15" s="78">
        <f>VLOOKUP(GroupVertices[[#This Row],[Vertex]],Vertices[],MATCH("ID",Vertices[[#Headers],[Vertex]:[Vertex Content Word Count]],0),FALSE)</f>
        <v>42</v>
      </c>
    </row>
    <row r="16" spans="1:3" ht="15">
      <c r="A16" s="78" t="s">
        <v>882</v>
      </c>
      <c r="B16" s="84" t="s">
        <v>234</v>
      </c>
      <c r="C16" s="78">
        <f>VLOOKUP(GroupVertices[[#This Row],[Vertex]],Vertices[],MATCH("ID",Vertices[[#Headers],[Vertex]:[Vertex Content Word Count]],0),FALSE)</f>
        <v>36</v>
      </c>
    </row>
    <row r="17" spans="1:3" ht="15">
      <c r="A17" s="78" t="s">
        <v>882</v>
      </c>
      <c r="B17" s="84" t="s">
        <v>260</v>
      </c>
      <c r="C17" s="78">
        <f>VLOOKUP(GroupVertices[[#This Row],[Vertex]],Vertices[],MATCH("ID",Vertices[[#Headers],[Vertex]:[Vertex Content Word Count]],0),FALSE)</f>
        <v>35</v>
      </c>
    </row>
    <row r="18" spans="1:3" ht="15">
      <c r="A18" s="78" t="s">
        <v>882</v>
      </c>
      <c r="B18" s="84" t="s">
        <v>233</v>
      </c>
      <c r="C18" s="78">
        <f>VLOOKUP(GroupVertices[[#This Row],[Vertex]],Vertices[],MATCH("ID",Vertices[[#Headers],[Vertex]:[Vertex Content Word Count]],0),FALSE)</f>
        <v>41</v>
      </c>
    </row>
    <row r="19" spans="1:3" ht="15">
      <c r="A19" s="78" t="s">
        <v>882</v>
      </c>
      <c r="B19" s="84" t="s">
        <v>232</v>
      </c>
      <c r="C19" s="78">
        <f>VLOOKUP(GroupVertices[[#This Row],[Vertex]],Vertices[],MATCH("ID",Vertices[[#Headers],[Vertex]:[Vertex Content Word Count]],0),FALSE)</f>
        <v>40</v>
      </c>
    </row>
    <row r="20" spans="1:3" ht="15">
      <c r="A20" s="78" t="s">
        <v>882</v>
      </c>
      <c r="B20" s="84" t="s">
        <v>231</v>
      </c>
      <c r="C20" s="78">
        <f>VLOOKUP(GroupVertices[[#This Row],[Vertex]],Vertices[],MATCH("ID",Vertices[[#Headers],[Vertex]:[Vertex Content Word Count]],0),FALSE)</f>
        <v>39</v>
      </c>
    </row>
    <row r="21" spans="1:3" ht="15">
      <c r="A21" s="78" t="s">
        <v>882</v>
      </c>
      <c r="B21" s="84" t="s">
        <v>230</v>
      </c>
      <c r="C21" s="78">
        <f>VLOOKUP(GroupVertices[[#This Row],[Vertex]],Vertices[],MATCH("ID",Vertices[[#Headers],[Vertex]:[Vertex Content Word Count]],0),FALSE)</f>
        <v>38</v>
      </c>
    </row>
    <row r="22" spans="1:3" ht="15">
      <c r="A22" s="78" t="s">
        <v>882</v>
      </c>
      <c r="B22" s="84" t="s">
        <v>229</v>
      </c>
      <c r="C22" s="78">
        <f>VLOOKUP(GroupVertices[[#This Row],[Vertex]],Vertices[],MATCH("ID",Vertices[[#Headers],[Vertex]:[Vertex Content Word Count]],0),FALSE)</f>
        <v>37</v>
      </c>
    </row>
    <row r="23" spans="1:3" ht="15">
      <c r="A23" s="78" t="s">
        <v>882</v>
      </c>
      <c r="B23" s="84" t="s">
        <v>228</v>
      </c>
      <c r="C23" s="78">
        <f>VLOOKUP(GroupVertices[[#This Row],[Vertex]],Vertices[],MATCH("ID",Vertices[[#Headers],[Vertex]:[Vertex Content Word Count]],0),FALSE)</f>
        <v>34</v>
      </c>
    </row>
    <row r="24" spans="1:3" ht="15">
      <c r="A24" s="78" t="s">
        <v>882</v>
      </c>
      <c r="B24" s="84" t="s">
        <v>223</v>
      </c>
      <c r="C24" s="78">
        <f>VLOOKUP(GroupVertices[[#This Row],[Vertex]],Vertices[],MATCH("ID",Vertices[[#Headers],[Vertex]:[Vertex Content Word Count]],0),FALSE)</f>
        <v>26</v>
      </c>
    </row>
    <row r="25" spans="1:3" ht="15">
      <c r="A25" s="78" t="s">
        <v>882</v>
      </c>
      <c r="B25" s="84" t="s">
        <v>222</v>
      </c>
      <c r="C25" s="78">
        <f>VLOOKUP(GroupVertices[[#This Row],[Vertex]],Vertices[],MATCH("ID",Vertices[[#Headers],[Vertex]:[Vertex Content Word Count]],0),FALSE)</f>
        <v>25</v>
      </c>
    </row>
    <row r="26" spans="1:3" ht="15">
      <c r="A26" s="78" t="s">
        <v>883</v>
      </c>
      <c r="B26" s="84" t="s">
        <v>216</v>
      </c>
      <c r="C26" s="78">
        <f>VLOOKUP(GroupVertices[[#This Row],[Vertex]],Vertices[],MATCH("ID",Vertices[[#Headers],[Vertex]:[Vertex Content Word Count]],0),FALSE)</f>
        <v>10</v>
      </c>
    </row>
    <row r="27" spans="1:3" ht="15">
      <c r="A27" s="78" t="s">
        <v>883</v>
      </c>
      <c r="B27" s="84" t="s">
        <v>249</v>
      </c>
      <c r="C27" s="78">
        <f>VLOOKUP(GroupVertices[[#This Row],[Vertex]],Vertices[],MATCH("ID",Vertices[[#Headers],[Vertex]:[Vertex Content Word Count]],0),FALSE)</f>
        <v>12</v>
      </c>
    </row>
    <row r="28" spans="1:3" ht="15">
      <c r="A28" s="78" t="s">
        <v>883</v>
      </c>
      <c r="B28" s="84" t="s">
        <v>215</v>
      </c>
      <c r="C28" s="78">
        <f>VLOOKUP(GroupVertices[[#This Row],[Vertex]],Vertices[],MATCH("ID",Vertices[[#Headers],[Vertex]:[Vertex Content Word Count]],0),FALSE)</f>
        <v>8</v>
      </c>
    </row>
    <row r="29" spans="1:3" ht="15">
      <c r="A29" s="78" t="s">
        <v>883</v>
      </c>
      <c r="B29" s="84" t="s">
        <v>248</v>
      </c>
      <c r="C29" s="78">
        <f>VLOOKUP(GroupVertices[[#This Row],[Vertex]],Vertices[],MATCH("ID",Vertices[[#Headers],[Vertex]:[Vertex Content Word Count]],0),FALSE)</f>
        <v>11</v>
      </c>
    </row>
    <row r="30" spans="1:3" ht="15">
      <c r="A30" s="78" t="s">
        <v>883</v>
      </c>
      <c r="B30" s="84" t="s">
        <v>247</v>
      </c>
      <c r="C30" s="78">
        <f>VLOOKUP(GroupVertices[[#This Row],[Vertex]],Vertices[],MATCH("ID",Vertices[[#Headers],[Vertex]:[Vertex Content Word Count]],0),FALSE)</f>
        <v>9</v>
      </c>
    </row>
    <row r="31" spans="1:3" ht="15">
      <c r="A31" s="78" t="s">
        <v>884</v>
      </c>
      <c r="B31" s="84" t="s">
        <v>225</v>
      </c>
      <c r="C31" s="78">
        <f>VLOOKUP(GroupVertices[[#This Row],[Vertex]],Vertices[],MATCH("ID",Vertices[[#Headers],[Vertex]:[Vertex Content Word Count]],0),FALSE)</f>
        <v>29</v>
      </c>
    </row>
    <row r="32" spans="1:3" ht="15">
      <c r="A32" s="78" t="s">
        <v>884</v>
      </c>
      <c r="B32" s="84" t="s">
        <v>258</v>
      </c>
      <c r="C32" s="78">
        <f>VLOOKUP(GroupVertices[[#This Row],[Vertex]],Vertices[],MATCH("ID",Vertices[[#Headers],[Vertex]:[Vertex Content Word Count]],0),FALSE)</f>
        <v>30</v>
      </c>
    </row>
    <row r="33" spans="1:3" ht="15">
      <c r="A33" s="78" t="s">
        <v>884</v>
      </c>
      <c r="B33" s="84" t="s">
        <v>224</v>
      </c>
      <c r="C33" s="78">
        <f>VLOOKUP(GroupVertices[[#This Row],[Vertex]],Vertices[],MATCH("ID",Vertices[[#Headers],[Vertex]:[Vertex Content Word Count]],0),FALSE)</f>
        <v>27</v>
      </c>
    </row>
    <row r="34" spans="1:3" ht="15">
      <c r="A34" s="78" t="s">
        <v>884</v>
      </c>
      <c r="B34" s="84" t="s">
        <v>257</v>
      </c>
      <c r="C34" s="78">
        <f>VLOOKUP(GroupVertices[[#This Row],[Vertex]],Vertices[],MATCH("ID",Vertices[[#Headers],[Vertex]:[Vertex Content Word Count]],0),FALSE)</f>
        <v>28</v>
      </c>
    </row>
    <row r="35" spans="1:3" ht="15">
      <c r="A35" s="78" t="s">
        <v>885</v>
      </c>
      <c r="B35" s="84" t="s">
        <v>219</v>
      </c>
      <c r="C35" s="78">
        <f>VLOOKUP(GroupVertices[[#This Row],[Vertex]],Vertices[],MATCH("ID",Vertices[[#Headers],[Vertex]:[Vertex Content Word Count]],0),FALSE)</f>
        <v>15</v>
      </c>
    </row>
    <row r="36" spans="1:3" ht="15">
      <c r="A36" s="78" t="s">
        <v>885</v>
      </c>
      <c r="B36" s="84" t="s">
        <v>252</v>
      </c>
      <c r="C36" s="78">
        <f>VLOOKUP(GroupVertices[[#This Row],[Vertex]],Vertices[],MATCH("ID",Vertices[[#Headers],[Vertex]:[Vertex Content Word Count]],0),FALSE)</f>
        <v>18</v>
      </c>
    </row>
    <row r="37" spans="1:3" ht="15">
      <c r="A37" s="78" t="s">
        <v>885</v>
      </c>
      <c r="B37" s="84" t="s">
        <v>251</v>
      </c>
      <c r="C37" s="78">
        <f>VLOOKUP(GroupVertices[[#This Row],[Vertex]],Vertices[],MATCH("ID",Vertices[[#Headers],[Vertex]:[Vertex Content Word Count]],0),FALSE)</f>
        <v>17</v>
      </c>
    </row>
    <row r="38" spans="1:3" ht="15">
      <c r="A38" s="78" t="s">
        <v>885</v>
      </c>
      <c r="B38" s="84" t="s">
        <v>250</v>
      </c>
      <c r="C38" s="78">
        <f>VLOOKUP(GroupVertices[[#This Row],[Vertex]],Vertices[],MATCH("ID",Vertices[[#Headers],[Vertex]:[Vertex Content Word Count]],0),FALSE)</f>
        <v>16</v>
      </c>
    </row>
    <row r="39" spans="1:3" ht="15">
      <c r="A39" s="78" t="s">
        <v>886</v>
      </c>
      <c r="B39" s="84" t="s">
        <v>214</v>
      </c>
      <c r="C39" s="78">
        <f>VLOOKUP(GroupVertices[[#This Row],[Vertex]],Vertices[],MATCH("ID",Vertices[[#Headers],[Vertex]:[Vertex Content Word Count]],0),FALSE)</f>
        <v>6</v>
      </c>
    </row>
    <row r="40" spans="1:3" ht="15">
      <c r="A40" s="78" t="s">
        <v>886</v>
      </c>
      <c r="B40" s="84" t="s">
        <v>213</v>
      </c>
      <c r="C40" s="78">
        <f>VLOOKUP(GroupVertices[[#This Row],[Vertex]],Vertices[],MATCH("ID",Vertices[[#Headers],[Vertex]:[Vertex Content Word Count]],0),FALSE)</f>
        <v>4</v>
      </c>
    </row>
    <row r="41" spans="1:3" ht="15">
      <c r="A41" s="78" t="s">
        <v>886</v>
      </c>
      <c r="B41" s="84" t="s">
        <v>245</v>
      </c>
      <c r="C41" s="78">
        <f>VLOOKUP(GroupVertices[[#This Row],[Vertex]],Vertices[],MATCH("ID",Vertices[[#Headers],[Vertex]:[Vertex Content Word Count]],0),FALSE)</f>
        <v>5</v>
      </c>
    </row>
    <row r="42" spans="1:3" ht="15">
      <c r="A42" s="78" t="s">
        <v>886</v>
      </c>
      <c r="B42" s="84" t="s">
        <v>212</v>
      </c>
      <c r="C42" s="78">
        <f>VLOOKUP(GroupVertices[[#This Row],[Vertex]],Vertices[],MATCH("ID",Vertices[[#Headers],[Vertex]:[Vertex Content Word Count]],0),FALSE)</f>
        <v>3</v>
      </c>
    </row>
    <row r="43" spans="1:3" ht="15">
      <c r="A43" s="78" t="s">
        <v>887</v>
      </c>
      <c r="B43" s="84" t="s">
        <v>227</v>
      </c>
      <c r="C43" s="78">
        <f>VLOOKUP(GroupVertices[[#This Row],[Vertex]],Vertices[],MATCH("ID",Vertices[[#Headers],[Vertex]:[Vertex Content Word Count]],0),FALSE)</f>
        <v>33</v>
      </c>
    </row>
    <row r="44" spans="1:3" ht="15">
      <c r="A44" s="78" t="s">
        <v>887</v>
      </c>
      <c r="B44" s="84" t="s">
        <v>226</v>
      </c>
      <c r="C44" s="78">
        <f>VLOOKUP(GroupVertices[[#This Row],[Vertex]],Vertices[],MATCH("ID",Vertices[[#Headers],[Vertex]:[Vertex Content Word Count]],0),FALSE)</f>
        <v>31</v>
      </c>
    </row>
    <row r="45" spans="1:3" ht="15">
      <c r="A45" s="78" t="s">
        <v>887</v>
      </c>
      <c r="B45" s="84" t="s">
        <v>259</v>
      </c>
      <c r="C45" s="78">
        <f>VLOOKUP(GroupVertices[[#This Row],[Vertex]],Vertices[],MATCH("ID",Vertices[[#Headers],[Vertex]:[Vertex Content Word Count]],0),FALSE)</f>
        <v>32</v>
      </c>
    </row>
    <row r="46" spans="1:3" ht="15">
      <c r="A46" s="78" t="s">
        <v>888</v>
      </c>
      <c r="B46" s="84" t="s">
        <v>221</v>
      </c>
      <c r="C46" s="78">
        <f>VLOOKUP(GroupVertices[[#This Row],[Vertex]],Vertices[],MATCH("ID",Vertices[[#Headers],[Vertex]:[Vertex Content Word Count]],0),FALSE)</f>
        <v>22</v>
      </c>
    </row>
    <row r="47" spans="1:3" ht="15">
      <c r="A47" s="78" t="s">
        <v>888</v>
      </c>
      <c r="B47" s="84" t="s">
        <v>256</v>
      </c>
      <c r="C47" s="78">
        <f>VLOOKUP(GroupVertices[[#This Row],[Vertex]],Vertices[],MATCH("ID",Vertices[[#Headers],[Vertex]:[Vertex Content Word Count]],0),FALSE)</f>
        <v>24</v>
      </c>
    </row>
    <row r="48" spans="1:3" ht="15">
      <c r="A48" s="78" t="s">
        <v>888</v>
      </c>
      <c r="B48" s="84" t="s">
        <v>255</v>
      </c>
      <c r="C48" s="78">
        <f>VLOOKUP(GroupVertices[[#This Row],[Vertex]],Vertices[],MATCH("ID",Vertices[[#Headers],[Vertex]:[Vertex Content Word Count]],0),FALSE)</f>
        <v>23</v>
      </c>
    </row>
    <row r="49" spans="1:3" ht="15">
      <c r="A49" s="78" t="s">
        <v>889</v>
      </c>
      <c r="B49" s="84" t="s">
        <v>220</v>
      </c>
      <c r="C49" s="78">
        <f>VLOOKUP(GroupVertices[[#This Row],[Vertex]],Vertices[],MATCH("ID",Vertices[[#Headers],[Vertex]:[Vertex Content Word Count]],0),FALSE)</f>
        <v>19</v>
      </c>
    </row>
    <row r="50" spans="1:3" ht="15">
      <c r="A50" s="78" t="s">
        <v>889</v>
      </c>
      <c r="B50" s="84" t="s">
        <v>254</v>
      </c>
      <c r="C50" s="78">
        <f>VLOOKUP(GroupVertices[[#This Row],[Vertex]],Vertices[],MATCH("ID",Vertices[[#Headers],[Vertex]:[Vertex Content Word Count]],0),FALSE)</f>
        <v>21</v>
      </c>
    </row>
    <row r="51" spans="1:3" ht="15">
      <c r="A51" s="78" t="s">
        <v>889</v>
      </c>
      <c r="B51" s="84" t="s">
        <v>253</v>
      </c>
      <c r="C51" s="78">
        <f>VLOOKUP(GroupVertices[[#This Row],[Vertex]],Vertices[],MATCH("ID",Vertices[[#Headers],[Vertex]:[Vertex Content Word Count]],0),FALSE)</f>
        <v>20</v>
      </c>
    </row>
    <row r="52" spans="1:3" ht="15">
      <c r="A52" s="78" t="s">
        <v>890</v>
      </c>
      <c r="B52" s="84" t="s">
        <v>218</v>
      </c>
      <c r="C52" s="78">
        <f>VLOOKUP(GroupVertices[[#This Row],[Vertex]],Vertices[],MATCH("ID",Vertices[[#Headers],[Vertex]:[Vertex Content Word Count]],0),FALSE)</f>
        <v>14</v>
      </c>
    </row>
    <row r="53" spans="1:3" ht="15">
      <c r="A53" s="78" t="s">
        <v>890</v>
      </c>
      <c r="B53" s="84" t="s">
        <v>217</v>
      </c>
      <c r="C53" s="78">
        <f>VLOOKUP(GroupVertices[[#This Row],[Vertex]],Vertices[],MATCH("ID",Vertices[[#Headers],[Vertex]:[Vertex Content Word Count]],0),FALSE)</f>
        <v>13</v>
      </c>
    </row>
    <row r="54" spans="1:3" ht="15">
      <c r="A54" s="78" t="s">
        <v>891</v>
      </c>
      <c r="B54" s="84" t="s">
        <v>469</v>
      </c>
      <c r="C54" s="78">
        <f>VLOOKUP(GroupVertices[[#This Row],[Vertex]],Vertices[],MATCH("ID",Vertices[[#Headers],[Vertex]:[Vertex Content Word Count]],0),FALSE)</f>
        <v>55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1347</v>
      </c>
      <c r="B2" s="34" t="s">
        <v>842</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41</v>
      </c>
      <c r="L2" s="37">
        <f>MIN(Vertices[Closeness Centrality])</f>
        <v>0</v>
      </c>
      <c r="M2" s="38">
        <f>COUNTIF(Vertices[Closeness Centrality],"&gt;= "&amp;L2)-COUNTIF(Vertices[Closeness Centrality],"&gt;="&amp;L3)</f>
        <v>51</v>
      </c>
      <c r="N2" s="37">
        <f>MIN(Vertices[Eigenvector Centrality])</f>
        <v>0</v>
      </c>
      <c r="O2" s="38">
        <f>COUNTIF(Vertices[Eigenvector Centrality],"&gt;= "&amp;N2)-COUNTIF(Vertices[Eigenvector Centrality],"&gt;="&amp;N3)</f>
        <v>12</v>
      </c>
      <c r="P2" s="37">
        <f>MIN(Vertices[PageRank])</f>
        <v>0</v>
      </c>
      <c r="Q2" s="38">
        <f>COUNTIF(Vertices[PageRank],"&gt;= "&amp;P2)-COUNTIF(Vertices[PageRank],"&gt;="&amp;P3)</f>
        <v>1</v>
      </c>
      <c r="R2" s="37">
        <f>MIN(Vertices[Clustering Coefficient])</f>
        <v>0</v>
      </c>
      <c r="S2" s="43">
        <f>COUNTIF(Vertices[Clustering Coefficient],"&gt;= "&amp;R2)-COUNTIF(Vertices[Clustering Coefficient],"&gt;="&amp;R3)</f>
        <v>20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14</v>
      </c>
      <c r="H3" s="39">
        <f aca="true" t="shared" si="3" ref="H3:H26">H2+($H$57-$H$2)/BinDivisor</f>
        <v>0.12727272727272726</v>
      </c>
      <c r="I3" s="40">
        <f>COUNTIF(Vertices[Out-Degree],"&gt;= "&amp;H3)-COUNTIF(Vertices[Out-Degree],"&gt;="&amp;H4)</f>
        <v>0</v>
      </c>
      <c r="J3" s="39">
        <f aca="true" t="shared" si="4" ref="J3:J26">J2+($J$57-$J$2)/BinDivisor</f>
        <v>38.15030303636363</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0.0017676909090909093</v>
      </c>
      <c r="O3" s="40">
        <f>COUNTIF(Vertices[Eigenvector Centrality],"&gt;= "&amp;N3)-COUNTIF(Vertices[Eigenvector Centrality],"&gt;="&amp;N4)</f>
        <v>5</v>
      </c>
      <c r="P3" s="39">
        <f aca="true" t="shared" si="7" ref="P3:P26">P2+($P$57-$P$2)/BinDivisor</f>
        <v>0.11538965454545455</v>
      </c>
      <c r="Q3" s="40">
        <f>COUNTIF(Vertices[PageRank],"&gt;= "&amp;P3)-COUNTIF(Vertices[PageRank],"&gt;="&amp;P4)</f>
        <v>0</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53</v>
      </c>
      <c r="D4" s="32">
        <f t="shared" si="1"/>
        <v>0</v>
      </c>
      <c r="E4" s="3">
        <f>COUNTIF(Vertices[Degree],"&gt;= "&amp;D4)-COUNTIF(Vertices[Degree],"&gt;="&amp;D5)</f>
        <v>0</v>
      </c>
      <c r="F4" s="37">
        <f t="shared" si="2"/>
        <v>1.018181818181818</v>
      </c>
      <c r="G4" s="38">
        <f>COUNTIF(Vertices[In-Degree],"&gt;= "&amp;F4)-COUNTIF(Vertices[In-Degree],"&gt;="&amp;F5)</f>
        <v>0</v>
      </c>
      <c r="H4" s="37">
        <f t="shared" si="3"/>
        <v>0.2545454545454545</v>
      </c>
      <c r="I4" s="38">
        <f>COUNTIF(Vertices[Out-Degree],"&gt;= "&amp;H4)-COUNTIF(Vertices[Out-Degree],"&gt;="&amp;H5)</f>
        <v>0</v>
      </c>
      <c r="J4" s="37">
        <f t="shared" si="4"/>
        <v>76.30060607272726</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0.0035353818181818185</v>
      </c>
      <c r="O4" s="38">
        <f>COUNTIF(Vertices[Eigenvector Centrality],"&gt;= "&amp;N4)-COUNTIF(Vertices[Eigenvector Centrality],"&gt;="&amp;N5)</f>
        <v>3</v>
      </c>
      <c r="P4" s="37">
        <f t="shared" si="7"/>
        <v>0.2307793090909091</v>
      </c>
      <c r="Q4" s="38">
        <f>COUNTIF(Vertices[PageRank],"&gt;= "&amp;P4)-COUNTIF(Vertices[PageRank],"&gt;="&amp;P5)</f>
        <v>3</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1.5272727272727271</v>
      </c>
      <c r="G5" s="40">
        <f>COUNTIF(Vertices[In-Degree],"&gt;= "&amp;F5)-COUNTIF(Vertices[In-Degree],"&gt;="&amp;F6)</f>
        <v>9</v>
      </c>
      <c r="H5" s="39">
        <f t="shared" si="3"/>
        <v>0.3818181818181818</v>
      </c>
      <c r="I5" s="40">
        <f>COUNTIF(Vertices[Out-Degree],"&gt;= "&amp;H5)-COUNTIF(Vertices[Out-Degree],"&gt;="&amp;H6)</f>
        <v>0</v>
      </c>
      <c r="J5" s="39">
        <f t="shared" si="4"/>
        <v>114.4509091090909</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0.005303072727272728</v>
      </c>
      <c r="O5" s="40">
        <f>COUNTIF(Vertices[Eigenvector Centrality],"&gt;= "&amp;N5)-COUNTIF(Vertices[Eigenvector Centrality],"&gt;="&amp;N6)</f>
        <v>1</v>
      </c>
      <c r="P5" s="39">
        <f t="shared" si="7"/>
        <v>0.3461689636363636</v>
      </c>
      <c r="Q5" s="40">
        <f>COUNTIF(Vertices[PageRank],"&gt;= "&amp;P5)-COUNTIF(Vertices[PageRank],"&gt;="&amp;P6)</f>
        <v>1</v>
      </c>
      <c r="R5" s="39">
        <f t="shared" si="8"/>
        <v>0.03636363636363636</v>
      </c>
      <c r="S5" s="44">
        <f>COUNTIF(Vertices[Clustering Coefficient],"&gt;= "&amp;R5)-COUNTIF(Vertices[Clustering Coefficient],"&gt;="&amp;R6)</f>
        <v>1</v>
      </c>
      <c r="T5" s="39" t="e">
        <f ca="1" t="shared" si="9"/>
        <v>#REF!</v>
      </c>
      <c r="U5" s="40" t="e">
        <f ca="1" t="shared" si="0"/>
        <v>#REF!</v>
      </c>
    </row>
    <row r="6" spans="1:21" ht="15">
      <c r="A6" s="34" t="s">
        <v>148</v>
      </c>
      <c r="B6" s="34">
        <v>95</v>
      </c>
      <c r="D6" s="32">
        <f t="shared" si="1"/>
        <v>0</v>
      </c>
      <c r="E6" s="3">
        <f>COUNTIF(Vertices[Degree],"&gt;= "&amp;D6)-COUNTIF(Vertices[Degree],"&gt;="&amp;D7)</f>
        <v>0</v>
      </c>
      <c r="F6" s="37">
        <f t="shared" si="2"/>
        <v>2.036363636363636</v>
      </c>
      <c r="G6" s="38">
        <f>COUNTIF(Vertices[In-Degree],"&gt;= "&amp;F6)-COUNTIF(Vertices[In-Degree],"&gt;="&amp;F7)</f>
        <v>0</v>
      </c>
      <c r="H6" s="37">
        <f t="shared" si="3"/>
        <v>0.509090909090909</v>
      </c>
      <c r="I6" s="38">
        <f>COUNTIF(Vertices[Out-Degree],"&gt;= "&amp;H6)-COUNTIF(Vertices[Out-Degree],"&gt;="&amp;H7)</f>
        <v>0</v>
      </c>
      <c r="J6" s="37">
        <f t="shared" si="4"/>
        <v>152.60121214545453</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0.007070763636363637</v>
      </c>
      <c r="O6" s="38">
        <f>COUNTIF(Vertices[Eigenvector Centrality],"&gt;= "&amp;N6)-COUNTIF(Vertices[Eigenvector Centrality],"&gt;="&amp;N7)</f>
        <v>0</v>
      </c>
      <c r="P6" s="37">
        <f t="shared" si="7"/>
        <v>0.4615586181818182</v>
      </c>
      <c r="Q6" s="38">
        <f>COUNTIF(Vertices[PageRank],"&gt;= "&amp;P6)-COUNTIF(Vertices[PageRank],"&gt;="&amp;P7)</f>
        <v>10</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26</v>
      </c>
      <c r="D7" s="32">
        <f t="shared" si="1"/>
        <v>0</v>
      </c>
      <c r="E7" s="3">
        <f>COUNTIF(Vertices[Degree],"&gt;= "&amp;D7)-COUNTIF(Vertices[Degree],"&gt;="&amp;D8)</f>
        <v>0</v>
      </c>
      <c r="F7" s="39">
        <f t="shared" si="2"/>
        <v>2.545454545454545</v>
      </c>
      <c r="G7" s="40">
        <f>COUNTIF(Vertices[In-Degree],"&gt;= "&amp;F7)-COUNTIF(Vertices[In-Degree],"&gt;="&amp;F8)</f>
        <v>0</v>
      </c>
      <c r="H7" s="39">
        <f t="shared" si="3"/>
        <v>0.6363636363636362</v>
      </c>
      <c r="I7" s="40">
        <f>COUNTIF(Vertices[Out-Degree],"&gt;= "&amp;H7)-COUNTIF(Vertices[Out-Degree],"&gt;="&amp;H8)</f>
        <v>0</v>
      </c>
      <c r="J7" s="39">
        <f t="shared" si="4"/>
        <v>190.75151518181815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0.008838454545454547</v>
      </c>
      <c r="O7" s="40">
        <f>COUNTIF(Vertices[Eigenvector Centrality],"&gt;= "&amp;N7)-COUNTIF(Vertices[Eigenvector Centrality],"&gt;="&amp;N8)</f>
        <v>0</v>
      </c>
      <c r="P7" s="39">
        <f t="shared" si="7"/>
        <v>0.5769482727272728</v>
      </c>
      <c r="Q7" s="40">
        <f>COUNTIF(Vertices[PageRank],"&gt;= "&amp;P7)-COUNTIF(Vertices[PageRank],"&gt;="&amp;P8)</f>
        <v>7</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121</v>
      </c>
      <c r="D8" s="32">
        <f t="shared" si="1"/>
        <v>0</v>
      </c>
      <c r="E8" s="3">
        <f>COUNTIF(Vertices[Degree],"&gt;= "&amp;D8)-COUNTIF(Vertices[Degree],"&gt;="&amp;D9)</f>
        <v>0</v>
      </c>
      <c r="F8" s="37">
        <f t="shared" si="2"/>
        <v>3.054545454545454</v>
      </c>
      <c r="G8" s="38">
        <f>COUNTIF(Vertices[In-Degree],"&gt;= "&amp;F8)-COUNTIF(Vertices[In-Degree],"&gt;="&amp;F9)</f>
        <v>0</v>
      </c>
      <c r="H8" s="37">
        <f t="shared" si="3"/>
        <v>0.7636363636363634</v>
      </c>
      <c r="I8" s="38">
        <f>COUNTIF(Vertices[Out-Degree],"&gt;= "&amp;H8)-COUNTIF(Vertices[Out-Degree],"&gt;="&amp;H9)</f>
        <v>0</v>
      </c>
      <c r="J8" s="37">
        <f t="shared" si="4"/>
        <v>228.90181821818177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0.010606145454545456</v>
      </c>
      <c r="O8" s="38">
        <f>COUNTIF(Vertices[Eigenvector Centrality],"&gt;= "&amp;N8)-COUNTIF(Vertices[Eigenvector Centrality],"&gt;="&amp;N9)</f>
        <v>2</v>
      </c>
      <c r="P8" s="37">
        <f t="shared" si="7"/>
        <v>0.6923379272727274</v>
      </c>
      <c r="Q8" s="38">
        <f>COUNTIF(Vertices[PageRank],"&gt;= "&amp;P8)-COUNTIF(Vertices[PageRank],"&gt;="&amp;P9)</f>
        <v>8</v>
      </c>
      <c r="R8" s="37">
        <f t="shared" si="8"/>
        <v>0.07272727272727272</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3.5636363636363626</v>
      </c>
      <c r="G9" s="40">
        <f>COUNTIF(Vertices[In-Degree],"&gt;= "&amp;F9)-COUNTIF(Vertices[In-Degree],"&gt;="&amp;F10)</f>
        <v>0</v>
      </c>
      <c r="H9" s="39">
        <f t="shared" si="3"/>
        <v>0.8909090909090907</v>
      </c>
      <c r="I9" s="40">
        <f>COUNTIF(Vertices[Out-Degree],"&gt;= "&amp;H9)-COUNTIF(Vertices[Out-Degree],"&gt;="&amp;H10)</f>
        <v>6</v>
      </c>
      <c r="J9" s="39">
        <f t="shared" si="4"/>
        <v>267.0521212545454</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0.012373836363636365</v>
      </c>
      <c r="O9" s="40">
        <f>COUNTIF(Vertices[Eigenvector Centrality],"&gt;= "&amp;N9)-COUNTIF(Vertices[Eigenvector Centrality],"&gt;="&amp;N10)</f>
        <v>5</v>
      </c>
      <c r="P9" s="39">
        <f t="shared" si="7"/>
        <v>0.8077275818181819</v>
      </c>
      <c r="Q9" s="40">
        <f>COUNTIF(Vertices[PageRank],"&gt;= "&amp;P9)-COUNTIF(Vertices[PageRank],"&gt;="&amp;P10)</f>
        <v>1</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1348</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1.0181818181818179</v>
      </c>
      <c r="I10" s="38">
        <f>COUNTIF(Vertices[Out-Degree],"&gt;= "&amp;H10)-COUNTIF(Vertices[Out-Degree],"&gt;="&amp;H11)</f>
        <v>0</v>
      </c>
      <c r="J10" s="37">
        <f t="shared" si="4"/>
        <v>305.20242429090905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0.014141527272727274</v>
      </c>
      <c r="O10" s="38">
        <f>COUNTIF(Vertices[Eigenvector Centrality],"&gt;= "&amp;N10)-COUNTIF(Vertices[Eigenvector Centrality],"&gt;="&amp;N11)</f>
        <v>5</v>
      </c>
      <c r="P10" s="37">
        <f t="shared" si="7"/>
        <v>0.9231172363636365</v>
      </c>
      <c r="Q10" s="38">
        <f>COUNTIF(Vertices[PageRank],"&gt;= "&amp;P10)-COUNTIF(Vertices[PageRank],"&gt;="&amp;P11)</f>
        <v>4</v>
      </c>
      <c r="R10" s="37">
        <f t="shared" si="8"/>
        <v>0.09696969696969696</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4.58181818181818</v>
      </c>
      <c r="G11" s="40">
        <f>COUNTIF(Vertices[In-Degree],"&gt;= "&amp;F11)-COUNTIF(Vertices[In-Degree],"&gt;="&amp;F12)</f>
        <v>0</v>
      </c>
      <c r="H11" s="39">
        <f t="shared" si="3"/>
        <v>1.145454545454545</v>
      </c>
      <c r="I11" s="40">
        <f>COUNTIF(Vertices[Out-Degree],"&gt;= "&amp;H11)-COUNTIF(Vertices[Out-Degree],"&gt;="&amp;H12)</f>
        <v>0</v>
      </c>
      <c r="J11" s="39">
        <f t="shared" si="4"/>
        <v>343.3527273272727</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0.015909218181818185</v>
      </c>
      <c r="O11" s="40">
        <f>COUNTIF(Vertices[Eigenvector Centrality],"&gt;= "&amp;N11)-COUNTIF(Vertices[Eigenvector Centrality],"&gt;="&amp;N12)</f>
        <v>0</v>
      </c>
      <c r="P11" s="39">
        <f t="shared" si="7"/>
        <v>1.038506890909091</v>
      </c>
      <c r="Q11" s="40">
        <f>COUNTIF(Vertices[PageRank],"&gt;= "&amp;P11)-COUNTIF(Vertices[PageRank],"&gt;="&amp;P12)</f>
        <v>5</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264</v>
      </c>
      <c r="B12" s="34">
        <v>108</v>
      </c>
      <c r="D12" s="32">
        <f t="shared" si="1"/>
        <v>0</v>
      </c>
      <c r="E12" s="3">
        <f>COUNTIF(Vertices[Degree],"&gt;= "&amp;D12)-COUNTIF(Vertices[Degree],"&gt;="&amp;D13)</f>
        <v>0</v>
      </c>
      <c r="F12" s="37">
        <f t="shared" si="2"/>
        <v>5.090909090909089</v>
      </c>
      <c r="G12" s="38">
        <f>COUNTIF(Vertices[In-Degree],"&gt;= "&amp;F12)-COUNTIF(Vertices[In-Degree],"&gt;="&amp;F13)</f>
        <v>0</v>
      </c>
      <c r="H12" s="37">
        <f t="shared" si="3"/>
        <v>1.2727272727272723</v>
      </c>
      <c r="I12" s="38">
        <f>COUNTIF(Vertices[Out-Degree],"&gt;= "&amp;H12)-COUNTIF(Vertices[Out-Degree],"&gt;="&amp;H13)</f>
        <v>0</v>
      </c>
      <c r="J12" s="37">
        <f t="shared" si="4"/>
        <v>381.50303036363636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0.017676909090909094</v>
      </c>
      <c r="O12" s="38">
        <f>COUNTIF(Vertices[Eigenvector Centrality],"&gt;= "&amp;N12)-COUNTIF(Vertices[Eigenvector Centrality],"&gt;="&amp;N13)</f>
        <v>7</v>
      </c>
      <c r="P12" s="37">
        <f t="shared" si="7"/>
        <v>1.1538965454545456</v>
      </c>
      <c r="Q12" s="38">
        <f>COUNTIF(Vertices[PageRank],"&gt;= "&amp;P12)-COUNTIF(Vertices[PageRank],"&gt;="&amp;P13)</f>
        <v>2</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265</v>
      </c>
      <c r="B13" s="34">
        <v>11</v>
      </c>
      <c r="D13" s="32">
        <f t="shared" si="1"/>
        <v>0</v>
      </c>
      <c r="E13" s="3">
        <f>COUNTIF(Vertices[Degree],"&gt;= "&amp;D13)-COUNTIF(Vertices[Degree],"&gt;="&amp;D14)</f>
        <v>0</v>
      </c>
      <c r="F13" s="39">
        <f t="shared" si="2"/>
        <v>5.599999999999998</v>
      </c>
      <c r="G13" s="40">
        <f>COUNTIF(Vertices[In-Degree],"&gt;= "&amp;F13)-COUNTIF(Vertices[In-Degree],"&gt;="&amp;F14)</f>
        <v>0</v>
      </c>
      <c r="H13" s="39">
        <f t="shared" si="3"/>
        <v>1.3999999999999995</v>
      </c>
      <c r="I13" s="40">
        <f>COUNTIF(Vertices[Out-Degree],"&gt;= "&amp;H13)-COUNTIF(Vertices[Out-Degree],"&gt;="&amp;H14)</f>
        <v>0</v>
      </c>
      <c r="J13" s="39">
        <f t="shared" si="4"/>
        <v>419.6533334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0.019444600000000003</v>
      </c>
      <c r="O13" s="40">
        <f>COUNTIF(Vertices[Eigenvector Centrality],"&gt;= "&amp;N13)-COUNTIF(Vertices[Eigenvector Centrality],"&gt;="&amp;N14)</f>
        <v>1</v>
      </c>
      <c r="P13" s="39">
        <f t="shared" si="7"/>
        <v>1.2692862</v>
      </c>
      <c r="Q13" s="40">
        <f>COUNTIF(Vertices[PageRank],"&gt;= "&amp;P13)-COUNTIF(Vertices[PageRank],"&gt;="&amp;P14)</f>
        <v>1</v>
      </c>
      <c r="R13" s="39">
        <f t="shared" si="8"/>
        <v>0.1333333333333333</v>
      </c>
      <c r="S13" s="44">
        <f>COUNTIF(Vertices[Clustering Coefficient],"&gt;= "&amp;R13)-COUNTIF(Vertices[Clustering Coefficient],"&gt;="&amp;R14)</f>
        <v>1</v>
      </c>
      <c r="T13" s="39" t="e">
        <f ca="1" t="shared" si="9"/>
        <v>#REF!</v>
      </c>
      <c r="U13" s="40" t="e">
        <f ca="1" t="shared" si="0"/>
        <v>#REF!</v>
      </c>
    </row>
    <row r="14" spans="1:21" ht="15">
      <c r="A14" s="34" t="s">
        <v>176</v>
      </c>
      <c r="B14" s="34">
        <v>2</v>
      </c>
      <c r="D14" s="32">
        <f t="shared" si="1"/>
        <v>0</v>
      </c>
      <c r="E14" s="3">
        <f>COUNTIF(Vertices[Degree],"&gt;= "&amp;D14)-COUNTIF(Vertices[Degree],"&gt;="&amp;D15)</f>
        <v>0</v>
      </c>
      <c r="F14" s="37">
        <f t="shared" si="2"/>
        <v>6.109090909090907</v>
      </c>
      <c r="G14" s="38">
        <f>COUNTIF(Vertices[In-Degree],"&gt;= "&amp;F14)-COUNTIF(Vertices[In-Degree],"&gt;="&amp;F15)</f>
        <v>0</v>
      </c>
      <c r="H14" s="37">
        <f t="shared" si="3"/>
        <v>1.5272727272727267</v>
      </c>
      <c r="I14" s="38">
        <f>COUNTIF(Vertices[Out-Degree],"&gt;= "&amp;H14)-COUNTIF(Vertices[Out-Degree],"&gt;="&amp;H15)</f>
        <v>0</v>
      </c>
      <c r="J14" s="37">
        <f t="shared" si="4"/>
        <v>457.80363643636366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0.021212290909090912</v>
      </c>
      <c r="O14" s="38">
        <f>COUNTIF(Vertices[Eigenvector Centrality],"&gt;= "&amp;N14)-COUNTIF(Vertices[Eigenvector Centrality],"&gt;="&amp;N15)</f>
        <v>0</v>
      </c>
      <c r="P14" s="37">
        <f t="shared" si="7"/>
        <v>1.3846758545454545</v>
      </c>
      <c r="Q14" s="38">
        <f>COUNTIF(Vertices[PageRank],"&gt;= "&amp;P14)-COUNTIF(Vertices[PageRank],"&gt;="&amp;P15)</f>
        <v>3</v>
      </c>
      <c r="R14" s="37">
        <f t="shared" si="8"/>
        <v>0.14545454545454542</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6.6181818181818155</v>
      </c>
      <c r="G15" s="40">
        <f>COUNTIF(Vertices[In-Degree],"&gt;= "&amp;F15)-COUNTIF(Vertices[In-Degree],"&gt;="&amp;F16)</f>
        <v>2</v>
      </c>
      <c r="H15" s="39">
        <f t="shared" si="3"/>
        <v>1.6545454545454539</v>
      </c>
      <c r="I15" s="40">
        <f>COUNTIF(Vertices[Out-Degree],"&gt;= "&amp;H15)-COUNTIF(Vertices[Out-Degree],"&gt;="&amp;H16)</f>
        <v>0</v>
      </c>
      <c r="J15" s="39">
        <f t="shared" si="4"/>
        <v>495.9539394727273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0.02297998181818182</v>
      </c>
      <c r="O15" s="40">
        <f>COUNTIF(Vertices[Eigenvector Centrality],"&gt;= "&amp;N15)-COUNTIF(Vertices[Eigenvector Centrality],"&gt;="&amp;N16)</f>
        <v>0</v>
      </c>
      <c r="P15" s="39">
        <f t="shared" si="7"/>
        <v>1.500065509090909</v>
      </c>
      <c r="Q15" s="40">
        <f>COUNTIF(Vertices[PageRank],"&gt;= "&amp;P15)-COUNTIF(Vertices[PageRank],"&gt;="&amp;P16)</f>
        <v>1</v>
      </c>
      <c r="R15" s="39">
        <f t="shared" si="8"/>
        <v>0.15757575757575754</v>
      </c>
      <c r="S15" s="44">
        <f>COUNTIF(Vertices[Clustering Coefficient],"&gt;= "&amp;R15)-COUNTIF(Vertices[Clustering Coefficient],"&gt;="&amp;R16)</f>
        <v>1</v>
      </c>
      <c r="T15" s="39" t="e">
        <f ca="1" t="shared" si="9"/>
        <v>#REF!</v>
      </c>
      <c r="U15" s="40" t="e">
        <f ca="1" t="shared" si="0"/>
        <v>#REF!</v>
      </c>
    </row>
    <row r="16" spans="1:21" ht="15">
      <c r="A16" s="34" t="s">
        <v>151</v>
      </c>
      <c r="B16" s="34">
        <v>2</v>
      </c>
      <c r="D16" s="32">
        <f t="shared" si="1"/>
        <v>0</v>
      </c>
      <c r="E16" s="3">
        <f>COUNTIF(Vertices[Degree],"&gt;= "&amp;D16)-COUNTIF(Vertices[Degree],"&gt;="&amp;D17)</f>
        <v>0</v>
      </c>
      <c r="F16" s="37">
        <f t="shared" si="2"/>
        <v>7.127272727272724</v>
      </c>
      <c r="G16" s="38">
        <f>COUNTIF(Vertices[In-Degree],"&gt;= "&amp;F16)-COUNTIF(Vertices[In-Degree],"&gt;="&amp;F17)</f>
        <v>0</v>
      </c>
      <c r="H16" s="37">
        <f t="shared" si="3"/>
        <v>1.781818181818181</v>
      </c>
      <c r="I16" s="38">
        <f>COUNTIF(Vertices[Out-Degree],"&gt;= "&amp;H16)-COUNTIF(Vertices[Out-Degree],"&gt;="&amp;H17)</f>
        <v>0</v>
      </c>
      <c r="J16" s="37">
        <f t="shared" si="4"/>
        <v>534.1042425090909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0.02474767272727273</v>
      </c>
      <c r="O16" s="38">
        <f>COUNTIF(Vertices[Eigenvector Centrality],"&gt;= "&amp;N16)-COUNTIF(Vertices[Eigenvector Centrality],"&gt;="&amp;N17)</f>
        <v>0</v>
      </c>
      <c r="P16" s="37">
        <f t="shared" si="7"/>
        <v>1.6154551636363634</v>
      </c>
      <c r="Q16" s="38">
        <f>COUNTIF(Vertices[PageRank],"&gt;= "&amp;P16)-COUNTIF(Vertices[PageRank],"&gt;="&amp;P17)</f>
        <v>1</v>
      </c>
      <c r="R16" s="37">
        <f t="shared" si="8"/>
        <v>0.16969696969696965</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7.636363636363633</v>
      </c>
      <c r="G17" s="40">
        <f>COUNTIF(Vertices[In-Degree],"&gt;= "&amp;F17)-COUNTIF(Vertices[In-Degree],"&gt;="&amp;F18)</f>
        <v>4</v>
      </c>
      <c r="H17" s="39">
        <f t="shared" si="3"/>
        <v>1.9090909090909083</v>
      </c>
      <c r="I17" s="40">
        <f>COUNTIF(Vertices[Out-Degree],"&gt;= "&amp;H17)-COUNTIF(Vertices[Out-Degree],"&gt;="&amp;H18)</f>
        <v>1</v>
      </c>
      <c r="J17" s="39">
        <f t="shared" si="4"/>
        <v>572.2545455454546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0.02651536363636364</v>
      </c>
      <c r="O17" s="40">
        <f>COUNTIF(Vertices[Eigenvector Centrality],"&gt;= "&amp;N17)-COUNTIF(Vertices[Eigenvector Centrality],"&gt;="&amp;N18)</f>
        <v>0</v>
      </c>
      <c r="P17" s="39">
        <f t="shared" si="7"/>
        <v>1.730844818181818</v>
      </c>
      <c r="Q17" s="40">
        <f>COUNTIF(Vertices[PageRank],"&gt;= "&amp;P17)-COUNTIF(Vertices[PageRank],"&gt;="&amp;P18)</f>
        <v>2</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0.05</v>
      </c>
      <c r="D18" s="32">
        <f t="shared" si="1"/>
        <v>0</v>
      </c>
      <c r="E18" s="3">
        <f>COUNTIF(Vertices[Degree],"&gt;= "&amp;D18)-COUNTIF(Vertices[Degree],"&gt;="&amp;D19)</f>
        <v>0</v>
      </c>
      <c r="F18" s="37">
        <f t="shared" si="2"/>
        <v>8.145454545454543</v>
      </c>
      <c r="G18" s="38">
        <f>COUNTIF(Vertices[In-Degree],"&gt;= "&amp;F18)-COUNTIF(Vertices[In-Degree],"&gt;="&amp;F19)</f>
        <v>0</v>
      </c>
      <c r="H18" s="37">
        <f t="shared" si="3"/>
        <v>2.0363636363636357</v>
      </c>
      <c r="I18" s="38">
        <f>COUNTIF(Vertices[Out-Degree],"&gt;= "&amp;H18)-COUNTIF(Vertices[Out-Degree],"&gt;="&amp;H19)</f>
        <v>0</v>
      </c>
      <c r="J18" s="37">
        <f t="shared" si="4"/>
        <v>610.4048485818182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0.028283054545454548</v>
      </c>
      <c r="O18" s="38">
        <f>COUNTIF(Vertices[Eigenvector Centrality],"&gt;= "&amp;N18)-COUNTIF(Vertices[Eigenvector Centrality],"&gt;="&amp;N19)</f>
        <v>1</v>
      </c>
      <c r="P18" s="37">
        <f t="shared" si="7"/>
        <v>1.8462344727272724</v>
      </c>
      <c r="Q18" s="38">
        <f>COUNTIF(Vertices[PageRank],"&gt;= "&amp;P18)-COUNTIF(Vertices[PageRank],"&gt;="&amp;P19)</f>
        <v>1</v>
      </c>
      <c r="R18" s="37">
        <f t="shared" si="8"/>
        <v>0.19393939393939388</v>
      </c>
      <c r="S18" s="43">
        <f>COUNTIF(Vertices[Clustering Coefficient],"&gt;= "&amp;R18)-COUNTIF(Vertices[Clustering Coefficient],"&gt;="&amp;R19)</f>
        <v>1</v>
      </c>
      <c r="T18" s="37" t="e">
        <f ca="1" t="shared" si="9"/>
        <v>#REF!</v>
      </c>
      <c r="U18" s="38" t="e">
        <f ca="1" t="shared" si="0"/>
        <v>#REF!</v>
      </c>
    </row>
    <row r="19" spans="1:21" ht="15">
      <c r="A19" s="34" t="s">
        <v>171</v>
      </c>
      <c r="B19" s="34">
        <v>0.09523809523809523</v>
      </c>
      <c r="D19" s="32">
        <f t="shared" si="1"/>
        <v>0</v>
      </c>
      <c r="E19" s="3">
        <f>COUNTIF(Vertices[Degree],"&gt;= "&amp;D19)-COUNTIF(Vertices[Degree],"&gt;="&amp;D20)</f>
        <v>0</v>
      </c>
      <c r="F19" s="39">
        <f t="shared" si="2"/>
        <v>8.654545454545453</v>
      </c>
      <c r="G19" s="40">
        <f>COUNTIF(Vertices[In-Degree],"&gt;= "&amp;F19)-COUNTIF(Vertices[In-Degree],"&gt;="&amp;F20)</f>
        <v>0</v>
      </c>
      <c r="H19" s="39">
        <f t="shared" si="3"/>
        <v>2.163636363636363</v>
      </c>
      <c r="I19" s="40">
        <f>COUNTIF(Vertices[Out-Degree],"&gt;= "&amp;H19)-COUNTIF(Vertices[Out-Degree],"&gt;="&amp;H20)</f>
        <v>0</v>
      </c>
      <c r="J19" s="39">
        <f t="shared" si="4"/>
        <v>648.5551516181819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0.030050745454545457</v>
      </c>
      <c r="O19" s="40">
        <f>COUNTIF(Vertices[Eigenvector Centrality],"&gt;= "&amp;N19)-COUNTIF(Vertices[Eigenvector Centrality],"&gt;="&amp;N20)</f>
        <v>1</v>
      </c>
      <c r="P19" s="39">
        <f t="shared" si="7"/>
        <v>1.9616241272727268</v>
      </c>
      <c r="Q19" s="40">
        <f>COUNTIF(Vertices[PageRank],"&gt;= "&amp;P19)-COUNTIF(Vertices[PageRank],"&gt;="&amp;P20)</f>
        <v>1</v>
      </c>
      <c r="R19" s="39">
        <f t="shared" si="8"/>
        <v>0.206060606060606</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9.163636363636362</v>
      </c>
      <c r="G20" s="38">
        <f>COUNTIF(Vertices[In-Degree],"&gt;= "&amp;F20)-COUNTIF(Vertices[In-Degree],"&gt;="&amp;F21)</f>
        <v>0</v>
      </c>
      <c r="H20" s="37">
        <f t="shared" si="3"/>
        <v>2.2909090909090906</v>
      </c>
      <c r="I20" s="38">
        <f>COUNTIF(Vertices[Out-Degree],"&gt;= "&amp;H20)-COUNTIF(Vertices[Out-Degree],"&gt;="&amp;H21)</f>
        <v>0</v>
      </c>
      <c r="J20" s="37">
        <f t="shared" si="4"/>
        <v>686.7054546545455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0.03181843636363637</v>
      </c>
      <c r="O20" s="38">
        <f>COUNTIF(Vertices[Eigenvector Centrality],"&gt;= "&amp;N20)-COUNTIF(Vertices[Eigenvector Centrality],"&gt;="&amp;N21)</f>
        <v>0</v>
      </c>
      <c r="P20" s="37">
        <f t="shared" si="7"/>
        <v>2.0770137818181813</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9.672727272727272</v>
      </c>
      <c r="G21" s="40">
        <f>COUNTIF(Vertices[In-Degree],"&gt;= "&amp;F21)-COUNTIF(Vertices[In-Degree],"&gt;="&amp;F22)</f>
        <v>0</v>
      </c>
      <c r="H21" s="39">
        <f t="shared" si="3"/>
        <v>2.418181818181818</v>
      </c>
      <c r="I21" s="40">
        <f>COUNTIF(Vertices[Out-Degree],"&gt;= "&amp;H21)-COUNTIF(Vertices[Out-Degree],"&gt;="&amp;H22)</f>
        <v>0</v>
      </c>
      <c r="J21" s="39">
        <f t="shared" si="4"/>
        <v>724.8557576909092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0.03358612727272728</v>
      </c>
      <c r="O21" s="40">
        <f>COUNTIF(Vertices[Eigenvector Centrality],"&gt;= "&amp;N21)-COUNTIF(Vertices[Eigenvector Centrality],"&gt;="&amp;N22)</f>
        <v>0</v>
      </c>
      <c r="P21" s="39">
        <f t="shared" si="7"/>
        <v>2.192403436363636</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10.181818181818182</v>
      </c>
      <c r="G22" s="38">
        <f>COUNTIF(Vertices[In-Degree],"&gt;= "&amp;F22)-COUNTIF(Vertices[In-Degree],"&gt;="&amp;F23)</f>
        <v>0</v>
      </c>
      <c r="H22" s="37">
        <f t="shared" si="3"/>
        <v>2.5454545454545454</v>
      </c>
      <c r="I22" s="38">
        <f>COUNTIF(Vertices[Out-Degree],"&gt;= "&amp;H22)-COUNTIF(Vertices[Out-Degree],"&gt;="&amp;H23)</f>
        <v>0</v>
      </c>
      <c r="J22" s="37">
        <f t="shared" si="4"/>
        <v>763.0060607272728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0.03535381818181819</v>
      </c>
      <c r="O22" s="38">
        <f>COUNTIF(Vertices[Eigenvector Centrality],"&gt;= "&amp;N22)-COUNTIF(Vertices[Eigenvector Centrality],"&gt;="&amp;N23)</f>
        <v>0</v>
      </c>
      <c r="P22" s="37">
        <f t="shared" si="7"/>
        <v>2.3077930909090907</v>
      </c>
      <c r="Q22" s="38">
        <f>COUNTIF(Vertices[PageRank],"&gt;= "&amp;P22)-COUNTIF(Vertices[PageRank],"&gt;="&amp;P23)</f>
        <v>0</v>
      </c>
      <c r="R22" s="37">
        <f t="shared" si="8"/>
        <v>0.24242424242424235</v>
      </c>
      <c r="S22" s="43">
        <f>COUNTIF(Vertices[Clustering Coefficient],"&gt;= "&amp;R22)-COUNTIF(Vertices[Clustering Coefficient],"&gt;="&amp;R23)</f>
        <v>3</v>
      </c>
      <c r="T22" s="37" t="e">
        <f ca="1" t="shared" si="9"/>
        <v>#REF!</v>
      </c>
      <c r="U22" s="38" t="e">
        <f ca="1" t="shared" si="0"/>
        <v>#REF!</v>
      </c>
    </row>
    <row r="23" spans="1:21" ht="15">
      <c r="A23" s="34" t="s">
        <v>154</v>
      </c>
      <c r="B23" s="34">
        <v>50</v>
      </c>
      <c r="D23" s="32">
        <f t="shared" si="1"/>
        <v>0</v>
      </c>
      <c r="E23" s="3">
        <f>COUNTIF(Vertices[Degree],"&gt;= "&amp;D23)-COUNTIF(Vertices[Degree],"&gt;="&amp;D24)</f>
        <v>0</v>
      </c>
      <c r="F23" s="39">
        <f t="shared" si="2"/>
        <v>10.690909090909091</v>
      </c>
      <c r="G23" s="40">
        <f>COUNTIF(Vertices[In-Degree],"&gt;= "&amp;F23)-COUNTIF(Vertices[In-Degree],"&gt;="&amp;F24)</f>
        <v>0</v>
      </c>
      <c r="H23" s="39">
        <f t="shared" si="3"/>
        <v>2.672727272727273</v>
      </c>
      <c r="I23" s="40">
        <f>COUNTIF(Vertices[Out-Degree],"&gt;= "&amp;H23)-COUNTIF(Vertices[Out-Degree],"&gt;="&amp;H24)</f>
        <v>0</v>
      </c>
      <c r="J23" s="39">
        <f t="shared" si="4"/>
        <v>801.1563637636365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0.0371215090909091</v>
      </c>
      <c r="O23" s="40">
        <f>COUNTIF(Vertices[Eigenvector Centrality],"&gt;= "&amp;N23)-COUNTIF(Vertices[Eigenvector Centrality],"&gt;="&amp;N24)</f>
        <v>0</v>
      </c>
      <c r="P23" s="39">
        <f t="shared" si="7"/>
        <v>2.4231827454545454</v>
      </c>
      <c r="Q23" s="40">
        <f>COUNTIF(Vertices[PageRank],"&gt;= "&amp;P23)-COUNTIF(Vertices[PageRank],"&gt;="&amp;P24)</f>
        <v>0</v>
      </c>
      <c r="R23" s="39">
        <f t="shared" si="8"/>
        <v>0.25454545454545446</v>
      </c>
      <c r="S23" s="44">
        <f>COUNTIF(Vertices[Clustering Coefficient],"&gt;= "&amp;R23)-COUNTIF(Vertices[Clustering Coefficient],"&gt;="&amp;R24)</f>
        <v>1</v>
      </c>
      <c r="T23" s="39" t="e">
        <f ca="1" t="shared" si="9"/>
        <v>#REF!</v>
      </c>
      <c r="U23" s="40" t="e">
        <f ca="1" t="shared" si="0"/>
        <v>#REF!</v>
      </c>
    </row>
    <row r="24" spans="1:21" ht="15">
      <c r="A24" s="34" t="s">
        <v>155</v>
      </c>
      <c r="B24" s="34">
        <v>117</v>
      </c>
      <c r="D24" s="32">
        <f t="shared" si="1"/>
        <v>0</v>
      </c>
      <c r="E24" s="3">
        <f>COUNTIF(Vertices[Degree],"&gt;= "&amp;D24)-COUNTIF(Vertices[Degree],"&gt;="&amp;D25)</f>
        <v>0</v>
      </c>
      <c r="F24" s="37">
        <f t="shared" si="2"/>
        <v>11.200000000000001</v>
      </c>
      <c r="G24" s="38">
        <f>COUNTIF(Vertices[In-Degree],"&gt;= "&amp;F24)-COUNTIF(Vertices[In-Degree],"&gt;="&amp;F25)</f>
        <v>0</v>
      </c>
      <c r="H24" s="37">
        <f t="shared" si="3"/>
        <v>2.8000000000000003</v>
      </c>
      <c r="I24" s="38">
        <f>COUNTIF(Vertices[Out-Degree],"&gt;= "&amp;H24)-COUNTIF(Vertices[Out-Degree],"&gt;="&amp;H25)</f>
        <v>0</v>
      </c>
      <c r="J24" s="37">
        <f t="shared" si="4"/>
        <v>839.3066668000001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0.038889200000000006</v>
      </c>
      <c r="O24" s="38">
        <f>COUNTIF(Vertices[Eigenvector Centrality],"&gt;= "&amp;N24)-COUNTIF(Vertices[Eigenvector Centrality],"&gt;="&amp;N25)</f>
        <v>0</v>
      </c>
      <c r="P24" s="37">
        <f t="shared" si="7"/>
        <v>2.5385724</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11.70909090909091</v>
      </c>
      <c r="G25" s="40">
        <f>COUNTIF(Vertices[In-Degree],"&gt;= "&amp;F25)-COUNTIF(Vertices[In-Degree],"&gt;="&amp;F26)</f>
        <v>0</v>
      </c>
      <c r="H25" s="39">
        <f t="shared" si="3"/>
        <v>2.9272727272727277</v>
      </c>
      <c r="I25" s="40">
        <f>COUNTIF(Vertices[Out-Degree],"&gt;= "&amp;H25)-COUNTIF(Vertices[Out-Degree],"&gt;="&amp;H26)</f>
        <v>14</v>
      </c>
      <c r="J25" s="39">
        <f t="shared" si="4"/>
        <v>877.4569698363638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0.040656890909090915</v>
      </c>
      <c r="O25" s="40">
        <f>COUNTIF(Vertices[Eigenvector Centrality],"&gt;= "&amp;N25)-COUNTIF(Vertices[Eigenvector Centrality],"&gt;="&amp;N26)</f>
        <v>0</v>
      </c>
      <c r="P25" s="39">
        <f t="shared" si="7"/>
        <v>2.6539620545454548</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12.21818181818182</v>
      </c>
      <c r="G26" s="38">
        <f>COUNTIF(Vertices[In-Degree],"&gt;= "&amp;F26)-COUNTIF(Vertices[In-Degree],"&gt;="&amp;F28)</f>
        <v>0</v>
      </c>
      <c r="H26" s="37">
        <f t="shared" si="3"/>
        <v>3.054545454545455</v>
      </c>
      <c r="I26" s="38">
        <f>COUNTIF(Vertices[Out-Degree],"&gt;= "&amp;H26)-COUNTIF(Vertices[Out-Degree],"&gt;="&amp;H28)</f>
        <v>0</v>
      </c>
      <c r="J26" s="37">
        <f t="shared" si="4"/>
        <v>915.6072728727274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0.042424581818181824</v>
      </c>
      <c r="O26" s="38">
        <f>COUNTIF(Vertices[Eigenvector Centrality],"&gt;= "&amp;N26)-COUNTIF(Vertices[Eigenvector Centrality],"&gt;="&amp;N28)</f>
        <v>0</v>
      </c>
      <c r="P26" s="37">
        <f t="shared" si="7"/>
        <v>2.7693517090909094</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2.615815</v>
      </c>
      <c r="D27" s="32"/>
      <c r="E27" s="3">
        <f>COUNTIF(Vertices[Degree],"&gt;= "&amp;D27)-COUNTIF(Vertices[Degree],"&gt;="&amp;D28)</f>
        <v>0</v>
      </c>
      <c r="F27" s="61"/>
      <c r="G27" s="62">
        <f>COUNTIF(Vertices[In-Degree],"&gt;= "&amp;F27)-COUNTIF(Vertices[In-Degree],"&gt;="&amp;F28)</f>
        <v>-1</v>
      </c>
      <c r="H27" s="61"/>
      <c r="I27" s="62">
        <f>COUNTIF(Vertices[Out-Degree],"&gt;= "&amp;H27)-COUNTIF(Vertices[Out-Degree],"&gt;="&amp;H28)</f>
        <v>-12</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3.1818181818181825</v>
      </c>
      <c r="I28" s="40">
        <f>COUNTIF(Vertices[Out-Degree],"&gt;= "&amp;H28)-COUNTIF(Vertices[Out-Degree],"&gt;="&amp;H40)</f>
        <v>0</v>
      </c>
      <c r="J28" s="39">
        <f>J26+($J$57-$J$2)/BinDivisor</f>
        <v>953.7575759090911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0.04419227272727273</v>
      </c>
      <c r="O28" s="40">
        <f>COUNTIF(Vertices[Eigenvector Centrality],"&gt;= "&amp;N28)-COUNTIF(Vertices[Eigenvector Centrality],"&gt;="&amp;N40)</f>
        <v>4</v>
      </c>
      <c r="P28" s="39">
        <f>P26+($P$57-$P$2)/BinDivisor</f>
        <v>2.884741363636364</v>
      </c>
      <c r="Q28" s="40">
        <f>COUNTIF(Vertices[PageRank],"&gt;= "&amp;P28)-COUNTIF(Vertices[PageRank],"&gt;="&amp;P40)</f>
        <v>0</v>
      </c>
      <c r="R28" s="39">
        <f>R26+($R$57-$R$2)/BinDivisor</f>
        <v>0.30303030303030304</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1:21" ht="15">
      <c r="A29" s="34" t="s">
        <v>158</v>
      </c>
      <c r="B29" s="34">
        <v>0.038098693759071114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1349</v>
      </c>
      <c r="B30" s="34">
        <v>0.506506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1350</v>
      </c>
      <c r="B32" s="34" t="s">
        <v>1364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1351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1352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1353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1354</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-12</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1:21" ht="15">
      <c r="A39" s="34" t="s">
        <v>1355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-12</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1:21" ht="15">
      <c r="A40" s="34" t="s">
        <v>1356</v>
      </c>
      <c r="B40" s="34" t="s">
        <v>85</v>
      </c>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3.30909090909091</v>
      </c>
      <c r="I40" s="38">
        <f>COUNTIF(Vertices[Out-Degree],"&gt;= "&amp;H40)-COUNTIF(Vertices[Out-Degree],"&gt;="&amp;H41)</f>
        <v>0</v>
      </c>
      <c r="J40" s="37">
        <f>J28+($J$57-$J$2)/BinDivisor</f>
        <v>991.9078789454547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0.04595996363636364</v>
      </c>
      <c r="O40" s="38">
        <f>COUNTIF(Vertices[Eigenvector Centrality],"&gt;= "&amp;N40)-COUNTIF(Vertices[Eigenvector Centrality],"&gt;="&amp;N41)</f>
        <v>1</v>
      </c>
      <c r="P40" s="37">
        <f>P28+($P$57-$P$2)/BinDivisor</f>
        <v>3.000131018181819</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s="34" t="s">
        <v>1357</v>
      </c>
      <c r="B41" s="34" t="s">
        <v>85</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1030.0581819818183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0.04772765454545455</v>
      </c>
      <c r="O41" s="40">
        <f>COUNTIF(Vertices[Eigenvector Centrality],"&gt;= "&amp;N41)-COUNTIF(Vertices[Eigenvector Centrality],"&gt;="&amp;N42)</f>
        <v>0</v>
      </c>
      <c r="P41" s="39">
        <f aca="true" t="shared" si="16" ref="P41:P56">P40+($P$57-$P$2)/BinDivisor</f>
        <v>3.1155206727272735</v>
      </c>
      <c r="Q41" s="40">
        <f>COUNTIF(Vertices[PageRank],"&gt;= "&amp;P41)-COUNTIF(Vertices[PageRank],"&gt;="&amp;P42)</f>
        <v>0</v>
      </c>
      <c r="R41" s="39">
        <f aca="true" t="shared" si="17" ref="R41:R56">R40+($R$57-$R$2)/BinDivisor</f>
        <v>0.3272727272727273</v>
      </c>
      <c r="S41" s="44">
        <f>COUNTIF(Vertices[Clustering Coefficient],"&gt;= "&amp;R41)-COUNTIF(Vertices[Clustering Coefficient],"&gt;="&amp;R42)</f>
        <v>8</v>
      </c>
      <c r="T41" s="39" t="e">
        <f aca="true" t="shared" si="18" ref="T41:T56">T40+($T$57-$T$2)/BinDivisor</f>
        <v>#REF!</v>
      </c>
      <c r="U41" s="40" t="e">
        <f ca="1" t="shared" si="0"/>
        <v>#REF!</v>
      </c>
    </row>
    <row r="42" spans="1:21" ht="15">
      <c r="A42" s="34" t="s">
        <v>1358</v>
      </c>
      <c r="B42" s="34" t="s">
        <v>85</v>
      </c>
      <c r="D42" s="32">
        <f t="shared" si="10"/>
        <v>0</v>
      </c>
      <c r="E42" s="3">
        <f>COUNTIF(Vertices[Degree],"&gt;= "&amp;D42)-COUNTIF(Vertices[Degree],"&gt;="&amp;D43)</f>
        <v>0</v>
      </c>
      <c r="F42" s="37">
        <f t="shared" si="11"/>
        <v>14.25454545454546</v>
      </c>
      <c r="G42" s="38">
        <f>COUNTIF(Vertices[In-Degree],"&gt;= "&amp;F42)-COUNTIF(Vertices[In-Degree],"&gt;="&amp;F43)</f>
        <v>0</v>
      </c>
      <c r="H42" s="37">
        <f t="shared" si="12"/>
        <v>3.563636363636365</v>
      </c>
      <c r="I42" s="38">
        <f>COUNTIF(Vertices[Out-Degree],"&gt;= "&amp;H42)-COUNTIF(Vertices[Out-Degree],"&gt;="&amp;H43)</f>
        <v>0</v>
      </c>
      <c r="J42" s="37">
        <f t="shared" si="13"/>
        <v>1068.2084850181818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0.04949534545454546</v>
      </c>
      <c r="O42" s="38">
        <f>COUNTIF(Vertices[Eigenvector Centrality],"&gt;= "&amp;N42)-COUNTIF(Vertices[Eigenvector Centrality],"&gt;="&amp;N43)</f>
        <v>0</v>
      </c>
      <c r="P42" s="37">
        <f t="shared" si="16"/>
        <v>3.230910327272728</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4" t="s">
        <v>1359</v>
      </c>
      <c r="B43" s="34" t="s">
        <v>85</v>
      </c>
      <c r="D43" s="32">
        <f t="shared" si="10"/>
        <v>0</v>
      </c>
      <c r="E43" s="3">
        <f>COUNTIF(Vertices[Degree],"&gt;= "&amp;D43)-COUNTIF(Vertices[Degree],"&gt;="&amp;D44)</f>
        <v>0</v>
      </c>
      <c r="F43" s="39">
        <f t="shared" si="11"/>
        <v>14.763636363636369</v>
      </c>
      <c r="G43" s="40">
        <f>COUNTIF(Vertices[In-Degree],"&gt;= "&amp;F43)-COUNTIF(Vertices[In-Degree],"&gt;="&amp;F44)</f>
        <v>0</v>
      </c>
      <c r="H43" s="39">
        <f t="shared" si="12"/>
        <v>3.6909090909090922</v>
      </c>
      <c r="I43" s="40">
        <f>COUNTIF(Vertices[Out-Degree],"&gt;= "&amp;H43)-COUNTIF(Vertices[Out-Degree],"&gt;="&amp;H44)</f>
        <v>0</v>
      </c>
      <c r="J43" s="39">
        <f t="shared" si="13"/>
        <v>1106.3587880545454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0.05126303636363637</v>
      </c>
      <c r="O43" s="40">
        <f>COUNTIF(Vertices[Eigenvector Centrality],"&gt;= "&amp;N43)-COUNTIF(Vertices[Eigenvector Centrality],"&gt;="&amp;N44)</f>
        <v>0</v>
      </c>
      <c r="P43" s="39">
        <f t="shared" si="16"/>
        <v>3.346299981818183</v>
      </c>
      <c r="Q43" s="40">
        <f>COUNTIF(Vertices[PageRank],"&gt;= "&amp;P43)-COUNTIF(Vertices[PageRank],"&gt;="&amp;P44)</f>
        <v>0</v>
      </c>
      <c r="R43" s="39">
        <f t="shared" si="17"/>
        <v>0.3515151515151516</v>
      </c>
      <c r="S43" s="44">
        <f>COUNTIF(Vertices[Clustering Coefficient],"&gt;= "&amp;R43)-COUNTIF(Vertices[Clustering Coefficient],"&gt;="&amp;R44)</f>
        <v>1</v>
      </c>
      <c r="T43" s="39" t="e">
        <f ca="1" t="shared" si="18"/>
        <v>#REF!</v>
      </c>
      <c r="U43" s="40" t="e">
        <f ca="1" t="shared" si="0"/>
        <v>#REF!</v>
      </c>
    </row>
    <row r="44" spans="1:21" ht="15">
      <c r="A44" s="34" t="s">
        <v>1360</v>
      </c>
      <c r="B44" s="34" t="s">
        <v>85</v>
      </c>
      <c r="D44" s="32">
        <f t="shared" si="10"/>
        <v>0</v>
      </c>
      <c r="E44" s="3">
        <f>COUNTIF(Vertices[Degree],"&gt;= "&amp;D44)-COUNTIF(Vertices[Degree],"&gt;="&amp;D45)</f>
        <v>0</v>
      </c>
      <c r="F44" s="37">
        <f t="shared" si="11"/>
        <v>15.272727272727279</v>
      </c>
      <c r="G44" s="38">
        <f>COUNTIF(Vertices[In-Degree],"&gt;= "&amp;F44)-COUNTIF(Vertices[In-Degree],"&gt;="&amp;F45)</f>
        <v>0</v>
      </c>
      <c r="H44" s="37">
        <f t="shared" si="12"/>
        <v>3.8181818181818197</v>
      </c>
      <c r="I44" s="38">
        <f>COUNTIF(Vertices[Out-Degree],"&gt;= "&amp;H44)-COUNTIF(Vertices[Out-Degree],"&gt;="&amp;H45)</f>
        <v>0</v>
      </c>
      <c r="J44" s="37">
        <f t="shared" si="13"/>
        <v>1144.509091090909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0.05303072727272728</v>
      </c>
      <c r="O44" s="38">
        <f>COUNTIF(Vertices[Eigenvector Centrality],"&gt;= "&amp;N44)-COUNTIF(Vertices[Eigenvector Centrality],"&gt;="&amp;N45)</f>
        <v>1</v>
      </c>
      <c r="P44" s="37">
        <f t="shared" si="16"/>
        <v>3.4616896363636376</v>
      </c>
      <c r="Q44" s="38">
        <f>COUNTIF(Vertices[PageRank],"&gt;= "&amp;P44)-COUNTIF(Vertices[PageRank],"&gt;="&amp;P45)</f>
        <v>0</v>
      </c>
      <c r="R44" s="37">
        <f t="shared" si="17"/>
        <v>0.36363636363636376</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15.781818181818188</v>
      </c>
      <c r="G45" s="40">
        <f>COUNTIF(Vertices[In-Degree],"&gt;= "&amp;F45)-COUNTIF(Vertices[In-Degree],"&gt;="&amp;F46)</f>
        <v>0</v>
      </c>
      <c r="H45" s="39">
        <f t="shared" si="12"/>
        <v>3.945454545454547</v>
      </c>
      <c r="I45" s="40">
        <f>COUNTIF(Vertices[Out-Degree],"&gt;= "&amp;H45)-COUNTIF(Vertices[Out-Degree],"&gt;="&amp;H46)</f>
        <v>6</v>
      </c>
      <c r="J45" s="39">
        <f t="shared" si="13"/>
        <v>1182.6593941272724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0.05479841818181819</v>
      </c>
      <c r="O45" s="40">
        <f>COUNTIF(Vertices[Eigenvector Centrality],"&gt;= "&amp;N45)-COUNTIF(Vertices[Eigenvector Centrality],"&gt;="&amp;N46)</f>
        <v>0</v>
      </c>
      <c r="P45" s="39">
        <f t="shared" si="16"/>
        <v>3.5770792909090923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1:21" ht="15">
      <c r="A46" s="34" t="s">
        <v>1361</v>
      </c>
      <c r="B46" s="34" t="s">
        <v>85</v>
      </c>
      <c r="D46" s="32">
        <f t="shared" si="10"/>
        <v>0</v>
      </c>
      <c r="E46" s="3">
        <f>COUNTIF(Vertices[Degree],"&gt;= "&amp;D46)-COUNTIF(Vertices[Degree],"&gt;="&amp;D47)</f>
        <v>0</v>
      </c>
      <c r="F46" s="37">
        <f t="shared" si="11"/>
        <v>16.290909090909096</v>
      </c>
      <c r="G46" s="38">
        <f>COUNTIF(Vertices[In-Degree],"&gt;= "&amp;F46)-COUNTIF(Vertices[In-Degree],"&gt;="&amp;F47)</f>
        <v>0</v>
      </c>
      <c r="H46" s="37">
        <f t="shared" si="12"/>
        <v>4.072727272727274</v>
      </c>
      <c r="I46" s="38">
        <f>COUNTIF(Vertices[Out-Degree],"&gt;= "&amp;H46)-COUNTIF(Vertices[Out-Degree],"&gt;="&amp;H47)</f>
        <v>0</v>
      </c>
      <c r="J46" s="37">
        <f t="shared" si="13"/>
        <v>1220.809697163636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0.056566109090909096</v>
      </c>
      <c r="O46" s="38">
        <f>COUNTIF(Vertices[Eigenvector Centrality],"&gt;= "&amp;N46)-COUNTIF(Vertices[Eigenvector Centrality],"&gt;="&amp;N47)</f>
        <v>0</v>
      </c>
      <c r="P46" s="37">
        <f t="shared" si="16"/>
        <v>3.692468945454547</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1:21" ht="15">
      <c r="A47" s="34" t="s">
        <v>1362</v>
      </c>
      <c r="B47" s="34" t="s">
        <v>85</v>
      </c>
      <c r="D47" s="32">
        <f t="shared" si="10"/>
        <v>0</v>
      </c>
      <c r="E47" s="3">
        <f>COUNTIF(Vertices[Degree],"&gt;= "&amp;D47)-COUNTIF(Vertices[Degree],"&gt;="&amp;D48)</f>
        <v>0</v>
      </c>
      <c r="F47" s="39">
        <f t="shared" si="11"/>
        <v>16.800000000000004</v>
      </c>
      <c r="G47" s="40">
        <f>COUNTIF(Vertices[In-Degree],"&gt;= "&amp;F47)-COUNTIF(Vertices[In-Degree],"&gt;="&amp;F48)</f>
        <v>0</v>
      </c>
      <c r="H47" s="39">
        <f t="shared" si="12"/>
        <v>4.200000000000001</v>
      </c>
      <c r="I47" s="40">
        <f>COUNTIF(Vertices[Out-Degree],"&gt;= "&amp;H47)-COUNTIF(Vertices[Out-Degree],"&gt;="&amp;H48)</f>
        <v>0</v>
      </c>
      <c r="J47" s="39">
        <f t="shared" si="13"/>
        <v>1258.9600001999995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0.058333800000000005</v>
      </c>
      <c r="O47" s="40">
        <f>COUNTIF(Vertices[Eigenvector Centrality],"&gt;= "&amp;N47)-COUNTIF(Vertices[Eigenvector Centrality],"&gt;="&amp;N48)</f>
        <v>0</v>
      </c>
      <c r="P47" s="39">
        <f t="shared" si="16"/>
        <v>3.8078586000000016</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1:21" ht="15">
      <c r="A48" s="34" t="s">
        <v>1363</v>
      </c>
      <c r="B48" s="34" t="s">
        <v>85</v>
      </c>
      <c r="D48" s="32">
        <f t="shared" si="10"/>
        <v>0</v>
      </c>
      <c r="E48" s="3">
        <f>COUNTIF(Vertices[Degree],"&gt;= "&amp;D48)-COUNTIF(Vertices[Degree],"&gt;="&amp;D49)</f>
        <v>0</v>
      </c>
      <c r="F48" s="37">
        <f t="shared" si="11"/>
        <v>17.309090909090912</v>
      </c>
      <c r="G48" s="38">
        <f>COUNTIF(Vertices[In-Degree],"&gt;= "&amp;F48)-COUNTIF(Vertices[In-Degree],"&gt;="&amp;F49)</f>
        <v>0</v>
      </c>
      <c r="H48" s="37">
        <f t="shared" si="12"/>
        <v>4.327272727272728</v>
      </c>
      <c r="I48" s="38">
        <f>COUNTIF(Vertices[Out-Degree],"&gt;= "&amp;H48)-COUNTIF(Vertices[Out-Degree],"&gt;="&amp;H49)</f>
        <v>0</v>
      </c>
      <c r="J48" s="37">
        <f t="shared" si="13"/>
        <v>1297.110303236363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0.060101490909090914</v>
      </c>
      <c r="O48" s="38">
        <f>COUNTIF(Vertices[Eigenvector Centrality],"&gt;= "&amp;N48)-COUNTIF(Vertices[Eigenvector Centrality],"&gt;="&amp;N49)</f>
        <v>0</v>
      </c>
      <c r="P48" s="37">
        <f t="shared" si="16"/>
        <v>3.9232482545454563</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17.81818181818182</v>
      </c>
      <c r="G49" s="40">
        <f>COUNTIF(Vertices[In-Degree],"&gt;= "&amp;F49)-COUNTIF(Vertices[In-Degree],"&gt;="&amp;F50)</f>
        <v>0</v>
      </c>
      <c r="H49" s="39">
        <f t="shared" si="12"/>
        <v>4.454545454545455</v>
      </c>
      <c r="I49" s="40">
        <f>COUNTIF(Vertices[Out-Degree],"&gt;= "&amp;H49)-COUNTIF(Vertices[Out-Degree],"&gt;="&amp;H50)</f>
        <v>0</v>
      </c>
      <c r="J49" s="39">
        <f t="shared" si="13"/>
        <v>1335.2606062727266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0.06186918181818182</v>
      </c>
      <c r="O49" s="40">
        <f>COUNTIF(Vertices[Eigenvector Centrality],"&gt;= "&amp;N49)-COUNTIF(Vertices[Eigenvector Centrality],"&gt;="&amp;N50)</f>
        <v>0</v>
      </c>
      <c r="P49" s="39">
        <f t="shared" si="16"/>
        <v>4.038637909090911</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18.327272727272728</v>
      </c>
      <c r="G50" s="38">
        <f>COUNTIF(Vertices[In-Degree],"&gt;= "&amp;F50)-COUNTIF(Vertices[In-Degree],"&gt;="&amp;F51)</f>
        <v>0</v>
      </c>
      <c r="H50" s="37">
        <f t="shared" si="12"/>
        <v>4.581818181818182</v>
      </c>
      <c r="I50" s="38">
        <f>COUNTIF(Vertices[Out-Degree],"&gt;= "&amp;H50)-COUNTIF(Vertices[Out-Degree],"&gt;="&amp;H51)</f>
        <v>0</v>
      </c>
      <c r="J50" s="37">
        <f t="shared" si="13"/>
        <v>1373.4109093090901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0.06363687272727274</v>
      </c>
      <c r="O50" s="38">
        <f>COUNTIF(Vertices[Eigenvector Centrality],"&gt;= "&amp;N50)-COUNTIF(Vertices[Eigenvector Centrality],"&gt;="&amp;N51)</f>
        <v>1</v>
      </c>
      <c r="P50" s="37">
        <f t="shared" si="16"/>
        <v>4.154027563636365</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18.836363636363636</v>
      </c>
      <c r="G51" s="40">
        <f>COUNTIF(Vertices[In-Degree],"&gt;= "&amp;F51)-COUNTIF(Vertices[In-Degree],"&gt;="&amp;F52)</f>
        <v>0</v>
      </c>
      <c r="H51" s="39">
        <f t="shared" si="12"/>
        <v>4.709090909090909</v>
      </c>
      <c r="I51" s="40">
        <f>COUNTIF(Vertices[Out-Degree],"&gt;= "&amp;H51)-COUNTIF(Vertices[Out-Degree],"&gt;="&amp;H52)</f>
        <v>0</v>
      </c>
      <c r="J51" s="39">
        <f t="shared" si="13"/>
        <v>1411.5612123454537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0.06540456363636366</v>
      </c>
      <c r="O51" s="40">
        <f>COUNTIF(Vertices[Eigenvector Centrality],"&gt;= "&amp;N51)-COUNTIF(Vertices[Eigenvector Centrality],"&gt;="&amp;N52)</f>
        <v>0</v>
      </c>
      <c r="P51" s="39">
        <f t="shared" si="16"/>
        <v>4.26941721818182</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19.345454545454544</v>
      </c>
      <c r="G52" s="38">
        <f>COUNTIF(Vertices[In-Degree],"&gt;= "&amp;F52)-COUNTIF(Vertices[In-Degree],"&gt;="&amp;F53)</f>
        <v>0</v>
      </c>
      <c r="H52" s="37">
        <f t="shared" si="12"/>
        <v>4.836363636363636</v>
      </c>
      <c r="I52" s="38">
        <f>COUNTIF(Vertices[Out-Degree],"&gt;= "&amp;H52)-COUNTIF(Vertices[Out-Degree],"&gt;="&amp;H53)</f>
        <v>0</v>
      </c>
      <c r="J52" s="37">
        <f t="shared" si="13"/>
        <v>1449.7115153818172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0.06717225454545457</v>
      </c>
      <c r="O52" s="38">
        <f>COUNTIF(Vertices[Eigenvector Centrality],"&gt;= "&amp;N52)-COUNTIF(Vertices[Eigenvector Centrality],"&gt;="&amp;N53)</f>
        <v>1</v>
      </c>
      <c r="P52" s="37">
        <f t="shared" si="16"/>
        <v>4.384806872727275</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4.963636363636363</v>
      </c>
      <c r="I53" s="40">
        <f>COUNTIF(Vertices[Out-Degree],"&gt;= "&amp;H53)-COUNTIF(Vertices[Out-Degree],"&gt;="&amp;H54)</f>
        <v>5</v>
      </c>
      <c r="J53" s="39">
        <f t="shared" si="13"/>
        <v>1487.8618184181807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0.06893994545454549</v>
      </c>
      <c r="O53" s="40">
        <f>COUNTIF(Vertices[Eigenvector Centrality],"&gt;= "&amp;N53)-COUNTIF(Vertices[Eigenvector Centrality],"&gt;="&amp;N54)</f>
        <v>1</v>
      </c>
      <c r="P53" s="39">
        <f t="shared" si="16"/>
        <v>4.500196527272729</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5.09090909090909</v>
      </c>
      <c r="I54" s="38">
        <f>COUNTIF(Vertices[Out-Degree],"&gt;= "&amp;H54)-COUNTIF(Vertices[Out-Degree],"&gt;="&amp;H55)</f>
        <v>0</v>
      </c>
      <c r="J54" s="37">
        <f t="shared" si="13"/>
        <v>1526.0121214545443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0.0707076363636364</v>
      </c>
      <c r="O54" s="38">
        <f>COUNTIF(Vertices[Eigenvector Centrality],"&gt;= "&amp;N54)-COUNTIF(Vertices[Eigenvector Centrality],"&gt;="&amp;N55)</f>
        <v>0</v>
      </c>
      <c r="P54" s="37">
        <f t="shared" si="16"/>
        <v>4.615586181818184</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20.872727272727268</v>
      </c>
      <c r="G55" s="40">
        <f>COUNTIF(Vertices[In-Degree],"&gt;= "&amp;F55)-COUNTIF(Vertices[In-Degree],"&gt;="&amp;F56)</f>
        <v>0</v>
      </c>
      <c r="H55" s="39">
        <f t="shared" si="12"/>
        <v>5.218181818181817</v>
      </c>
      <c r="I55" s="40">
        <f>COUNTIF(Vertices[Out-Degree],"&gt;= "&amp;H55)-COUNTIF(Vertices[Out-Degree],"&gt;="&amp;H56)</f>
        <v>0</v>
      </c>
      <c r="J55" s="39">
        <f t="shared" si="13"/>
        <v>1564.1624244909078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0.07247532727272732</v>
      </c>
      <c r="O55" s="40">
        <f>COUNTIF(Vertices[Eigenvector Centrality],"&gt;= "&amp;N55)-COUNTIF(Vertices[Eigenvector Centrality],"&gt;="&amp;N56)</f>
        <v>0</v>
      </c>
      <c r="P55" s="39">
        <f t="shared" si="16"/>
        <v>4.730975836363639</v>
      </c>
      <c r="Q55" s="40">
        <f>COUNTIF(Vertices[PageRank],"&gt;= "&amp;P55)-COUNTIF(Vertices[PageRank],"&gt;="&amp;P56)</f>
        <v>0</v>
      </c>
      <c r="R55" s="39">
        <f t="shared" si="17"/>
        <v>0.49696969696969734</v>
      </c>
      <c r="S55" s="44">
        <f>COUNTIF(Vertices[Clustering Coefficient],"&gt;= "&amp;R55)-COUNTIF(Vertices[Clustering Coefficient],"&gt;="&amp;R56)</f>
        <v>7</v>
      </c>
      <c r="T55" s="39" t="e">
        <f ca="1" t="shared" si="18"/>
        <v>#REF!</v>
      </c>
      <c r="U55" s="40" t="e">
        <f ca="1" t="shared" si="0"/>
        <v>#REF!</v>
      </c>
    </row>
    <row r="56" spans="4:21" ht="15">
      <c r="D56" s="32">
        <f t="shared" si="10"/>
        <v>0</v>
      </c>
      <c r="E56" s="3">
        <f>COUNTIF(Vertices[Degree],"&gt;= "&amp;D56)-COUNTIF(Vertices[Degree],"&gt;="&amp;D57)</f>
        <v>0</v>
      </c>
      <c r="F56" s="37">
        <f t="shared" si="11"/>
        <v>21.381818181818176</v>
      </c>
      <c r="G56" s="38">
        <f>COUNTIF(Vertices[In-Degree],"&gt;= "&amp;F56)-COUNTIF(Vertices[In-Degree],"&gt;="&amp;F57)</f>
        <v>0</v>
      </c>
      <c r="H56" s="37">
        <f t="shared" si="12"/>
        <v>5.345454545454544</v>
      </c>
      <c r="I56" s="38">
        <f>COUNTIF(Vertices[Out-Degree],"&gt;= "&amp;H56)-COUNTIF(Vertices[Out-Degree],"&gt;="&amp;H57)</f>
        <v>0</v>
      </c>
      <c r="J56" s="37">
        <f t="shared" si="13"/>
        <v>1602.3127275272714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0.07424301818181823</v>
      </c>
      <c r="O56" s="38">
        <f>COUNTIF(Vertices[Eigenvector Centrality],"&gt;= "&amp;N56)-COUNTIF(Vertices[Eigenvector Centrality],"&gt;="&amp;N57)</f>
        <v>0</v>
      </c>
      <c r="P56" s="37">
        <f t="shared" si="16"/>
        <v>4.846365490909093</v>
      </c>
      <c r="Q56" s="38">
        <f>COUNTIF(Vertices[PageRank],"&gt;= "&amp;P56)-COUNTIF(Vertices[PageRank],"&gt;="&amp;P57)</f>
        <v>0</v>
      </c>
      <c r="R56" s="37">
        <f t="shared" si="17"/>
        <v>0.5090909090909095</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28</v>
      </c>
      <c r="G57" s="42">
        <f>COUNTIF(Vertices[In-Degree],"&gt;= "&amp;F57)-COUNTIF(Vertices[In-Degree],"&gt;="&amp;F58)</f>
        <v>1</v>
      </c>
      <c r="H57" s="41">
        <f>MAX(Vertices[Out-Degree])</f>
        <v>7</v>
      </c>
      <c r="I57" s="42">
        <f>COUNTIF(Vertices[Out-Degree],"&gt;= "&amp;H57)-COUNTIF(Vertices[Out-Degree],"&gt;="&amp;H58)</f>
        <v>1</v>
      </c>
      <c r="J57" s="41">
        <f>MAX(Vertices[Betweenness Centrality])</f>
        <v>2098.266667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0.097223</v>
      </c>
      <c r="O57" s="42">
        <f>COUNTIF(Vertices[Eigenvector Centrality],"&gt;= "&amp;N57)-COUNTIF(Vertices[Eigenvector Centrality],"&gt;="&amp;N58)</f>
        <v>1</v>
      </c>
      <c r="P57" s="41">
        <f>MAX(Vertices[PageRank])</f>
        <v>6.346431</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28</v>
      </c>
    </row>
    <row r="79" spans="1:2" ht="15">
      <c r="A79" s="33" t="s">
        <v>90</v>
      </c>
      <c r="B79" s="47">
        <f>_xlfn.IFERROR(AVERAGE(Vertices[In-Degree]),NoMetricMessage)</f>
        <v>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7</v>
      </c>
    </row>
    <row r="93" spans="1:2" ht="15">
      <c r="A93" s="33" t="s">
        <v>96</v>
      </c>
      <c r="B93" s="47">
        <f>_xlfn.IFERROR(AVERAGE(Vertices[Out-Degree]),NoMetricMessage)</f>
        <v>2</v>
      </c>
    </row>
    <row r="94" spans="1:2" ht="15">
      <c r="A94" s="33" t="s">
        <v>97</v>
      </c>
      <c r="B94" s="47">
        <f>_xlfn.IFERROR(MEDIAN(Vertices[Out-Degree]),NoMetricMessage)</f>
        <v>2</v>
      </c>
    </row>
    <row r="105" spans="1:2" ht="15">
      <c r="A105" s="33" t="s">
        <v>100</v>
      </c>
      <c r="B105" s="47">
        <f>IF(COUNT(Vertices[Betweenness Centrality])&gt;0,J2,NoMetricMessage)</f>
        <v>0</v>
      </c>
    </row>
    <row r="106" spans="1:2" ht="15">
      <c r="A106" s="33" t="s">
        <v>101</v>
      </c>
      <c r="B106" s="47">
        <f>IF(COUNT(Vertices[Betweenness Centrality])&gt;0,J57,NoMetricMessage)</f>
        <v>2098.266667</v>
      </c>
    </row>
    <row r="107" spans="1:2" ht="15">
      <c r="A107" s="33" t="s">
        <v>102</v>
      </c>
      <c r="B107" s="47">
        <f>_xlfn.IFERROR(AVERAGE(Vertices[Betweenness Centrality]),NoMetricMessage)</f>
        <v>77.32075473584905</v>
      </c>
    </row>
    <row r="108" spans="1:2" ht="15">
      <c r="A108" s="33" t="s">
        <v>103</v>
      </c>
      <c r="B108" s="47">
        <f>_xlfn.IFERROR(MEDIAN(Vertices[Betweenness Centrality]),NoMetricMessage)</f>
        <v>9.5</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0.045203207547169805</v>
      </c>
    </row>
    <row r="122" spans="1:2" ht="15">
      <c r="A122" s="33" t="s">
        <v>109</v>
      </c>
      <c r="B122" s="47">
        <f>_xlfn.IFERROR(MEDIAN(Vertices[Closeness Centrality]),NoMetricMessage)</f>
        <v>0.008696</v>
      </c>
    </row>
    <row r="133" spans="1:2" ht="15">
      <c r="A133" s="33" t="s">
        <v>112</v>
      </c>
      <c r="B133" s="47">
        <f>IF(COUNT(Vertices[Eigenvector Centrality])&gt;0,N2,NoMetricMessage)</f>
        <v>0</v>
      </c>
    </row>
    <row r="134" spans="1:2" ht="15">
      <c r="A134" s="33" t="s">
        <v>113</v>
      </c>
      <c r="B134" s="47">
        <f>IF(COUNT(Vertices[Eigenvector Centrality])&gt;0,N57,NoMetricMessage)</f>
        <v>0.097223</v>
      </c>
    </row>
    <row r="135" spans="1:2" ht="15">
      <c r="A135" s="33" t="s">
        <v>114</v>
      </c>
      <c r="B135" s="47">
        <f>_xlfn.IFERROR(AVERAGE(Vertices[Eigenvector Centrality]),NoMetricMessage)</f>
        <v>0.01886796226415094</v>
      </c>
    </row>
    <row r="136" spans="1:2" ht="15">
      <c r="A136" s="33" t="s">
        <v>115</v>
      </c>
      <c r="B136" s="47">
        <f>_xlfn.IFERROR(MEDIAN(Vertices[Eigenvector Centrality]),NoMetricMessage)</f>
        <v>0.01287</v>
      </c>
    </row>
    <row r="147" spans="1:2" ht="15">
      <c r="A147" s="33" t="s">
        <v>140</v>
      </c>
      <c r="B147" s="47">
        <f>IF(COUNT(Vertices[PageRank])&gt;0,P2,NoMetricMessage)</f>
        <v>0</v>
      </c>
    </row>
    <row r="148" spans="1:2" ht="15">
      <c r="A148" s="33" t="s">
        <v>141</v>
      </c>
      <c r="B148" s="47">
        <f>IF(COUNT(Vertices[PageRank])&gt;0,P57,NoMetricMessage)</f>
        <v>6.346431</v>
      </c>
    </row>
    <row r="149" spans="1:2" ht="15">
      <c r="A149" s="33" t="s">
        <v>142</v>
      </c>
      <c r="B149" s="47">
        <f>_xlfn.IFERROR(AVERAGE(Vertices[PageRank]),NoMetricMessage)</f>
        <v>0.9811227924528296</v>
      </c>
    </row>
    <row r="150" spans="1:2" ht="15">
      <c r="A150" s="33" t="s">
        <v>143</v>
      </c>
      <c r="B150" s="47">
        <f>_xlfn.IFERROR(MEDIAN(Vertices[PageRank]),NoMetricMessage)</f>
        <v>0.710833</v>
      </c>
    </row>
    <row r="161" spans="1:2" ht="15">
      <c r="A161" s="33" t="s">
        <v>118</v>
      </c>
      <c r="B161" s="47">
        <f>IF(COUNT(Vertices[Clustering Coefficient])&gt;0,R2,NoMetricMessage)</f>
        <v>0</v>
      </c>
    </row>
    <row r="162" spans="1:2" ht="15">
      <c r="A162" s="33" t="s">
        <v>119</v>
      </c>
      <c r="B162" s="47">
        <f>IF(COUNT(Vertices[Clustering Coefficient])&gt;0,R57,NoMetricMessage)</f>
        <v>0.6666666666666666</v>
      </c>
    </row>
    <row r="163" spans="1:2" ht="15">
      <c r="A163" s="33" t="s">
        <v>120</v>
      </c>
      <c r="B163" s="47">
        <f>_xlfn.IFERROR(AVERAGE(Vertices[Clustering Coefficient]),NoMetricMessage)</f>
        <v>0.23210065615725986</v>
      </c>
    </row>
    <row r="164" spans="1:2" ht="15">
      <c r="A164" s="33" t="s">
        <v>121</v>
      </c>
      <c r="B164" s="47">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844</v>
      </c>
      <c r="K7" s="13" t="s">
        <v>845</v>
      </c>
    </row>
    <row r="8" spans="1:11" ht="409.5">
      <c r="A8"/>
      <c r="B8">
        <v>2</v>
      </c>
      <c r="C8">
        <v>2</v>
      </c>
      <c r="D8" t="s">
        <v>61</v>
      </c>
      <c r="E8" t="s">
        <v>61</v>
      </c>
      <c r="H8" t="s">
        <v>73</v>
      </c>
      <c r="J8" t="s">
        <v>846</v>
      </c>
      <c r="K8" s="13" t="s">
        <v>847</v>
      </c>
    </row>
    <row r="9" spans="1:11" ht="409.5">
      <c r="A9"/>
      <c r="B9">
        <v>3</v>
      </c>
      <c r="C9">
        <v>4</v>
      </c>
      <c r="D9" t="s">
        <v>62</v>
      </c>
      <c r="E9" t="s">
        <v>62</v>
      </c>
      <c r="H9" t="s">
        <v>74</v>
      </c>
      <c r="J9" t="s">
        <v>848</v>
      </c>
      <c r="K9" s="13" t="s">
        <v>849</v>
      </c>
    </row>
    <row r="10" spans="1:11" ht="409.5">
      <c r="A10"/>
      <c r="B10">
        <v>4</v>
      </c>
      <c r="D10" t="s">
        <v>63</v>
      </c>
      <c r="E10" t="s">
        <v>63</v>
      </c>
      <c r="H10" t="s">
        <v>75</v>
      </c>
      <c r="J10" t="s">
        <v>850</v>
      </c>
      <c r="K10" s="13" t="s">
        <v>851</v>
      </c>
    </row>
    <row r="11" spans="1:11" ht="15">
      <c r="A11"/>
      <c r="B11">
        <v>5</v>
      </c>
      <c r="D11" t="s">
        <v>46</v>
      </c>
      <c r="E11">
        <v>1</v>
      </c>
      <c r="H11" t="s">
        <v>76</v>
      </c>
      <c r="J11" t="s">
        <v>852</v>
      </c>
      <c r="K11" t="s">
        <v>853</v>
      </c>
    </row>
    <row r="12" spans="1:11" ht="15">
      <c r="A12"/>
      <c r="B12"/>
      <c r="D12" t="s">
        <v>64</v>
      </c>
      <c r="E12">
        <v>2</v>
      </c>
      <c r="H12">
        <v>0</v>
      </c>
      <c r="J12" t="s">
        <v>854</v>
      </c>
      <c r="K12" t="s">
        <v>855</v>
      </c>
    </row>
    <row r="13" spans="1:11" ht="15">
      <c r="A13"/>
      <c r="B13"/>
      <c r="D13">
        <v>1</v>
      </c>
      <c r="E13">
        <v>3</v>
      </c>
      <c r="H13">
        <v>1</v>
      </c>
      <c r="J13" t="s">
        <v>856</v>
      </c>
      <c r="K13" t="s">
        <v>857</v>
      </c>
    </row>
    <row r="14" spans="4:11" ht="15">
      <c r="D14">
        <v>2</v>
      </c>
      <c r="E14">
        <v>4</v>
      </c>
      <c r="H14">
        <v>2</v>
      </c>
      <c r="J14" t="s">
        <v>858</v>
      </c>
      <c r="K14" t="s">
        <v>859</v>
      </c>
    </row>
    <row r="15" spans="4:11" ht="15">
      <c r="D15">
        <v>3</v>
      </c>
      <c r="E15">
        <v>5</v>
      </c>
      <c r="H15">
        <v>3</v>
      </c>
      <c r="J15" t="s">
        <v>860</v>
      </c>
      <c r="K15" t="s">
        <v>861</v>
      </c>
    </row>
    <row r="16" spans="4:11" ht="15">
      <c r="D16">
        <v>4</v>
      </c>
      <c r="E16">
        <v>6</v>
      </c>
      <c r="H16">
        <v>4</v>
      </c>
      <c r="J16" t="s">
        <v>862</v>
      </c>
      <c r="K16" t="s">
        <v>863</v>
      </c>
    </row>
    <row r="17" spans="4:11" ht="15">
      <c r="D17">
        <v>5</v>
      </c>
      <c r="E17">
        <v>7</v>
      </c>
      <c r="H17">
        <v>5</v>
      </c>
      <c r="J17" t="s">
        <v>864</v>
      </c>
      <c r="K17" t="s">
        <v>865</v>
      </c>
    </row>
    <row r="18" spans="4:11" ht="15">
      <c r="D18">
        <v>6</v>
      </c>
      <c r="E18">
        <v>8</v>
      </c>
      <c r="H18">
        <v>6</v>
      </c>
      <c r="J18" t="s">
        <v>866</v>
      </c>
      <c r="K18" t="s">
        <v>867</v>
      </c>
    </row>
    <row r="19" spans="4:11" ht="15">
      <c r="D19">
        <v>7</v>
      </c>
      <c r="E19">
        <v>9</v>
      </c>
      <c r="H19">
        <v>7</v>
      </c>
      <c r="J19" t="s">
        <v>868</v>
      </c>
      <c r="K19" t="s">
        <v>869</v>
      </c>
    </row>
    <row r="20" spans="4:11" ht="15">
      <c r="D20">
        <v>8</v>
      </c>
      <c r="H20">
        <v>8</v>
      </c>
      <c r="J20" t="s">
        <v>870</v>
      </c>
      <c r="K20" t="s">
        <v>871</v>
      </c>
    </row>
    <row r="21" spans="4:11" ht="409.5">
      <c r="D21">
        <v>9</v>
      </c>
      <c r="H21">
        <v>9</v>
      </c>
      <c r="J21" t="s">
        <v>872</v>
      </c>
      <c r="K21" s="13" t="s">
        <v>873</v>
      </c>
    </row>
    <row r="22" spans="4:11" ht="409.5">
      <c r="D22">
        <v>10</v>
      </c>
      <c r="J22" t="s">
        <v>874</v>
      </c>
      <c r="K22" s="13" t="s">
        <v>875</v>
      </c>
    </row>
    <row r="23" spans="4:11" ht="409.5">
      <c r="D23">
        <v>11</v>
      </c>
      <c r="J23" t="s">
        <v>876</v>
      </c>
      <c r="K23" s="13" t="s">
        <v>877</v>
      </c>
    </row>
    <row r="24" spans="10:11" ht="409.5">
      <c r="J24" t="s">
        <v>878</v>
      </c>
      <c r="K24" s="13" t="s">
        <v>1432</v>
      </c>
    </row>
    <row r="25" spans="10:11" ht="15">
      <c r="J25" t="s">
        <v>879</v>
      </c>
      <c r="K25" t="b">
        <v>0</v>
      </c>
    </row>
    <row r="26" spans="10:11" ht="15">
      <c r="J26" t="s">
        <v>1430</v>
      </c>
      <c r="K26" t="s">
        <v>1431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907</v>
      </c>
      <c r="B1" s="13" t="s">
        <v>908</v>
      </c>
      <c r="C1" s="13" t="s">
        <v>909</v>
      </c>
      <c r="D1" s="13" t="s">
        <v>911</v>
      </c>
      <c r="E1" s="13" t="s">
        <v>910</v>
      </c>
      <c r="F1" s="13" t="s">
        <v>913</v>
      </c>
      <c r="G1" s="78" t="s">
        <v>912</v>
      </c>
      <c r="H1" s="78" t="s">
        <v>915</v>
      </c>
      <c r="I1" s="13" t="s">
        <v>914</v>
      </c>
      <c r="J1" s="13" t="s">
        <v>917</v>
      </c>
      <c r="K1" s="78" t="s">
        <v>916</v>
      </c>
      <c r="L1" s="78" t="s">
        <v>919</v>
      </c>
      <c r="M1" s="13" t="s">
        <v>918</v>
      </c>
      <c r="N1" s="13" t="s">
        <v>921</v>
      </c>
      <c r="O1" s="13" t="s">
        <v>920</v>
      </c>
      <c r="P1" s="13" t="s">
        <v>923</v>
      </c>
      <c r="Q1" s="13" t="s">
        <v>922</v>
      </c>
      <c r="R1" s="13" t="s">
        <v>925</v>
      </c>
      <c r="S1" s="13" t="s">
        <v>924</v>
      </c>
      <c r="T1" s="13" t="s">
        <v>927</v>
      </c>
      <c r="U1" s="13" t="s">
        <v>926</v>
      </c>
      <c r="V1" s="13" t="s">
        <v>928</v>
      </c>
    </row>
    <row r="2" spans="1:22" ht="15">
      <c r="A2" s="83" t="s">
        <v>308</v>
      </c>
      <c r="B2" s="78">
        <v>2</v>
      </c>
      <c r="C2" s="83" t="s">
        <v>311</v>
      </c>
      <c r="D2" s="78">
        <v>1</v>
      </c>
      <c r="E2" s="83" t="s">
        <v>309</v>
      </c>
      <c r="F2" s="78">
        <v>1</v>
      </c>
      <c r="G2" s="78"/>
      <c r="H2" s="78"/>
      <c r="I2" s="83" t="s">
        <v>307</v>
      </c>
      <c r="J2" s="78">
        <v>1</v>
      </c>
      <c r="K2" s="78"/>
      <c r="L2" s="78"/>
      <c r="M2" s="83" t="s">
        <v>300</v>
      </c>
      <c r="N2" s="78">
        <v>1</v>
      </c>
      <c r="O2" s="83" t="s">
        <v>308</v>
      </c>
      <c r="P2" s="78">
        <v>2</v>
      </c>
      <c r="Q2" s="83" t="s">
        <v>304</v>
      </c>
      <c r="R2" s="78">
        <v>1</v>
      </c>
      <c r="S2" s="83" t="s">
        <v>303</v>
      </c>
      <c r="T2" s="78">
        <v>1</v>
      </c>
      <c r="U2" s="83" t="s">
        <v>301</v>
      </c>
      <c r="V2" s="78">
        <v>2</v>
      </c>
    </row>
    <row r="3" spans="1:22" ht="15">
      <c r="A3" s="83" t="s">
        <v>301</v>
      </c>
      <c r="B3" s="78">
        <v>2</v>
      </c>
      <c r="C3" s="83" t="s">
        <v>310</v>
      </c>
      <c r="D3" s="78">
        <v>1</v>
      </c>
      <c r="E3" s="83" t="s">
        <v>306</v>
      </c>
      <c r="F3" s="78">
        <v>1</v>
      </c>
      <c r="G3" s="78"/>
      <c r="H3" s="78"/>
      <c r="I3" s="78"/>
      <c r="J3" s="78"/>
      <c r="K3" s="78"/>
      <c r="L3" s="78"/>
      <c r="M3" s="83" t="s">
        <v>299</v>
      </c>
      <c r="N3" s="78">
        <v>1</v>
      </c>
      <c r="O3" s="78"/>
      <c r="P3" s="78"/>
      <c r="Q3" s="78"/>
      <c r="R3" s="78"/>
      <c r="S3" s="78"/>
      <c r="T3" s="78"/>
      <c r="U3" s="83" t="s">
        <v>302</v>
      </c>
      <c r="V3" s="78">
        <v>1</v>
      </c>
    </row>
    <row r="4" spans="1:22" ht="15">
      <c r="A4" s="83" t="s">
        <v>310</v>
      </c>
      <c r="B4" s="78">
        <v>1</v>
      </c>
      <c r="C4" s="78"/>
      <c r="D4" s="78"/>
      <c r="E4" s="83" t="s">
        <v>305</v>
      </c>
      <c r="F4" s="78">
        <v>1</v>
      </c>
      <c r="G4" s="78"/>
      <c r="H4" s="78"/>
      <c r="I4" s="78"/>
      <c r="J4" s="78"/>
      <c r="K4" s="78"/>
      <c r="L4" s="78"/>
      <c r="M4" s="78"/>
      <c r="N4" s="78"/>
      <c r="O4" s="78"/>
      <c r="P4" s="78"/>
      <c r="Q4" s="78"/>
      <c r="R4" s="78"/>
      <c r="S4" s="78"/>
      <c r="T4" s="78"/>
      <c r="U4" s="78"/>
      <c r="V4" s="78"/>
    </row>
    <row r="5" spans="1:22" ht="15">
      <c r="A5" s="83" t="s">
        <v>311</v>
      </c>
      <c r="B5" s="78">
        <v>1</v>
      </c>
      <c r="C5" s="78"/>
      <c r="D5" s="78"/>
      <c r="E5" s="78"/>
      <c r="F5" s="78"/>
      <c r="G5" s="78"/>
      <c r="H5" s="78"/>
      <c r="I5" s="78"/>
      <c r="J5" s="78"/>
      <c r="K5" s="78"/>
      <c r="L5" s="78"/>
      <c r="M5" s="78"/>
      <c r="N5" s="78"/>
      <c r="O5" s="78"/>
      <c r="P5" s="78"/>
      <c r="Q5" s="78"/>
      <c r="R5" s="78"/>
      <c r="S5" s="78"/>
      <c r="T5" s="78"/>
      <c r="U5" s="78"/>
      <c r="V5" s="78"/>
    </row>
    <row r="6" spans="1:22" ht="15">
      <c r="A6" s="83" t="s">
        <v>309</v>
      </c>
      <c r="B6" s="78">
        <v>1</v>
      </c>
      <c r="C6" s="78"/>
      <c r="D6" s="78"/>
      <c r="E6" s="78"/>
      <c r="F6" s="78"/>
      <c r="G6" s="78"/>
      <c r="H6" s="78"/>
      <c r="I6" s="78"/>
      <c r="J6" s="78"/>
      <c r="K6" s="78"/>
      <c r="L6" s="78"/>
      <c r="M6" s="78"/>
      <c r="N6" s="78"/>
      <c r="O6" s="78"/>
      <c r="P6" s="78"/>
      <c r="Q6" s="78"/>
      <c r="R6" s="78"/>
      <c r="S6" s="78"/>
      <c r="T6" s="78"/>
      <c r="U6" s="78"/>
      <c r="V6" s="78"/>
    </row>
    <row r="7" spans="1:22" ht="15">
      <c r="A7" s="83" t="s">
        <v>307</v>
      </c>
      <c r="B7" s="78">
        <v>1</v>
      </c>
      <c r="C7" s="78"/>
      <c r="D7" s="78"/>
      <c r="E7" s="78"/>
      <c r="F7" s="78"/>
      <c r="G7" s="78"/>
      <c r="H7" s="78"/>
      <c r="I7" s="78"/>
      <c r="J7" s="78"/>
      <c r="K7" s="78"/>
      <c r="L7" s="78"/>
      <c r="M7" s="78"/>
      <c r="N7" s="78"/>
      <c r="O7" s="78"/>
      <c r="P7" s="78"/>
      <c r="Q7" s="78"/>
      <c r="R7" s="78"/>
      <c r="S7" s="78"/>
      <c r="T7" s="78"/>
      <c r="U7" s="78"/>
      <c r="V7" s="78"/>
    </row>
    <row r="8" spans="1:22" ht="15">
      <c r="A8" s="83" t="s">
        <v>306</v>
      </c>
      <c r="B8" s="78">
        <v>1</v>
      </c>
      <c r="C8" s="78"/>
      <c r="D8" s="78"/>
      <c r="E8" s="78"/>
      <c r="F8" s="78"/>
      <c r="G8" s="78"/>
      <c r="H8" s="78"/>
      <c r="I8" s="78"/>
      <c r="J8" s="78"/>
      <c r="K8" s="78"/>
      <c r="L8" s="78"/>
      <c r="M8" s="78"/>
      <c r="N8" s="78"/>
      <c r="O8" s="78"/>
      <c r="P8" s="78"/>
      <c r="Q8" s="78"/>
      <c r="R8" s="78"/>
      <c r="S8" s="78"/>
      <c r="T8" s="78"/>
      <c r="U8" s="78"/>
      <c r="V8" s="78"/>
    </row>
    <row r="9" spans="1:22" ht="15">
      <c r="A9" s="83" t="s">
        <v>305</v>
      </c>
      <c r="B9" s="78">
        <v>1</v>
      </c>
      <c r="C9" s="78"/>
      <c r="D9" s="78"/>
      <c r="E9" s="78"/>
      <c r="F9" s="78"/>
      <c r="G9" s="78"/>
      <c r="H9" s="78"/>
      <c r="I9" s="78"/>
      <c r="J9" s="78"/>
      <c r="K9" s="78"/>
      <c r="L9" s="78"/>
      <c r="M9" s="78"/>
      <c r="N9" s="78"/>
      <c r="O9" s="78"/>
      <c r="P9" s="78"/>
      <c r="Q9" s="78"/>
      <c r="R9" s="78"/>
      <c r="S9" s="78"/>
      <c r="T9" s="78"/>
      <c r="U9" s="78"/>
      <c r="V9" s="78"/>
    </row>
    <row r="10" spans="1:22" ht="15">
      <c r="A10" s="83" t="s">
        <v>304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303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934</v>
      </c>
      <c r="B14" s="13" t="s">
        <v>908</v>
      </c>
      <c r="C14" s="13" t="s">
        <v>935</v>
      </c>
      <c r="D14" s="13" t="s">
        <v>911</v>
      </c>
      <c r="E14" s="13" t="s">
        <v>936</v>
      </c>
      <c r="F14" s="13" t="s">
        <v>913</v>
      </c>
      <c r="G14" s="78" t="s">
        <v>937</v>
      </c>
      <c r="H14" s="78" t="s">
        <v>915</v>
      </c>
      <c r="I14" s="13" t="s">
        <v>938</v>
      </c>
      <c r="J14" s="13" t="s">
        <v>917</v>
      </c>
      <c r="K14" s="78" t="s">
        <v>939</v>
      </c>
      <c r="L14" s="78" t="s">
        <v>919</v>
      </c>
      <c r="M14" s="13" t="s">
        <v>940</v>
      </c>
      <c r="N14" s="13" t="s">
        <v>921</v>
      </c>
      <c r="O14" s="13" t="s">
        <v>941</v>
      </c>
      <c r="P14" s="13" t="s">
        <v>923</v>
      </c>
      <c r="Q14" s="13" t="s">
        <v>942</v>
      </c>
      <c r="R14" s="13" t="s">
        <v>925</v>
      </c>
      <c r="S14" s="13" t="s">
        <v>943</v>
      </c>
      <c r="T14" s="13" t="s">
        <v>927</v>
      </c>
      <c r="U14" s="13" t="s">
        <v>944</v>
      </c>
      <c r="V14" s="13" t="s">
        <v>928</v>
      </c>
    </row>
    <row r="15" spans="1:22" ht="15">
      <c r="A15" s="78" t="s">
        <v>313</v>
      </c>
      <c r="B15" s="78">
        <v>5</v>
      </c>
      <c r="C15" s="78" t="s">
        <v>320</v>
      </c>
      <c r="D15" s="78">
        <v>1</v>
      </c>
      <c r="E15" s="78" t="s">
        <v>318</v>
      </c>
      <c r="F15" s="78">
        <v>1</v>
      </c>
      <c r="G15" s="78"/>
      <c r="H15" s="78"/>
      <c r="I15" s="78" t="s">
        <v>313</v>
      </c>
      <c r="J15" s="78">
        <v>1</v>
      </c>
      <c r="K15" s="78"/>
      <c r="L15" s="78"/>
      <c r="M15" s="78" t="s">
        <v>313</v>
      </c>
      <c r="N15" s="78">
        <v>1</v>
      </c>
      <c r="O15" s="78" t="s">
        <v>317</v>
      </c>
      <c r="P15" s="78">
        <v>2</v>
      </c>
      <c r="Q15" s="78" t="s">
        <v>313</v>
      </c>
      <c r="R15" s="78">
        <v>1</v>
      </c>
      <c r="S15" s="78" t="s">
        <v>315</v>
      </c>
      <c r="T15" s="78">
        <v>1</v>
      </c>
      <c r="U15" s="78" t="s">
        <v>314</v>
      </c>
      <c r="V15" s="78">
        <v>2</v>
      </c>
    </row>
    <row r="16" spans="1:22" ht="15">
      <c r="A16" s="78" t="s">
        <v>317</v>
      </c>
      <c r="B16" s="78">
        <v>2</v>
      </c>
      <c r="C16" s="78" t="s">
        <v>319</v>
      </c>
      <c r="D16" s="78">
        <v>1</v>
      </c>
      <c r="E16" s="78" t="s">
        <v>316</v>
      </c>
      <c r="F16" s="78">
        <v>1</v>
      </c>
      <c r="G16" s="78"/>
      <c r="H16" s="78"/>
      <c r="I16" s="78"/>
      <c r="J16" s="78"/>
      <c r="K16" s="78"/>
      <c r="L16" s="78"/>
      <c r="M16" s="78" t="s">
        <v>312</v>
      </c>
      <c r="N16" s="78">
        <v>1</v>
      </c>
      <c r="O16" s="78"/>
      <c r="P16" s="78"/>
      <c r="Q16" s="78"/>
      <c r="R16" s="78"/>
      <c r="S16" s="78"/>
      <c r="T16" s="78"/>
      <c r="U16" s="78" t="s">
        <v>313</v>
      </c>
      <c r="V16" s="78">
        <v>1</v>
      </c>
    </row>
    <row r="17" spans="1:22" ht="15">
      <c r="A17" s="78" t="s">
        <v>314</v>
      </c>
      <c r="B17" s="78">
        <v>2</v>
      </c>
      <c r="C17" s="78"/>
      <c r="D17" s="78"/>
      <c r="E17" s="78" t="s">
        <v>313</v>
      </c>
      <c r="F17" s="78">
        <v>1</v>
      </c>
      <c r="G17" s="78"/>
      <c r="H17" s="78"/>
      <c r="I17" s="78"/>
      <c r="J17" s="78"/>
      <c r="K17" s="78"/>
      <c r="L17" s="78"/>
      <c r="M17" s="78"/>
      <c r="N17" s="78"/>
      <c r="O17" s="78"/>
      <c r="P17" s="78"/>
      <c r="Q17" s="78"/>
      <c r="R17" s="78"/>
      <c r="S17" s="78"/>
      <c r="T17" s="78"/>
      <c r="U17" s="78"/>
      <c r="V17" s="78"/>
    </row>
    <row r="18" spans="1:22" ht="15">
      <c r="A18" s="78" t="s">
        <v>319</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320</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318</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316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315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312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950</v>
      </c>
      <c r="B26" s="13" t="s">
        <v>908</v>
      </c>
      <c r="C26" s="78" t="s">
        <v>957</v>
      </c>
      <c r="D26" s="78" t="s">
        <v>911</v>
      </c>
      <c r="E26" s="13" t="s">
        <v>958</v>
      </c>
      <c r="F26" s="13" t="s">
        <v>913</v>
      </c>
      <c r="G26" s="13" t="s">
        <v>959</v>
      </c>
      <c r="H26" s="13" t="s">
        <v>915</v>
      </c>
      <c r="I26" s="13" t="s">
        <v>960</v>
      </c>
      <c r="J26" s="13" t="s">
        <v>917</v>
      </c>
      <c r="K26" s="13" t="s">
        <v>961</v>
      </c>
      <c r="L26" s="13" t="s">
        <v>919</v>
      </c>
      <c r="M26" s="78" t="s">
        <v>962</v>
      </c>
      <c r="N26" s="78" t="s">
        <v>921</v>
      </c>
      <c r="O26" s="13" t="s">
        <v>963</v>
      </c>
      <c r="P26" s="13" t="s">
        <v>923</v>
      </c>
      <c r="Q26" s="13" t="s">
        <v>964</v>
      </c>
      <c r="R26" s="13" t="s">
        <v>925</v>
      </c>
      <c r="S26" s="13" t="s">
        <v>965</v>
      </c>
      <c r="T26" s="13" t="s">
        <v>927</v>
      </c>
      <c r="U26" s="13" t="s">
        <v>970</v>
      </c>
      <c r="V26" s="13" t="s">
        <v>928</v>
      </c>
    </row>
    <row r="27" spans="1:22" ht="15">
      <c r="A27" s="78" t="s">
        <v>322</v>
      </c>
      <c r="B27" s="78">
        <v>5</v>
      </c>
      <c r="C27" s="78"/>
      <c r="D27" s="78"/>
      <c r="E27" s="78" t="s">
        <v>328</v>
      </c>
      <c r="F27" s="78">
        <v>1</v>
      </c>
      <c r="G27" s="78" t="s">
        <v>321</v>
      </c>
      <c r="H27" s="78">
        <v>2</v>
      </c>
      <c r="I27" s="78" t="s">
        <v>951</v>
      </c>
      <c r="J27" s="78">
        <v>1</v>
      </c>
      <c r="K27" s="78" t="s">
        <v>323</v>
      </c>
      <c r="L27" s="78">
        <v>1</v>
      </c>
      <c r="M27" s="78"/>
      <c r="N27" s="78"/>
      <c r="O27" s="78" t="s">
        <v>322</v>
      </c>
      <c r="P27" s="78">
        <v>2</v>
      </c>
      <c r="Q27" s="78" t="s">
        <v>325</v>
      </c>
      <c r="R27" s="78">
        <v>2</v>
      </c>
      <c r="S27" s="78" t="s">
        <v>955</v>
      </c>
      <c r="T27" s="78">
        <v>1</v>
      </c>
      <c r="U27" s="78" t="s">
        <v>322</v>
      </c>
      <c r="V27" s="78">
        <v>2</v>
      </c>
    </row>
    <row r="28" spans="1:22" ht="15">
      <c r="A28" s="78" t="s">
        <v>325</v>
      </c>
      <c r="B28" s="78">
        <v>2</v>
      </c>
      <c r="C28" s="78"/>
      <c r="D28" s="78"/>
      <c r="E28" s="78" t="s">
        <v>953</v>
      </c>
      <c r="F28" s="78">
        <v>1</v>
      </c>
      <c r="G28" s="78"/>
      <c r="H28" s="78"/>
      <c r="I28" s="78" t="s">
        <v>322</v>
      </c>
      <c r="J28" s="78">
        <v>1</v>
      </c>
      <c r="K28" s="78"/>
      <c r="L28" s="78"/>
      <c r="M28" s="78"/>
      <c r="N28" s="78"/>
      <c r="O28" s="78"/>
      <c r="P28" s="78"/>
      <c r="Q28" s="78"/>
      <c r="R28" s="78"/>
      <c r="S28" s="78" t="s">
        <v>956</v>
      </c>
      <c r="T28" s="78">
        <v>1</v>
      </c>
      <c r="U28" s="78"/>
      <c r="V28" s="78"/>
    </row>
    <row r="29" spans="1:22" ht="15">
      <c r="A29" s="78" t="s">
        <v>321</v>
      </c>
      <c r="B29" s="78">
        <v>2</v>
      </c>
      <c r="C29" s="78"/>
      <c r="D29" s="78"/>
      <c r="E29" s="78" t="s">
        <v>954</v>
      </c>
      <c r="F29" s="78">
        <v>1</v>
      </c>
      <c r="G29" s="78"/>
      <c r="H29" s="78"/>
      <c r="I29" s="78" t="s">
        <v>952</v>
      </c>
      <c r="J29" s="78">
        <v>1</v>
      </c>
      <c r="K29" s="78"/>
      <c r="L29" s="78"/>
      <c r="M29" s="78"/>
      <c r="N29" s="78"/>
      <c r="O29" s="78"/>
      <c r="P29" s="78"/>
      <c r="Q29" s="78"/>
      <c r="R29" s="78"/>
      <c r="S29" s="78" t="s">
        <v>966</v>
      </c>
      <c r="T29" s="78">
        <v>1</v>
      </c>
      <c r="U29" s="78"/>
      <c r="V29" s="78"/>
    </row>
    <row r="30" spans="1:22" ht="15">
      <c r="A30" s="78" t="s">
        <v>328</v>
      </c>
      <c r="B30" s="78">
        <v>1</v>
      </c>
      <c r="C30" s="78"/>
      <c r="D30" s="78"/>
      <c r="E30" s="78"/>
      <c r="F30" s="78"/>
      <c r="G30" s="78"/>
      <c r="H30" s="78"/>
      <c r="I30" s="78"/>
      <c r="J30" s="78"/>
      <c r="K30" s="78"/>
      <c r="L30" s="78"/>
      <c r="M30" s="78"/>
      <c r="N30" s="78"/>
      <c r="O30" s="78"/>
      <c r="P30" s="78"/>
      <c r="Q30" s="78"/>
      <c r="R30" s="78"/>
      <c r="S30" s="78" t="s">
        <v>967</v>
      </c>
      <c r="T30" s="78">
        <v>1</v>
      </c>
      <c r="U30" s="78"/>
      <c r="V30" s="78"/>
    </row>
    <row r="31" spans="1:22" ht="15">
      <c r="A31" s="78" t="s">
        <v>951</v>
      </c>
      <c r="B31" s="78">
        <v>1</v>
      </c>
      <c r="C31" s="78"/>
      <c r="D31" s="78"/>
      <c r="E31" s="78"/>
      <c r="F31" s="78"/>
      <c r="G31" s="78"/>
      <c r="H31" s="78"/>
      <c r="I31" s="78"/>
      <c r="J31" s="78"/>
      <c r="K31" s="78"/>
      <c r="L31" s="78"/>
      <c r="M31" s="78"/>
      <c r="N31" s="78"/>
      <c r="O31" s="78"/>
      <c r="P31" s="78"/>
      <c r="Q31" s="78"/>
      <c r="R31" s="78"/>
      <c r="S31" s="78" t="s">
        <v>968</v>
      </c>
      <c r="T31" s="78">
        <v>1</v>
      </c>
      <c r="U31" s="78"/>
      <c r="V31" s="78"/>
    </row>
    <row r="32" spans="1:22" ht="15">
      <c r="A32" s="78" t="s">
        <v>952</v>
      </c>
      <c r="B32" s="78">
        <v>1</v>
      </c>
      <c r="C32" s="78"/>
      <c r="D32" s="78"/>
      <c r="E32" s="78"/>
      <c r="F32" s="78"/>
      <c r="G32" s="78"/>
      <c r="H32" s="78"/>
      <c r="I32" s="78"/>
      <c r="J32" s="78"/>
      <c r="K32" s="78"/>
      <c r="L32" s="78"/>
      <c r="M32" s="78"/>
      <c r="N32" s="78"/>
      <c r="O32" s="78"/>
      <c r="P32" s="78"/>
      <c r="Q32" s="78"/>
      <c r="R32" s="78"/>
      <c r="S32" s="78" t="s">
        <v>969</v>
      </c>
      <c r="T32" s="78">
        <v>1</v>
      </c>
      <c r="U32" s="78"/>
      <c r="V32" s="78"/>
    </row>
    <row r="33" spans="1:22" ht="15">
      <c r="A33" s="78" t="s">
        <v>953</v>
      </c>
      <c r="B33" s="78">
        <v>1</v>
      </c>
      <c r="C33" s="78"/>
      <c r="D33" s="78"/>
      <c r="E33" s="78"/>
      <c r="F33" s="78"/>
      <c r="G33" s="78"/>
      <c r="H33" s="78"/>
      <c r="I33" s="78"/>
      <c r="J33" s="78"/>
      <c r="K33" s="78"/>
      <c r="L33" s="78"/>
      <c r="M33" s="78"/>
      <c r="N33" s="78"/>
      <c r="O33" s="78"/>
      <c r="P33" s="78"/>
      <c r="Q33" s="78"/>
      <c r="R33" s="78"/>
      <c r="S33" s="78"/>
      <c r="T33" s="78"/>
      <c r="U33" s="78"/>
      <c r="V33" s="78"/>
    </row>
    <row r="34" spans="1:22" ht="15">
      <c r="A34" s="78" t="s">
        <v>954</v>
      </c>
      <c r="B34" s="78">
        <v>1</v>
      </c>
      <c r="C34" s="78"/>
      <c r="D34" s="78"/>
      <c r="E34" s="78"/>
      <c r="F34" s="78"/>
      <c r="G34" s="78"/>
      <c r="H34" s="78"/>
      <c r="I34" s="78"/>
      <c r="J34" s="78"/>
      <c r="K34" s="78"/>
      <c r="L34" s="78"/>
      <c r="M34" s="78"/>
      <c r="N34" s="78"/>
      <c r="O34" s="78"/>
      <c r="P34" s="78"/>
      <c r="Q34" s="78"/>
      <c r="R34" s="78"/>
      <c r="S34" s="78"/>
      <c r="T34" s="78"/>
      <c r="U34" s="78"/>
      <c r="V34" s="78"/>
    </row>
    <row r="35" spans="1:22" ht="15">
      <c r="A35" s="78" t="s">
        <v>955</v>
      </c>
      <c r="B35" s="78">
        <v>1</v>
      </c>
      <c r="C35" s="78"/>
      <c r="D35" s="78"/>
      <c r="E35" s="78"/>
      <c r="F35" s="78"/>
      <c r="G35" s="78"/>
      <c r="H35" s="78"/>
      <c r="I35" s="78"/>
      <c r="J35" s="78"/>
      <c r="K35" s="78"/>
      <c r="L35" s="78"/>
      <c r="M35" s="78"/>
      <c r="N35" s="78"/>
      <c r="O35" s="78"/>
      <c r="P35" s="78"/>
      <c r="Q35" s="78"/>
      <c r="R35" s="78"/>
      <c r="S35" s="78"/>
      <c r="T35" s="78"/>
      <c r="U35" s="78"/>
      <c r="V35" s="78"/>
    </row>
    <row r="36" spans="1:22" ht="15">
      <c r="A36" s="78" t="s">
        <v>956</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973</v>
      </c>
      <c r="B39" s="13" t="s">
        <v>908</v>
      </c>
      <c r="C39" s="13" t="s">
        <v>981</v>
      </c>
      <c r="D39" s="13" t="s">
        <v>911</v>
      </c>
      <c r="E39" s="13" t="s">
        <v>987</v>
      </c>
      <c r="F39" s="13" t="s">
        <v>913</v>
      </c>
      <c r="G39" s="13" t="s">
        <v>995</v>
      </c>
      <c r="H39" s="13" t="s">
        <v>915</v>
      </c>
      <c r="I39" s="13" t="s">
        <v>1002</v>
      </c>
      <c r="J39" s="13" t="s">
        <v>917</v>
      </c>
      <c r="K39" s="78" t="s">
        <v>1006</v>
      </c>
      <c r="L39" s="78" t="s">
        <v>919</v>
      </c>
      <c r="M39" s="13" t="s">
        <v>1007</v>
      </c>
      <c r="N39" s="13" t="s">
        <v>921</v>
      </c>
      <c r="O39" s="13" t="s">
        <v>1014</v>
      </c>
      <c r="P39" s="13" t="s">
        <v>923</v>
      </c>
      <c r="Q39" s="13" t="s">
        <v>1025</v>
      </c>
      <c r="R39" s="13" t="s">
        <v>925</v>
      </c>
      <c r="S39" s="13" t="s">
        <v>1032</v>
      </c>
      <c r="T39" s="13" t="s">
        <v>927</v>
      </c>
      <c r="U39" s="13" t="s">
        <v>1034</v>
      </c>
      <c r="V39" s="13" t="s">
        <v>928</v>
      </c>
    </row>
    <row r="40" spans="1:22" ht="15">
      <c r="A40" s="84" t="s">
        <v>974</v>
      </c>
      <c r="B40" s="84">
        <v>11</v>
      </c>
      <c r="C40" s="84" t="s">
        <v>246</v>
      </c>
      <c r="D40" s="84">
        <v>11</v>
      </c>
      <c r="E40" s="84" t="s">
        <v>246</v>
      </c>
      <c r="F40" s="84">
        <v>10</v>
      </c>
      <c r="G40" s="84" t="s">
        <v>249</v>
      </c>
      <c r="H40" s="84">
        <v>2</v>
      </c>
      <c r="I40" s="84" t="s">
        <v>322</v>
      </c>
      <c r="J40" s="84">
        <v>3</v>
      </c>
      <c r="K40" s="84"/>
      <c r="L40" s="84"/>
      <c r="M40" s="84" t="s">
        <v>246</v>
      </c>
      <c r="N40" s="84">
        <v>3</v>
      </c>
      <c r="O40" s="84" t="s">
        <v>1015</v>
      </c>
      <c r="P40" s="84">
        <v>2</v>
      </c>
      <c r="Q40" s="84" t="s">
        <v>246</v>
      </c>
      <c r="R40" s="84">
        <v>2</v>
      </c>
      <c r="S40" s="84" t="s">
        <v>1033</v>
      </c>
      <c r="T40" s="84">
        <v>2</v>
      </c>
      <c r="U40" s="84" t="s">
        <v>1035</v>
      </c>
      <c r="V40" s="84">
        <v>4</v>
      </c>
    </row>
    <row r="41" spans="1:22" ht="15">
      <c r="A41" s="84" t="s">
        <v>975</v>
      </c>
      <c r="B41" s="84">
        <v>21</v>
      </c>
      <c r="C41" s="84" t="s">
        <v>241</v>
      </c>
      <c r="D41" s="84">
        <v>10</v>
      </c>
      <c r="E41" s="84" t="s">
        <v>988</v>
      </c>
      <c r="F41" s="84">
        <v>9</v>
      </c>
      <c r="G41" s="84" t="s">
        <v>996</v>
      </c>
      <c r="H41" s="84">
        <v>2</v>
      </c>
      <c r="I41" s="84" t="s">
        <v>1003</v>
      </c>
      <c r="J41" s="84">
        <v>3</v>
      </c>
      <c r="K41" s="84"/>
      <c r="L41" s="84"/>
      <c r="M41" s="84" t="s">
        <v>245</v>
      </c>
      <c r="N41" s="84">
        <v>3</v>
      </c>
      <c r="O41" s="84" t="s">
        <v>1016</v>
      </c>
      <c r="P41" s="84">
        <v>2</v>
      </c>
      <c r="Q41" s="84" t="s">
        <v>256</v>
      </c>
      <c r="R41" s="84">
        <v>2</v>
      </c>
      <c r="S41" s="84"/>
      <c r="T41" s="84"/>
      <c r="U41" s="84" t="s">
        <v>1036</v>
      </c>
      <c r="V41" s="84">
        <v>4</v>
      </c>
    </row>
    <row r="42" spans="1:22" ht="15">
      <c r="A42" s="84" t="s">
        <v>976</v>
      </c>
      <c r="B42" s="84">
        <v>0</v>
      </c>
      <c r="C42" s="84" t="s">
        <v>263</v>
      </c>
      <c r="D42" s="84">
        <v>10</v>
      </c>
      <c r="E42" s="84" t="s">
        <v>979</v>
      </c>
      <c r="F42" s="84">
        <v>9</v>
      </c>
      <c r="G42" s="84" t="s">
        <v>979</v>
      </c>
      <c r="H42" s="84">
        <v>2</v>
      </c>
      <c r="I42" s="84" t="s">
        <v>246</v>
      </c>
      <c r="J42" s="84">
        <v>2</v>
      </c>
      <c r="K42" s="84"/>
      <c r="L42" s="84"/>
      <c r="M42" s="84" t="s">
        <v>1008</v>
      </c>
      <c r="N42" s="84">
        <v>3</v>
      </c>
      <c r="O42" s="84" t="s">
        <v>1017</v>
      </c>
      <c r="P42" s="84">
        <v>2</v>
      </c>
      <c r="Q42" s="84" t="s">
        <v>255</v>
      </c>
      <c r="R42" s="84">
        <v>2</v>
      </c>
      <c r="S42" s="84"/>
      <c r="T42" s="84"/>
      <c r="U42" s="84" t="s">
        <v>1037</v>
      </c>
      <c r="V42" s="84">
        <v>4</v>
      </c>
    </row>
    <row r="43" spans="1:22" ht="15">
      <c r="A43" s="84" t="s">
        <v>977</v>
      </c>
      <c r="B43" s="84">
        <v>915</v>
      </c>
      <c r="C43" s="84" t="s">
        <v>237</v>
      </c>
      <c r="D43" s="84">
        <v>9</v>
      </c>
      <c r="E43" s="84" t="s">
        <v>989</v>
      </c>
      <c r="F43" s="84">
        <v>8</v>
      </c>
      <c r="G43" s="84" t="s">
        <v>997</v>
      </c>
      <c r="H43" s="84">
        <v>2</v>
      </c>
      <c r="I43" s="84" t="s">
        <v>258</v>
      </c>
      <c r="J43" s="84">
        <v>2</v>
      </c>
      <c r="K43" s="84"/>
      <c r="L43" s="84"/>
      <c r="M43" s="84" t="s">
        <v>213</v>
      </c>
      <c r="N43" s="84">
        <v>2</v>
      </c>
      <c r="O43" s="84" t="s">
        <v>1018</v>
      </c>
      <c r="P43" s="84">
        <v>2</v>
      </c>
      <c r="Q43" s="84" t="s">
        <v>1026</v>
      </c>
      <c r="R43" s="84">
        <v>2</v>
      </c>
      <c r="S43" s="84"/>
      <c r="T43" s="84"/>
      <c r="U43" s="84" t="s">
        <v>1038</v>
      </c>
      <c r="V43" s="84">
        <v>4</v>
      </c>
    </row>
    <row r="44" spans="1:22" ht="15">
      <c r="A44" s="84" t="s">
        <v>978</v>
      </c>
      <c r="B44" s="84">
        <v>947</v>
      </c>
      <c r="C44" s="84" t="s">
        <v>242</v>
      </c>
      <c r="D44" s="84">
        <v>9</v>
      </c>
      <c r="E44" s="84" t="s">
        <v>990</v>
      </c>
      <c r="F44" s="84">
        <v>8</v>
      </c>
      <c r="G44" s="84" t="s">
        <v>998</v>
      </c>
      <c r="H44" s="84">
        <v>2</v>
      </c>
      <c r="I44" s="84" t="s">
        <v>257</v>
      </c>
      <c r="J44" s="84">
        <v>2</v>
      </c>
      <c r="K44" s="84"/>
      <c r="L44" s="84"/>
      <c r="M44" s="84" t="s">
        <v>1009</v>
      </c>
      <c r="N44" s="84">
        <v>2</v>
      </c>
      <c r="O44" s="84" t="s">
        <v>1019</v>
      </c>
      <c r="P44" s="84">
        <v>2</v>
      </c>
      <c r="Q44" s="84" t="s">
        <v>1027</v>
      </c>
      <c r="R44" s="84">
        <v>2</v>
      </c>
      <c r="S44" s="84"/>
      <c r="T44" s="84"/>
      <c r="U44" s="84" t="s">
        <v>1039</v>
      </c>
      <c r="V44" s="84">
        <v>4</v>
      </c>
    </row>
    <row r="45" spans="1:22" ht="15">
      <c r="A45" s="84" t="s">
        <v>246</v>
      </c>
      <c r="B45" s="84">
        <v>32</v>
      </c>
      <c r="C45" s="84" t="s">
        <v>982</v>
      </c>
      <c r="D45" s="84">
        <v>4</v>
      </c>
      <c r="E45" s="84" t="s">
        <v>980</v>
      </c>
      <c r="F45" s="84">
        <v>8</v>
      </c>
      <c r="G45" s="84" t="s">
        <v>999</v>
      </c>
      <c r="H45" s="84">
        <v>2</v>
      </c>
      <c r="I45" s="84" t="s">
        <v>1004</v>
      </c>
      <c r="J45" s="84">
        <v>2</v>
      </c>
      <c r="K45" s="84"/>
      <c r="L45" s="84"/>
      <c r="M45" s="84" t="s">
        <v>1010</v>
      </c>
      <c r="N45" s="84">
        <v>2</v>
      </c>
      <c r="O45" s="84" t="s">
        <v>1020</v>
      </c>
      <c r="P45" s="84">
        <v>2</v>
      </c>
      <c r="Q45" s="84" t="s">
        <v>1028</v>
      </c>
      <c r="R45" s="84">
        <v>2</v>
      </c>
      <c r="S45" s="84"/>
      <c r="T45" s="84"/>
      <c r="U45" s="84" t="s">
        <v>1040</v>
      </c>
      <c r="V45" s="84">
        <v>4</v>
      </c>
    </row>
    <row r="46" spans="1:22" ht="15">
      <c r="A46" s="84" t="s">
        <v>979</v>
      </c>
      <c r="B46" s="84">
        <v>15</v>
      </c>
      <c r="C46" s="84" t="s">
        <v>983</v>
      </c>
      <c r="D46" s="84">
        <v>4</v>
      </c>
      <c r="E46" s="84" t="s">
        <v>991</v>
      </c>
      <c r="F46" s="84">
        <v>8</v>
      </c>
      <c r="G46" s="84" t="s">
        <v>1000</v>
      </c>
      <c r="H46" s="84">
        <v>2</v>
      </c>
      <c r="I46" s="84" t="s">
        <v>1005</v>
      </c>
      <c r="J46" s="84">
        <v>2</v>
      </c>
      <c r="K46" s="84"/>
      <c r="L46" s="84"/>
      <c r="M46" s="84" t="s">
        <v>1011</v>
      </c>
      <c r="N46" s="84">
        <v>2</v>
      </c>
      <c r="O46" s="84" t="s">
        <v>1021</v>
      </c>
      <c r="P46" s="84">
        <v>2</v>
      </c>
      <c r="Q46" s="84" t="s">
        <v>1029</v>
      </c>
      <c r="R46" s="84">
        <v>2</v>
      </c>
      <c r="S46" s="84"/>
      <c r="T46" s="84"/>
      <c r="U46" s="84" t="s">
        <v>1041</v>
      </c>
      <c r="V46" s="84">
        <v>3</v>
      </c>
    </row>
    <row r="47" spans="1:22" ht="15">
      <c r="A47" s="84" t="s">
        <v>241</v>
      </c>
      <c r="B47" s="84">
        <v>10</v>
      </c>
      <c r="C47" s="84" t="s">
        <v>984</v>
      </c>
      <c r="D47" s="84">
        <v>4</v>
      </c>
      <c r="E47" s="84" t="s">
        <v>992</v>
      </c>
      <c r="F47" s="84">
        <v>8</v>
      </c>
      <c r="G47" s="84" t="s">
        <v>1001</v>
      </c>
      <c r="H47" s="84">
        <v>2</v>
      </c>
      <c r="I47" s="84"/>
      <c r="J47" s="84"/>
      <c r="K47" s="84"/>
      <c r="L47" s="84"/>
      <c r="M47" s="84" t="s">
        <v>1012</v>
      </c>
      <c r="N47" s="84">
        <v>2</v>
      </c>
      <c r="O47" s="84" t="s">
        <v>1022</v>
      </c>
      <c r="P47" s="84">
        <v>2</v>
      </c>
      <c r="Q47" s="84" t="s">
        <v>1030</v>
      </c>
      <c r="R47" s="84">
        <v>2</v>
      </c>
      <c r="S47" s="84"/>
      <c r="T47" s="84"/>
      <c r="U47" s="84" t="s">
        <v>217</v>
      </c>
      <c r="V47" s="84">
        <v>2</v>
      </c>
    </row>
    <row r="48" spans="1:22" ht="15">
      <c r="A48" s="84" t="s">
        <v>263</v>
      </c>
      <c r="B48" s="84">
        <v>10</v>
      </c>
      <c r="C48" s="84" t="s">
        <v>985</v>
      </c>
      <c r="D48" s="84">
        <v>4</v>
      </c>
      <c r="E48" s="84" t="s">
        <v>993</v>
      </c>
      <c r="F48" s="84">
        <v>8</v>
      </c>
      <c r="G48" s="84" t="s">
        <v>248</v>
      </c>
      <c r="H48" s="84">
        <v>2</v>
      </c>
      <c r="I48" s="84"/>
      <c r="J48" s="84"/>
      <c r="K48" s="84"/>
      <c r="L48" s="84"/>
      <c r="M48" s="84" t="s">
        <v>980</v>
      </c>
      <c r="N48" s="84">
        <v>2</v>
      </c>
      <c r="O48" s="84" t="s">
        <v>1023</v>
      </c>
      <c r="P48" s="84">
        <v>2</v>
      </c>
      <c r="Q48" s="84" t="s">
        <v>1031</v>
      </c>
      <c r="R48" s="84">
        <v>2</v>
      </c>
      <c r="S48" s="84"/>
      <c r="T48" s="84"/>
      <c r="U48" s="84" t="s">
        <v>1042</v>
      </c>
      <c r="V48" s="84">
        <v>2</v>
      </c>
    </row>
    <row r="49" spans="1:22" ht="15">
      <c r="A49" s="84" t="s">
        <v>980</v>
      </c>
      <c r="B49" s="84">
        <v>10</v>
      </c>
      <c r="C49" s="84" t="s">
        <v>986</v>
      </c>
      <c r="D49" s="84">
        <v>4</v>
      </c>
      <c r="E49" s="84" t="s">
        <v>994</v>
      </c>
      <c r="F49" s="84">
        <v>8</v>
      </c>
      <c r="G49" s="84" t="s">
        <v>247</v>
      </c>
      <c r="H49" s="84">
        <v>2</v>
      </c>
      <c r="I49" s="84"/>
      <c r="J49" s="84"/>
      <c r="K49" s="84"/>
      <c r="L49" s="84"/>
      <c r="M49" s="84" t="s">
        <v>1013</v>
      </c>
      <c r="N49" s="84">
        <v>2</v>
      </c>
      <c r="O49" s="84" t="s">
        <v>1024</v>
      </c>
      <c r="P49" s="84">
        <v>2</v>
      </c>
      <c r="Q49" s="84"/>
      <c r="R49" s="84"/>
      <c r="S49" s="84"/>
      <c r="T49" s="84"/>
      <c r="U49" s="84" t="s">
        <v>1043</v>
      </c>
      <c r="V49" s="84">
        <v>2</v>
      </c>
    </row>
    <row r="52" spans="1:22" ht="15" customHeight="1">
      <c r="A52" s="13" t="s">
        <v>1053</v>
      </c>
      <c r="B52" s="13" t="s">
        <v>908</v>
      </c>
      <c r="C52" s="13" t="s">
        <v>1064</v>
      </c>
      <c r="D52" s="13" t="s">
        <v>911</v>
      </c>
      <c r="E52" s="13" t="s">
        <v>1074</v>
      </c>
      <c r="F52" s="13" t="s">
        <v>913</v>
      </c>
      <c r="G52" s="13" t="s">
        <v>1076</v>
      </c>
      <c r="H52" s="13" t="s">
        <v>915</v>
      </c>
      <c r="I52" s="13" t="s">
        <v>1086</v>
      </c>
      <c r="J52" s="13" t="s">
        <v>917</v>
      </c>
      <c r="K52" s="78" t="s">
        <v>1089</v>
      </c>
      <c r="L52" s="78" t="s">
        <v>919</v>
      </c>
      <c r="M52" s="13" t="s">
        <v>1090</v>
      </c>
      <c r="N52" s="13" t="s">
        <v>921</v>
      </c>
      <c r="O52" s="13" t="s">
        <v>1101</v>
      </c>
      <c r="P52" s="13" t="s">
        <v>923</v>
      </c>
      <c r="Q52" s="13" t="s">
        <v>1111</v>
      </c>
      <c r="R52" s="13" t="s">
        <v>925</v>
      </c>
      <c r="S52" s="78" t="s">
        <v>1120</v>
      </c>
      <c r="T52" s="78" t="s">
        <v>927</v>
      </c>
      <c r="U52" s="13" t="s">
        <v>1121</v>
      </c>
      <c r="V52" s="13" t="s">
        <v>928</v>
      </c>
    </row>
    <row r="53" spans="1:22" ht="15">
      <c r="A53" s="84" t="s">
        <v>1054</v>
      </c>
      <c r="B53" s="84">
        <v>9</v>
      </c>
      <c r="C53" s="84" t="s">
        <v>1054</v>
      </c>
      <c r="D53" s="84">
        <v>9</v>
      </c>
      <c r="E53" s="84" t="s">
        <v>1055</v>
      </c>
      <c r="F53" s="84">
        <v>8</v>
      </c>
      <c r="G53" s="84" t="s">
        <v>1077</v>
      </c>
      <c r="H53" s="84">
        <v>2</v>
      </c>
      <c r="I53" s="84" t="s">
        <v>1087</v>
      </c>
      <c r="J53" s="84">
        <v>2</v>
      </c>
      <c r="K53" s="84"/>
      <c r="L53" s="84"/>
      <c r="M53" s="84" t="s">
        <v>1091</v>
      </c>
      <c r="N53" s="84">
        <v>3</v>
      </c>
      <c r="O53" s="84" t="s">
        <v>1102</v>
      </c>
      <c r="P53" s="84">
        <v>2</v>
      </c>
      <c r="Q53" s="84" t="s">
        <v>1112</v>
      </c>
      <c r="R53" s="84">
        <v>2</v>
      </c>
      <c r="S53" s="84"/>
      <c r="T53" s="84"/>
      <c r="U53" s="84" t="s">
        <v>1122</v>
      </c>
      <c r="V53" s="84">
        <v>4</v>
      </c>
    </row>
    <row r="54" spans="1:22" ht="15">
      <c r="A54" s="84" t="s">
        <v>1055</v>
      </c>
      <c r="B54" s="84">
        <v>8</v>
      </c>
      <c r="C54" s="84" t="s">
        <v>1065</v>
      </c>
      <c r="D54" s="84">
        <v>7</v>
      </c>
      <c r="E54" s="84" t="s">
        <v>1056</v>
      </c>
      <c r="F54" s="84">
        <v>8</v>
      </c>
      <c r="G54" s="84" t="s">
        <v>1078</v>
      </c>
      <c r="H54" s="84">
        <v>2</v>
      </c>
      <c r="I54" s="84" t="s">
        <v>1088</v>
      </c>
      <c r="J54" s="84">
        <v>2</v>
      </c>
      <c r="K54" s="84"/>
      <c r="L54" s="84"/>
      <c r="M54" s="84" t="s">
        <v>1092</v>
      </c>
      <c r="N54" s="84">
        <v>2</v>
      </c>
      <c r="O54" s="84" t="s">
        <v>1103</v>
      </c>
      <c r="P54" s="84">
        <v>2</v>
      </c>
      <c r="Q54" s="84" t="s">
        <v>1113</v>
      </c>
      <c r="R54" s="84">
        <v>2</v>
      </c>
      <c r="S54" s="84"/>
      <c r="T54" s="84"/>
      <c r="U54" s="84" t="s">
        <v>1123</v>
      </c>
      <c r="V54" s="84">
        <v>4</v>
      </c>
    </row>
    <row r="55" spans="1:22" ht="15">
      <c r="A55" s="84" t="s">
        <v>1056</v>
      </c>
      <c r="B55" s="84">
        <v>8</v>
      </c>
      <c r="C55" s="84" t="s">
        <v>1066</v>
      </c>
      <c r="D55" s="84">
        <v>6</v>
      </c>
      <c r="E55" s="84" t="s">
        <v>1057</v>
      </c>
      <c r="F55" s="84">
        <v>8</v>
      </c>
      <c r="G55" s="84" t="s">
        <v>1079</v>
      </c>
      <c r="H55" s="84">
        <v>2</v>
      </c>
      <c r="I55" s="84"/>
      <c r="J55" s="84"/>
      <c r="K55" s="84"/>
      <c r="L55" s="84"/>
      <c r="M55" s="84" t="s">
        <v>1093</v>
      </c>
      <c r="N55" s="84">
        <v>2</v>
      </c>
      <c r="O55" s="84" t="s">
        <v>1104</v>
      </c>
      <c r="P55" s="84">
        <v>2</v>
      </c>
      <c r="Q55" s="84" t="s">
        <v>1114</v>
      </c>
      <c r="R55" s="84">
        <v>2</v>
      </c>
      <c r="S55" s="84"/>
      <c r="T55" s="84"/>
      <c r="U55" s="84" t="s">
        <v>1124</v>
      </c>
      <c r="V55" s="84">
        <v>4</v>
      </c>
    </row>
    <row r="56" spans="1:22" ht="15">
      <c r="A56" s="84" t="s">
        <v>1057</v>
      </c>
      <c r="B56" s="84">
        <v>8</v>
      </c>
      <c r="C56" s="84" t="s">
        <v>1067</v>
      </c>
      <c r="D56" s="84">
        <v>5</v>
      </c>
      <c r="E56" s="84" t="s">
        <v>1058</v>
      </c>
      <c r="F56" s="84">
        <v>8</v>
      </c>
      <c r="G56" s="84" t="s">
        <v>1080</v>
      </c>
      <c r="H56" s="84">
        <v>2</v>
      </c>
      <c r="I56" s="84"/>
      <c r="J56" s="84"/>
      <c r="K56" s="84"/>
      <c r="L56" s="84"/>
      <c r="M56" s="84" t="s">
        <v>1094</v>
      </c>
      <c r="N56" s="84">
        <v>2</v>
      </c>
      <c r="O56" s="84" t="s">
        <v>1105</v>
      </c>
      <c r="P56" s="84">
        <v>2</v>
      </c>
      <c r="Q56" s="84" t="s">
        <v>1115</v>
      </c>
      <c r="R56" s="84">
        <v>2</v>
      </c>
      <c r="S56" s="84"/>
      <c r="T56" s="84"/>
      <c r="U56" s="84" t="s">
        <v>1125</v>
      </c>
      <c r="V56" s="84">
        <v>2</v>
      </c>
    </row>
    <row r="57" spans="1:22" ht="15">
      <c r="A57" s="84" t="s">
        <v>1058</v>
      </c>
      <c r="B57" s="84">
        <v>8</v>
      </c>
      <c r="C57" s="84" t="s">
        <v>1068</v>
      </c>
      <c r="D57" s="84">
        <v>3</v>
      </c>
      <c r="E57" s="84" t="s">
        <v>1059</v>
      </c>
      <c r="F57" s="84">
        <v>8</v>
      </c>
      <c r="G57" s="84" t="s">
        <v>1081</v>
      </c>
      <c r="H57" s="84">
        <v>2</v>
      </c>
      <c r="I57" s="84"/>
      <c r="J57" s="84"/>
      <c r="K57" s="84"/>
      <c r="L57" s="84"/>
      <c r="M57" s="84" t="s">
        <v>1095</v>
      </c>
      <c r="N57" s="84">
        <v>2</v>
      </c>
      <c r="O57" s="84" t="s">
        <v>1106</v>
      </c>
      <c r="P57" s="84">
        <v>2</v>
      </c>
      <c r="Q57" s="84" t="s">
        <v>1116</v>
      </c>
      <c r="R57" s="84">
        <v>2</v>
      </c>
      <c r="S57" s="84"/>
      <c r="T57" s="84"/>
      <c r="U57" s="84" t="s">
        <v>1126</v>
      </c>
      <c r="V57" s="84">
        <v>2</v>
      </c>
    </row>
    <row r="58" spans="1:22" ht="15">
      <c r="A58" s="84" t="s">
        <v>1059</v>
      </c>
      <c r="B58" s="84">
        <v>8</v>
      </c>
      <c r="C58" s="84" t="s">
        <v>1069</v>
      </c>
      <c r="D58" s="84">
        <v>3</v>
      </c>
      <c r="E58" s="84" t="s">
        <v>1060</v>
      </c>
      <c r="F58" s="84">
        <v>8</v>
      </c>
      <c r="G58" s="84" t="s">
        <v>1082</v>
      </c>
      <c r="H58" s="84">
        <v>2</v>
      </c>
      <c r="I58" s="84"/>
      <c r="J58" s="84"/>
      <c r="K58" s="84"/>
      <c r="L58" s="84"/>
      <c r="M58" s="84" t="s">
        <v>1096</v>
      </c>
      <c r="N58" s="84">
        <v>2</v>
      </c>
      <c r="O58" s="84" t="s">
        <v>1107</v>
      </c>
      <c r="P58" s="84">
        <v>2</v>
      </c>
      <c r="Q58" s="84" t="s">
        <v>1117</v>
      </c>
      <c r="R58" s="84">
        <v>2</v>
      </c>
      <c r="S58" s="84"/>
      <c r="T58" s="84"/>
      <c r="U58" s="84" t="s">
        <v>1127</v>
      </c>
      <c r="V58" s="84">
        <v>2</v>
      </c>
    </row>
    <row r="59" spans="1:22" ht="15">
      <c r="A59" s="84" t="s">
        <v>1060</v>
      </c>
      <c r="B59" s="84">
        <v>8</v>
      </c>
      <c r="C59" s="84" t="s">
        <v>1070</v>
      </c>
      <c r="D59" s="84">
        <v>3</v>
      </c>
      <c r="E59" s="84" t="s">
        <v>1061</v>
      </c>
      <c r="F59" s="84">
        <v>8</v>
      </c>
      <c r="G59" s="84" t="s">
        <v>1083</v>
      </c>
      <c r="H59" s="84">
        <v>2</v>
      </c>
      <c r="I59" s="84"/>
      <c r="J59" s="84"/>
      <c r="K59" s="84"/>
      <c r="L59" s="84"/>
      <c r="M59" s="84" t="s">
        <v>1097</v>
      </c>
      <c r="N59" s="84">
        <v>2</v>
      </c>
      <c r="O59" s="84" t="s">
        <v>1108</v>
      </c>
      <c r="P59" s="84">
        <v>2</v>
      </c>
      <c r="Q59" s="84" t="s">
        <v>1118</v>
      </c>
      <c r="R59" s="84">
        <v>2</v>
      </c>
      <c r="S59" s="84"/>
      <c r="T59" s="84"/>
      <c r="U59" s="84" t="s">
        <v>1128</v>
      </c>
      <c r="V59" s="84">
        <v>2</v>
      </c>
    </row>
    <row r="60" spans="1:22" ht="15">
      <c r="A60" s="84" t="s">
        <v>1061</v>
      </c>
      <c r="B60" s="84">
        <v>8</v>
      </c>
      <c r="C60" s="84" t="s">
        <v>1071</v>
      </c>
      <c r="D60" s="84">
        <v>3</v>
      </c>
      <c r="E60" s="84" t="s">
        <v>1062</v>
      </c>
      <c r="F60" s="84">
        <v>8</v>
      </c>
      <c r="G60" s="84" t="s">
        <v>1084</v>
      </c>
      <c r="H60" s="84">
        <v>2</v>
      </c>
      <c r="I60" s="84"/>
      <c r="J60" s="84"/>
      <c r="K60" s="84"/>
      <c r="L60" s="84"/>
      <c r="M60" s="84" t="s">
        <v>1098</v>
      </c>
      <c r="N60" s="84">
        <v>2</v>
      </c>
      <c r="O60" s="84" t="s">
        <v>1109</v>
      </c>
      <c r="P60" s="84">
        <v>2</v>
      </c>
      <c r="Q60" s="84" t="s">
        <v>1119</v>
      </c>
      <c r="R60" s="84">
        <v>2</v>
      </c>
      <c r="S60" s="84"/>
      <c r="T60" s="84"/>
      <c r="U60" s="84" t="s">
        <v>1129</v>
      </c>
      <c r="V60" s="84">
        <v>2</v>
      </c>
    </row>
    <row r="61" spans="1:22" ht="15">
      <c r="A61" s="84" t="s">
        <v>1062</v>
      </c>
      <c r="B61" s="84">
        <v>8</v>
      </c>
      <c r="C61" s="84" t="s">
        <v>1072</v>
      </c>
      <c r="D61" s="84">
        <v>2</v>
      </c>
      <c r="E61" s="84" t="s">
        <v>1063</v>
      </c>
      <c r="F61" s="84">
        <v>8</v>
      </c>
      <c r="G61" s="84" t="s">
        <v>1085</v>
      </c>
      <c r="H61" s="84">
        <v>2</v>
      </c>
      <c r="I61" s="84"/>
      <c r="J61" s="84"/>
      <c r="K61" s="84"/>
      <c r="L61" s="84"/>
      <c r="M61" s="84" t="s">
        <v>1099</v>
      </c>
      <c r="N61" s="84">
        <v>2</v>
      </c>
      <c r="O61" s="84" t="s">
        <v>1110</v>
      </c>
      <c r="P61" s="84">
        <v>2</v>
      </c>
      <c r="Q61" s="84"/>
      <c r="R61" s="84"/>
      <c r="S61" s="84"/>
      <c r="T61" s="84"/>
      <c r="U61" s="84" t="s">
        <v>1130</v>
      </c>
      <c r="V61" s="84">
        <v>2</v>
      </c>
    </row>
    <row r="62" spans="1:22" ht="15">
      <c r="A62" s="84" t="s">
        <v>1063</v>
      </c>
      <c r="B62" s="84">
        <v>8</v>
      </c>
      <c r="C62" s="84" t="s">
        <v>1073</v>
      </c>
      <c r="D62" s="84">
        <v>2</v>
      </c>
      <c r="E62" s="84" t="s">
        <v>1075</v>
      </c>
      <c r="F62" s="84">
        <v>8</v>
      </c>
      <c r="G62" s="84"/>
      <c r="H62" s="84"/>
      <c r="I62" s="84"/>
      <c r="J62" s="84"/>
      <c r="K62" s="84"/>
      <c r="L62" s="84"/>
      <c r="M62" s="84" t="s">
        <v>1100</v>
      </c>
      <c r="N62" s="84">
        <v>2</v>
      </c>
      <c r="O62" s="84"/>
      <c r="P62" s="84"/>
      <c r="Q62" s="84"/>
      <c r="R62" s="84"/>
      <c r="S62" s="84"/>
      <c r="T62" s="84"/>
      <c r="U62" s="84" t="s">
        <v>1131</v>
      </c>
      <c r="V62" s="84">
        <v>2</v>
      </c>
    </row>
    <row r="65" spans="1:22" ht="15" customHeight="1">
      <c r="A65" s="13" t="s">
        <v>1141</v>
      </c>
      <c r="B65" s="13" t="s">
        <v>908</v>
      </c>
      <c r="C65" s="13" t="s">
        <v>1143</v>
      </c>
      <c r="D65" s="13" t="s">
        <v>911</v>
      </c>
      <c r="E65" s="78" t="s">
        <v>1144</v>
      </c>
      <c r="F65" s="78" t="s">
        <v>913</v>
      </c>
      <c r="G65" s="78" t="s">
        <v>1147</v>
      </c>
      <c r="H65" s="78" t="s">
        <v>915</v>
      </c>
      <c r="I65" s="13" t="s">
        <v>1149</v>
      </c>
      <c r="J65" s="13" t="s">
        <v>917</v>
      </c>
      <c r="K65" s="78" t="s">
        <v>1152</v>
      </c>
      <c r="L65" s="78" t="s">
        <v>919</v>
      </c>
      <c r="M65" s="13" t="s">
        <v>1154</v>
      </c>
      <c r="N65" s="13" t="s">
        <v>921</v>
      </c>
      <c r="O65" s="78" t="s">
        <v>1156</v>
      </c>
      <c r="P65" s="78" t="s">
        <v>923</v>
      </c>
      <c r="Q65" s="78" t="s">
        <v>1158</v>
      </c>
      <c r="R65" s="78" t="s">
        <v>925</v>
      </c>
      <c r="S65" s="78" t="s">
        <v>1160</v>
      </c>
      <c r="T65" s="78" t="s">
        <v>927</v>
      </c>
      <c r="U65" s="78" t="s">
        <v>1162</v>
      </c>
      <c r="V65" s="78" t="s">
        <v>928</v>
      </c>
    </row>
    <row r="66" spans="1:22" ht="15">
      <c r="A66" s="78" t="s">
        <v>241</v>
      </c>
      <c r="B66" s="78">
        <v>4</v>
      </c>
      <c r="C66" s="78" t="s">
        <v>241</v>
      </c>
      <c r="D66" s="78">
        <v>4</v>
      </c>
      <c r="E66" s="78"/>
      <c r="F66" s="78"/>
      <c r="G66" s="78"/>
      <c r="H66" s="78"/>
      <c r="I66" s="78" t="s">
        <v>224</v>
      </c>
      <c r="J66" s="78">
        <v>1</v>
      </c>
      <c r="K66" s="78"/>
      <c r="L66" s="78"/>
      <c r="M66" s="78" t="s">
        <v>213</v>
      </c>
      <c r="N66" s="78">
        <v>1</v>
      </c>
      <c r="O66" s="78"/>
      <c r="P66" s="78"/>
      <c r="Q66" s="78"/>
      <c r="R66" s="78"/>
      <c r="S66" s="78"/>
      <c r="T66" s="78"/>
      <c r="U66" s="78"/>
      <c r="V66" s="78"/>
    </row>
    <row r="67" spans="1:22" ht="15">
      <c r="A67" s="78" t="s">
        <v>237</v>
      </c>
      <c r="B67" s="78">
        <v>3</v>
      </c>
      <c r="C67" s="78" t="s">
        <v>237</v>
      </c>
      <c r="D67" s="78">
        <v>3</v>
      </c>
      <c r="E67" s="78"/>
      <c r="F67" s="78"/>
      <c r="G67" s="78"/>
      <c r="H67" s="78"/>
      <c r="I67" s="78"/>
      <c r="J67" s="78"/>
      <c r="K67" s="78"/>
      <c r="L67" s="78"/>
      <c r="M67" s="78" t="s">
        <v>246</v>
      </c>
      <c r="N67" s="78">
        <v>1</v>
      </c>
      <c r="O67" s="78"/>
      <c r="P67" s="78"/>
      <c r="Q67" s="78"/>
      <c r="R67" s="78"/>
      <c r="S67" s="78"/>
      <c r="T67" s="78"/>
      <c r="U67" s="78"/>
      <c r="V67" s="78"/>
    </row>
    <row r="68" spans="1:22" ht="15">
      <c r="A68" s="78" t="s">
        <v>242</v>
      </c>
      <c r="B68" s="78">
        <v>1</v>
      </c>
      <c r="C68" s="78" t="s">
        <v>242</v>
      </c>
      <c r="D68" s="78">
        <v>1</v>
      </c>
      <c r="E68" s="78"/>
      <c r="F68" s="78"/>
      <c r="G68" s="78"/>
      <c r="H68" s="78"/>
      <c r="I68" s="78"/>
      <c r="J68" s="78"/>
      <c r="K68" s="78"/>
      <c r="L68" s="78"/>
      <c r="M68" s="78"/>
      <c r="N68" s="78"/>
      <c r="O68" s="78"/>
      <c r="P68" s="78"/>
      <c r="Q68" s="78"/>
      <c r="R68" s="78"/>
      <c r="S68" s="78"/>
      <c r="T68" s="78"/>
      <c r="U68" s="78"/>
      <c r="V68" s="78"/>
    </row>
    <row r="69" spans="1:22" ht="15">
      <c r="A69" s="78" t="s">
        <v>224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213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246</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1142</v>
      </c>
      <c r="B74" s="13" t="s">
        <v>908</v>
      </c>
      <c r="C74" s="13" t="s">
        <v>1145</v>
      </c>
      <c r="D74" s="13" t="s">
        <v>911</v>
      </c>
      <c r="E74" s="13" t="s">
        <v>1146</v>
      </c>
      <c r="F74" s="13" t="s">
        <v>913</v>
      </c>
      <c r="G74" s="13" t="s">
        <v>1148</v>
      </c>
      <c r="H74" s="13" t="s">
        <v>915</v>
      </c>
      <c r="I74" s="13" t="s">
        <v>1151</v>
      </c>
      <c r="J74" s="13" t="s">
        <v>917</v>
      </c>
      <c r="K74" s="13" t="s">
        <v>1153</v>
      </c>
      <c r="L74" s="13" t="s">
        <v>919</v>
      </c>
      <c r="M74" s="13" t="s">
        <v>1155</v>
      </c>
      <c r="N74" s="13" t="s">
        <v>921</v>
      </c>
      <c r="O74" s="13" t="s">
        <v>1157</v>
      </c>
      <c r="P74" s="13" t="s">
        <v>923</v>
      </c>
      <c r="Q74" s="13" t="s">
        <v>1159</v>
      </c>
      <c r="R74" s="13" t="s">
        <v>925</v>
      </c>
      <c r="S74" s="13" t="s">
        <v>1161</v>
      </c>
      <c r="T74" s="13" t="s">
        <v>927</v>
      </c>
      <c r="U74" s="13" t="s">
        <v>1163</v>
      </c>
      <c r="V74" s="13" t="s">
        <v>928</v>
      </c>
    </row>
    <row r="75" spans="1:22" ht="15">
      <c r="A75" s="78" t="s">
        <v>246</v>
      </c>
      <c r="B75" s="78">
        <v>31</v>
      </c>
      <c r="C75" s="78" t="s">
        <v>246</v>
      </c>
      <c r="D75" s="78">
        <v>11</v>
      </c>
      <c r="E75" s="78" t="s">
        <v>246</v>
      </c>
      <c r="F75" s="78">
        <v>10</v>
      </c>
      <c r="G75" s="78" t="s">
        <v>249</v>
      </c>
      <c r="H75" s="78">
        <v>2</v>
      </c>
      <c r="I75" s="78" t="s">
        <v>246</v>
      </c>
      <c r="J75" s="78">
        <v>2</v>
      </c>
      <c r="K75" s="78" t="s">
        <v>252</v>
      </c>
      <c r="L75" s="78">
        <v>1</v>
      </c>
      <c r="M75" s="78" t="s">
        <v>245</v>
      </c>
      <c r="N75" s="78">
        <v>3</v>
      </c>
      <c r="O75" s="78" t="s">
        <v>226</v>
      </c>
      <c r="P75" s="78">
        <v>1</v>
      </c>
      <c r="Q75" s="78" t="s">
        <v>246</v>
      </c>
      <c r="R75" s="78">
        <v>2</v>
      </c>
      <c r="S75" s="78" t="s">
        <v>254</v>
      </c>
      <c r="T75" s="78">
        <v>1</v>
      </c>
      <c r="U75" s="78" t="s">
        <v>217</v>
      </c>
      <c r="V75" s="78">
        <v>2</v>
      </c>
    </row>
    <row r="76" spans="1:22" ht="15">
      <c r="A76" s="78" t="s">
        <v>263</v>
      </c>
      <c r="B76" s="78">
        <v>10</v>
      </c>
      <c r="C76" s="78" t="s">
        <v>263</v>
      </c>
      <c r="D76" s="78">
        <v>10</v>
      </c>
      <c r="E76" s="78" t="s">
        <v>260</v>
      </c>
      <c r="F76" s="78">
        <v>8</v>
      </c>
      <c r="G76" s="78" t="s">
        <v>248</v>
      </c>
      <c r="H76" s="78">
        <v>2</v>
      </c>
      <c r="I76" s="78" t="s">
        <v>258</v>
      </c>
      <c r="J76" s="78">
        <v>2</v>
      </c>
      <c r="K76" s="78" t="s">
        <v>246</v>
      </c>
      <c r="L76" s="78">
        <v>1</v>
      </c>
      <c r="M76" s="78" t="s">
        <v>246</v>
      </c>
      <c r="N76" s="78">
        <v>2</v>
      </c>
      <c r="O76" s="78" t="s">
        <v>259</v>
      </c>
      <c r="P76" s="78">
        <v>1</v>
      </c>
      <c r="Q76" s="78" t="s">
        <v>256</v>
      </c>
      <c r="R76" s="78">
        <v>2</v>
      </c>
      <c r="S76" s="78" t="s">
        <v>253</v>
      </c>
      <c r="T76" s="78">
        <v>1</v>
      </c>
      <c r="U76" s="78"/>
      <c r="V76" s="78"/>
    </row>
    <row r="77" spans="1:22" ht="15">
      <c r="A77" s="78" t="s">
        <v>242</v>
      </c>
      <c r="B77" s="78">
        <v>8</v>
      </c>
      <c r="C77" s="78" t="s">
        <v>242</v>
      </c>
      <c r="D77" s="78">
        <v>8</v>
      </c>
      <c r="E77" s="78" t="s">
        <v>234</v>
      </c>
      <c r="F77" s="78">
        <v>7</v>
      </c>
      <c r="G77" s="78" t="s">
        <v>247</v>
      </c>
      <c r="H77" s="78">
        <v>2</v>
      </c>
      <c r="I77" s="78" t="s">
        <v>257</v>
      </c>
      <c r="J77" s="78">
        <v>2</v>
      </c>
      <c r="K77" s="78" t="s">
        <v>251</v>
      </c>
      <c r="L77" s="78">
        <v>1</v>
      </c>
      <c r="M77" s="78" t="s">
        <v>213</v>
      </c>
      <c r="N77" s="78">
        <v>1</v>
      </c>
      <c r="O77" s="78" t="s">
        <v>227</v>
      </c>
      <c r="P77" s="78">
        <v>1</v>
      </c>
      <c r="Q77" s="78" t="s">
        <v>255</v>
      </c>
      <c r="R77" s="78">
        <v>2</v>
      </c>
      <c r="S77" s="78" t="s">
        <v>246</v>
      </c>
      <c r="T77" s="78">
        <v>1</v>
      </c>
      <c r="U77" s="78"/>
      <c r="V77" s="78"/>
    </row>
    <row r="78" spans="1:22" ht="15">
      <c r="A78" s="78" t="s">
        <v>260</v>
      </c>
      <c r="B78" s="78">
        <v>8</v>
      </c>
      <c r="C78" s="78" t="s">
        <v>237</v>
      </c>
      <c r="D78" s="78">
        <v>6</v>
      </c>
      <c r="E78" s="78" t="s">
        <v>235</v>
      </c>
      <c r="F78" s="78">
        <v>1</v>
      </c>
      <c r="G78" s="78" t="s">
        <v>215</v>
      </c>
      <c r="H78" s="78">
        <v>1</v>
      </c>
      <c r="I78" s="78"/>
      <c r="J78" s="78"/>
      <c r="K78" s="78" t="s">
        <v>250</v>
      </c>
      <c r="L78" s="78">
        <v>1</v>
      </c>
      <c r="M78" s="78"/>
      <c r="N78" s="78"/>
      <c r="O78" s="78" t="s">
        <v>246</v>
      </c>
      <c r="P78" s="78">
        <v>1</v>
      </c>
      <c r="Q78" s="78" t="s">
        <v>221</v>
      </c>
      <c r="R78" s="78">
        <v>1</v>
      </c>
      <c r="S78" s="78"/>
      <c r="T78" s="78"/>
      <c r="U78" s="78"/>
      <c r="V78" s="78"/>
    </row>
    <row r="79" spans="1:22" ht="15">
      <c r="A79" s="78" t="s">
        <v>234</v>
      </c>
      <c r="B79" s="78">
        <v>7</v>
      </c>
      <c r="C79" s="78" t="s">
        <v>241</v>
      </c>
      <c r="D79" s="78">
        <v>6</v>
      </c>
      <c r="E79" s="78"/>
      <c r="F79" s="78"/>
      <c r="G79" s="78" t="s">
        <v>1150</v>
      </c>
      <c r="H79" s="78">
        <v>1</v>
      </c>
      <c r="I79" s="78"/>
      <c r="J79" s="78"/>
      <c r="K79" s="78"/>
      <c r="L79" s="78"/>
      <c r="M79" s="78"/>
      <c r="N79" s="78"/>
      <c r="O79" s="78"/>
      <c r="P79" s="78"/>
      <c r="Q79" s="78"/>
      <c r="R79" s="78"/>
      <c r="S79" s="78"/>
      <c r="T79" s="78"/>
      <c r="U79" s="78"/>
      <c r="V79" s="78"/>
    </row>
    <row r="80" spans="1:22" ht="15">
      <c r="A80" s="78" t="s">
        <v>237</v>
      </c>
      <c r="B80" s="78">
        <v>6</v>
      </c>
      <c r="C80" s="78" t="s">
        <v>262</v>
      </c>
      <c r="D80" s="78">
        <v>2</v>
      </c>
      <c r="E80" s="78"/>
      <c r="F80" s="78"/>
      <c r="G80" s="78" t="s">
        <v>246</v>
      </c>
      <c r="H80" s="78">
        <v>1</v>
      </c>
      <c r="I80" s="78"/>
      <c r="J80" s="78"/>
      <c r="K80" s="78"/>
      <c r="L80" s="78"/>
      <c r="M80" s="78"/>
      <c r="N80" s="78"/>
      <c r="O80" s="78"/>
      <c r="P80" s="78"/>
      <c r="Q80" s="78"/>
      <c r="R80" s="78"/>
      <c r="S80" s="78"/>
      <c r="T80" s="78"/>
      <c r="U80" s="78"/>
      <c r="V80" s="78"/>
    </row>
    <row r="81" spans="1:22" ht="15">
      <c r="A81" s="78" t="s">
        <v>241</v>
      </c>
      <c r="B81" s="78">
        <v>6</v>
      </c>
      <c r="C81" s="78" t="s">
        <v>261</v>
      </c>
      <c r="D81" s="78">
        <v>1</v>
      </c>
      <c r="E81" s="78"/>
      <c r="F81" s="78"/>
      <c r="G81" s="78"/>
      <c r="H81" s="78"/>
      <c r="I81" s="78"/>
      <c r="J81" s="78"/>
      <c r="K81" s="78"/>
      <c r="L81" s="78"/>
      <c r="M81" s="78"/>
      <c r="N81" s="78"/>
      <c r="O81" s="78"/>
      <c r="P81" s="78"/>
      <c r="Q81" s="78"/>
      <c r="R81" s="78"/>
      <c r="S81" s="78"/>
      <c r="T81" s="78"/>
      <c r="U81" s="78"/>
      <c r="V81" s="78"/>
    </row>
    <row r="82" spans="1:22" ht="15">
      <c r="A82" s="78" t="s">
        <v>245</v>
      </c>
      <c r="B82" s="78">
        <v>3</v>
      </c>
      <c r="C82" s="78"/>
      <c r="D82" s="78"/>
      <c r="E82" s="78"/>
      <c r="F82" s="78"/>
      <c r="G82" s="78"/>
      <c r="H82" s="78"/>
      <c r="I82" s="78"/>
      <c r="J82" s="78"/>
      <c r="K82" s="78"/>
      <c r="L82" s="78"/>
      <c r="M82" s="78"/>
      <c r="N82" s="78"/>
      <c r="O82" s="78"/>
      <c r="P82" s="78"/>
      <c r="Q82" s="78"/>
      <c r="R82" s="78"/>
      <c r="S82" s="78"/>
      <c r="T82" s="78"/>
      <c r="U82" s="78"/>
      <c r="V82" s="78"/>
    </row>
    <row r="83" spans="1:22" ht="15">
      <c r="A83" s="78" t="s">
        <v>262</v>
      </c>
      <c r="B83" s="78">
        <v>2</v>
      </c>
      <c r="C83" s="78"/>
      <c r="D83" s="78"/>
      <c r="E83" s="78"/>
      <c r="F83" s="78"/>
      <c r="G83" s="78"/>
      <c r="H83" s="78"/>
      <c r="I83" s="78"/>
      <c r="J83" s="78"/>
      <c r="K83" s="78"/>
      <c r="L83" s="78"/>
      <c r="M83" s="78"/>
      <c r="N83" s="78"/>
      <c r="O83" s="78"/>
      <c r="P83" s="78"/>
      <c r="Q83" s="78"/>
      <c r="R83" s="78"/>
      <c r="S83" s="78"/>
      <c r="T83" s="78"/>
      <c r="U83" s="78"/>
      <c r="V83" s="78"/>
    </row>
    <row r="84" spans="1:22" ht="15">
      <c r="A84" s="78" t="s">
        <v>258</v>
      </c>
      <c r="B84" s="78">
        <v>2</v>
      </c>
      <c r="C84" s="78"/>
      <c r="D84" s="78"/>
      <c r="E84" s="78"/>
      <c r="F84" s="78"/>
      <c r="G84" s="78"/>
      <c r="H84" s="78"/>
      <c r="I84" s="78"/>
      <c r="J84" s="78"/>
      <c r="K84" s="78"/>
      <c r="L84" s="78"/>
      <c r="M84" s="78"/>
      <c r="N84" s="78"/>
      <c r="O84" s="78"/>
      <c r="P84" s="78"/>
      <c r="Q84" s="78"/>
      <c r="R84" s="78"/>
      <c r="S84" s="78"/>
      <c r="T84" s="78"/>
      <c r="U84" s="78"/>
      <c r="V84" s="78"/>
    </row>
    <row r="87" spans="1:22" ht="15" customHeight="1">
      <c r="A87" s="13" t="s">
        <v>1177</v>
      </c>
      <c r="B87" s="13" t="s">
        <v>908</v>
      </c>
      <c r="C87" s="13" t="s">
        <v>1178</v>
      </c>
      <c r="D87" s="13" t="s">
        <v>911</v>
      </c>
      <c r="E87" s="13" t="s">
        <v>1179</v>
      </c>
      <c r="F87" s="13" t="s">
        <v>913</v>
      </c>
      <c r="G87" s="13" t="s">
        <v>1180</v>
      </c>
      <c r="H87" s="13" t="s">
        <v>915</v>
      </c>
      <c r="I87" s="13" t="s">
        <v>1181</v>
      </c>
      <c r="J87" s="13" t="s">
        <v>917</v>
      </c>
      <c r="K87" s="13" t="s">
        <v>1182</v>
      </c>
      <c r="L87" s="13" t="s">
        <v>919</v>
      </c>
      <c r="M87" s="13" t="s">
        <v>1183</v>
      </c>
      <c r="N87" s="13" t="s">
        <v>921</v>
      </c>
      <c r="O87" s="13" t="s">
        <v>1184</v>
      </c>
      <c r="P87" s="13" t="s">
        <v>923</v>
      </c>
      <c r="Q87" s="13" t="s">
        <v>1185</v>
      </c>
      <c r="R87" s="13" t="s">
        <v>925</v>
      </c>
      <c r="S87" s="13" t="s">
        <v>1186</v>
      </c>
      <c r="T87" s="13" t="s">
        <v>927</v>
      </c>
      <c r="U87" s="13" t="s">
        <v>1187</v>
      </c>
      <c r="V87" s="13" t="s">
        <v>928</v>
      </c>
    </row>
    <row r="88" spans="1:22" ht="15">
      <c r="A88" s="114" t="s">
        <v>218</v>
      </c>
      <c r="B88" s="78">
        <v>487509</v>
      </c>
      <c r="C88" s="114" t="s">
        <v>237</v>
      </c>
      <c r="D88" s="78">
        <v>214656</v>
      </c>
      <c r="E88" s="114" t="s">
        <v>230</v>
      </c>
      <c r="F88" s="78">
        <v>21121</v>
      </c>
      <c r="G88" s="114" t="s">
        <v>248</v>
      </c>
      <c r="H88" s="78">
        <v>23936</v>
      </c>
      <c r="I88" s="114" t="s">
        <v>257</v>
      </c>
      <c r="J88" s="78">
        <v>139840</v>
      </c>
      <c r="K88" s="114" t="s">
        <v>252</v>
      </c>
      <c r="L88" s="78">
        <v>17810</v>
      </c>
      <c r="M88" s="114" t="s">
        <v>213</v>
      </c>
      <c r="N88" s="78">
        <v>41015</v>
      </c>
      <c r="O88" s="114" t="s">
        <v>226</v>
      </c>
      <c r="P88" s="78">
        <v>24716</v>
      </c>
      <c r="Q88" s="114" t="s">
        <v>221</v>
      </c>
      <c r="R88" s="78">
        <v>6301</v>
      </c>
      <c r="S88" s="114" t="s">
        <v>254</v>
      </c>
      <c r="T88" s="78">
        <v>12227</v>
      </c>
      <c r="U88" s="114" t="s">
        <v>218</v>
      </c>
      <c r="V88" s="78">
        <v>487509</v>
      </c>
    </row>
    <row r="89" spans="1:22" ht="15">
      <c r="A89" s="114" t="s">
        <v>237</v>
      </c>
      <c r="B89" s="78">
        <v>214656</v>
      </c>
      <c r="C89" s="114" t="s">
        <v>236</v>
      </c>
      <c r="D89" s="78">
        <v>28557</v>
      </c>
      <c r="E89" s="114" t="s">
        <v>260</v>
      </c>
      <c r="F89" s="78">
        <v>4149</v>
      </c>
      <c r="G89" s="114" t="s">
        <v>247</v>
      </c>
      <c r="H89" s="78">
        <v>8962</v>
      </c>
      <c r="I89" s="114" t="s">
        <v>258</v>
      </c>
      <c r="J89" s="78">
        <v>100761</v>
      </c>
      <c r="K89" s="114" t="s">
        <v>219</v>
      </c>
      <c r="L89" s="78">
        <v>15904</v>
      </c>
      <c r="M89" s="114" t="s">
        <v>245</v>
      </c>
      <c r="N89" s="78">
        <v>30258</v>
      </c>
      <c r="O89" s="114" t="s">
        <v>259</v>
      </c>
      <c r="P89" s="78">
        <v>15083</v>
      </c>
      <c r="Q89" s="114" t="s">
        <v>255</v>
      </c>
      <c r="R89" s="78">
        <v>5141</v>
      </c>
      <c r="S89" s="114" t="s">
        <v>253</v>
      </c>
      <c r="T89" s="78">
        <v>3085</v>
      </c>
      <c r="U89" s="114" t="s">
        <v>217</v>
      </c>
      <c r="V89" s="78">
        <v>25742</v>
      </c>
    </row>
    <row r="90" spans="1:22" ht="15">
      <c r="A90" s="114" t="s">
        <v>257</v>
      </c>
      <c r="B90" s="78">
        <v>139840</v>
      </c>
      <c r="C90" s="114" t="s">
        <v>241</v>
      </c>
      <c r="D90" s="78">
        <v>24512</v>
      </c>
      <c r="E90" s="114" t="s">
        <v>222</v>
      </c>
      <c r="F90" s="78">
        <v>4053</v>
      </c>
      <c r="G90" s="114" t="s">
        <v>249</v>
      </c>
      <c r="H90" s="78">
        <v>5823</v>
      </c>
      <c r="I90" s="114" t="s">
        <v>225</v>
      </c>
      <c r="J90" s="78">
        <v>36922</v>
      </c>
      <c r="K90" s="114" t="s">
        <v>250</v>
      </c>
      <c r="L90" s="78">
        <v>7056</v>
      </c>
      <c r="M90" s="114" t="s">
        <v>212</v>
      </c>
      <c r="N90" s="78">
        <v>17220</v>
      </c>
      <c r="O90" s="114" t="s">
        <v>227</v>
      </c>
      <c r="P90" s="78">
        <v>3186</v>
      </c>
      <c r="Q90" s="114" t="s">
        <v>256</v>
      </c>
      <c r="R90" s="78">
        <v>909</v>
      </c>
      <c r="S90" s="114" t="s">
        <v>220</v>
      </c>
      <c r="T90" s="78">
        <v>236</v>
      </c>
      <c r="U90" s="114"/>
      <c r="V90" s="78"/>
    </row>
    <row r="91" spans="1:22" ht="15">
      <c r="A91" s="114" t="s">
        <v>258</v>
      </c>
      <c r="B91" s="78">
        <v>100761</v>
      </c>
      <c r="C91" s="114" t="s">
        <v>242</v>
      </c>
      <c r="D91" s="78">
        <v>14029</v>
      </c>
      <c r="E91" s="114" t="s">
        <v>228</v>
      </c>
      <c r="F91" s="78">
        <v>4008</v>
      </c>
      <c r="G91" s="114" t="s">
        <v>215</v>
      </c>
      <c r="H91" s="78">
        <v>1897</v>
      </c>
      <c r="I91" s="114" t="s">
        <v>224</v>
      </c>
      <c r="J91" s="78">
        <v>1291</v>
      </c>
      <c r="K91" s="114" t="s">
        <v>251</v>
      </c>
      <c r="L91" s="78">
        <v>249</v>
      </c>
      <c r="M91" s="114" t="s">
        <v>214</v>
      </c>
      <c r="N91" s="78">
        <v>13402</v>
      </c>
      <c r="O91" s="114"/>
      <c r="P91" s="78"/>
      <c r="Q91" s="114"/>
      <c r="R91" s="78"/>
      <c r="S91" s="114"/>
      <c r="T91" s="78"/>
      <c r="U91" s="114"/>
      <c r="V91" s="78"/>
    </row>
    <row r="92" spans="1:22" ht="15">
      <c r="A92" s="114" t="s">
        <v>213</v>
      </c>
      <c r="B92" s="78">
        <v>41015</v>
      </c>
      <c r="C92" s="114" t="s">
        <v>239</v>
      </c>
      <c r="D92" s="78">
        <v>13762</v>
      </c>
      <c r="E92" s="114" t="s">
        <v>229</v>
      </c>
      <c r="F92" s="78">
        <v>2260</v>
      </c>
      <c r="G92" s="114" t="s">
        <v>216</v>
      </c>
      <c r="H92" s="78">
        <v>1124</v>
      </c>
      <c r="I92" s="114"/>
      <c r="J92" s="78"/>
      <c r="K92" s="114"/>
      <c r="L92" s="78"/>
      <c r="M92" s="114"/>
      <c r="N92" s="78"/>
      <c r="O92" s="114"/>
      <c r="P92" s="78"/>
      <c r="Q92" s="114"/>
      <c r="R92" s="78"/>
      <c r="S92" s="114"/>
      <c r="T92" s="78"/>
      <c r="U92" s="114"/>
      <c r="V92" s="78"/>
    </row>
    <row r="93" spans="1:22" ht="15">
      <c r="A93" s="114" t="s">
        <v>225</v>
      </c>
      <c r="B93" s="78">
        <v>36922</v>
      </c>
      <c r="C93" s="114" t="s">
        <v>261</v>
      </c>
      <c r="D93" s="78">
        <v>11030</v>
      </c>
      <c r="E93" s="114" t="s">
        <v>223</v>
      </c>
      <c r="F93" s="78">
        <v>837</v>
      </c>
      <c r="G93" s="114"/>
      <c r="H93" s="78"/>
      <c r="I93" s="114"/>
      <c r="J93" s="78"/>
      <c r="K93" s="114"/>
      <c r="L93" s="78"/>
      <c r="M93" s="114"/>
      <c r="N93" s="78"/>
      <c r="O93" s="114"/>
      <c r="P93" s="78"/>
      <c r="Q93" s="114"/>
      <c r="R93" s="78"/>
      <c r="S93" s="114"/>
      <c r="T93" s="78"/>
      <c r="U93" s="114"/>
      <c r="V93" s="78"/>
    </row>
    <row r="94" spans="1:22" ht="15">
      <c r="A94" s="114" t="s">
        <v>245</v>
      </c>
      <c r="B94" s="78">
        <v>30258</v>
      </c>
      <c r="C94" s="114" t="s">
        <v>244</v>
      </c>
      <c r="D94" s="78">
        <v>7959</v>
      </c>
      <c r="E94" s="114" t="s">
        <v>235</v>
      </c>
      <c r="F94" s="78">
        <v>730</v>
      </c>
      <c r="G94" s="114"/>
      <c r="H94" s="78"/>
      <c r="I94" s="114"/>
      <c r="J94" s="78"/>
      <c r="K94" s="114"/>
      <c r="L94" s="78"/>
      <c r="M94" s="114"/>
      <c r="N94" s="78"/>
      <c r="O94" s="114"/>
      <c r="P94" s="78"/>
      <c r="Q94" s="114"/>
      <c r="R94" s="78"/>
      <c r="S94" s="114"/>
      <c r="T94" s="78"/>
      <c r="U94" s="114"/>
      <c r="V94" s="78"/>
    </row>
    <row r="95" spans="1:22" ht="15">
      <c r="A95" s="114" t="s">
        <v>236</v>
      </c>
      <c r="B95" s="78">
        <v>28557</v>
      </c>
      <c r="C95" s="114" t="s">
        <v>263</v>
      </c>
      <c r="D95" s="78">
        <v>4145</v>
      </c>
      <c r="E95" s="114" t="s">
        <v>234</v>
      </c>
      <c r="F95" s="78">
        <v>668</v>
      </c>
      <c r="G95" s="114"/>
      <c r="H95" s="78"/>
      <c r="I95" s="114"/>
      <c r="J95" s="78"/>
      <c r="K95" s="114"/>
      <c r="L95" s="78"/>
      <c r="M95" s="114"/>
      <c r="N95" s="78"/>
      <c r="O95" s="114"/>
      <c r="P95" s="78"/>
      <c r="Q95" s="114"/>
      <c r="R95" s="78"/>
      <c r="S95" s="114"/>
      <c r="T95" s="78"/>
      <c r="U95" s="114"/>
      <c r="V95" s="78"/>
    </row>
    <row r="96" spans="1:22" ht="15">
      <c r="A96" s="114" t="s">
        <v>217</v>
      </c>
      <c r="B96" s="78">
        <v>25742</v>
      </c>
      <c r="C96" s="114" t="s">
        <v>240</v>
      </c>
      <c r="D96" s="78">
        <v>3372</v>
      </c>
      <c r="E96" s="114" t="s">
        <v>232</v>
      </c>
      <c r="F96" s="78">
        <v>490</v>
      </c>
      <c r="G96" s="114"/>
      <c r="H96" s="78"/>
      <c r="I96" s="114"/>
      <c r="J96" s="78"/>
      <c r="K96" s="114"/>
      <c r="L96" s="78"/>
      <c r="M96" s="114"/>
      <c r="N96" s="78"/>
      <c r="O96" s="114"/>
      <c r="P96" s="78"/>
      <c r="Q96" s="114"/>
      <c r="R96" s="78"/>
      <c r="S96" s="114"/>
      <c r="T96" s="78"/>
      <c r="U96" s="114"/>
      <c r="V96" s="78"/>
    </row>
    <row r="97" spans="1:22" ht="15">
      <c r="A97" s="114" t="s">
        <v>226</v>
      </c>
      <c r="B97" s="78">
        <v>24716</v>
      </c>
      <c r="C97" s="114" t="s">
        <v>262</v>
      </c>
      <c r="D97" s="78">
        <v>1341</v>
      </c>
      <c r="E97" s="114" t="s">
        <v>231</v>
      </c>
      <c r="F97" s="78">
        <v>424</v>
      </c>
      <c r="G97" s="114"/>
      <c r="H97" s="78"/>
      <c r="I97" s="114"/>
      <c r="J97" s="78"/>
      <c r="K97" s="114"/>
      <c r="L97" s="78"/>
      <c r="M97" s="114"/>
      <c r="N97" s="78"/>
      <c r="O97" s="114"/>
      <c r="P97" s="78"/>
      <c r="Q97" s="114"/>
      <c r="R97" s="78"/>
      <c r="S97" s="114"/>
      <c r="T97" s="78"/>
      <c r="U97" s="114"/>
      <c r="V97" s="78"/>
    </row>
  </sheetData>
  <hyperlinks>
    <hyperlink ref="A2" r:id="rId1" display="https://www.healthinnovation.org/news/blog/post?page=kaiser-family-foundations-medicaid-survey-highlights-the-importance-of-consumer-engagement"/>
    <hyperlink ref="A3" r:id="rId2" display="https://kaiserf.am/2wTfOx3"/>
    <hyperlink ref="A4" r:id="rId3" display="https://www.cnbc.com/2019/07/20/heres-why-so-many-americans-cant-handle-a-400-unexpected-expense.html"/>
    <hyperlink ref="A5" r:id="rId4" display="https://www.thebalance.com/medical-bankruptcy-statistics-4154729"/>
    <hyperlink ref="A6" r:id="rId5" display="https://www.ncbi.nlm.nih.gov/m/pubmed/27869503/"/>
    <hyperlink ref="A7" r:id="rId6" display="https://www.kff.org/5ba5d6b/"/>
    <hyperlink ref="A8" r:id="rId7" display="https://www.mahp.org/2019/10/17/causes-of-surprise-medical-bills-examined/"/>
    <hyperlink ref="A9" r:id="rId8" display="https://www.kff.org/medicare/issue-brief/how-much-do-medicare-beneficiaries-spend-out-of-pocket-on-health-care/"/>
    <hyperlink ref="A10" r:id="rId9" display="http://kff.org/health-reform/press-release/an-estimated-52-million-adults-have-pre-existing-conditions-that-would-make-them-uninsurable-pre-obamacare/?utm_sq=fozcn8izas&amp;utm_source=Twitter&amp;utm_medium=social&amp;utm_campaign=PreexistingOrg&amp;utm_content=News+and+Stats"/>
    <hyperlink ref="A11" r:id="rId10" display="https://khn.org/news/bruising-labor-battles-put-kaiser-permanentes-reputation-on-the-line/"/>
    <hyperlink ref="C2" r:id="rId11" display="https://www.thebalance.com/medical-bankruptcy-statistics-4154729"/>
    <hyperlink ref="C3" r:id="rId12" display="https://www.cnbc.com/2019/07/20/heres-why-so-many-americans-cant-handle-a-400-unexpected-expense.html"/>
    <hyperlink ref="E2" r:id="rId13" display="https://www.ncbi.nlm.nih.gov/m/pubmed/27869503/"/>
    <hyperlink ref="E3" r:id="rId14" display="https://www.mahp.org/2019/10/17/causes-of-surprise-medical-bills-examined/"/>
    <hyperlink ref="E4" r:id="rId15" display="https://www.kff.org/medicare/issue-brief/how-much-do-medicare-beneficiaries-spend-out-of-pocket-on-health-care/"/>
    <hyperlink ref="I2" r:id="rId16" display="https://www.kff.org/5ba5d6b/"/>
    <hyperlink ref="M2" r:id="rId17" display="https://www.kff.org/other/press-release/health-policy-resources-for-covering-the-democratic-presidential-primary-debates/"/>
    <hyperlink ref="M3" r:id="rId18" display="https://www.slideshare.net/KaiserFamilyFoundation/public-opinion-on-singlepayer-national-health-plans-and-expanding-access-to-medicare-coverage-186950554"/>
    <hyperlink ref="O2" r:id="rId19" display="https://www.healthinnovation.org/news/blog/post?page=kaiser-family-foundations-medicaid-survey-highlights-the-importance-of-consumer-engagement"/>
    <hyperlink ref="Q2" r:id="rId20" display="http://kff.org/health-reform/press-release/an-estimated-52-million-adults-have-pre-existing-conditions-that-would-make-them-uninsurable-pre-obamacare/?utm_sq=fozcn8izas&amp;utm_source=Twitter&amp;utm_medium=social&amp;utm_campaign=PreexistingOrg&amp;utm_content=News+and+Stats"/>
    <hyperlink ref="S2" r:id="rId21" display="https://khn.org/news/bruising-labor-battles-put-kaiser-permanentes-reputation-on-the-line/"/>
    <hyperlink ref="U2" r:id="rId22" display="https://kaiserf.am/2wTfOx3"/>
    <hyperlink ref="U3" r:id="rId23" display="https://www.kff.org/infographic/health-and-health-care-for-american-indians-and-alaska-natives-aians/"/>
  </hyperlinks>
  <printOptions/>
  <pageMargins left="0.7" right="0.7" top="0.75" bottom="0.75" header="0.3" footer="0.3"/>
  <pageSetup orientation="portrait" paperSize="9"/>
  <tableParts>
    <tablePart r:id="rId27"/>
    <tablePart r:id="rId25"/>
    <tablePart r:id="rId30"/>
    <tablePart r:id="rId29"/>
    <tablePart r:id="rId24"/>
    <tablePart r:id="rId26"/>
    <tablePart r:id="rId31"/>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1272</v>
      </c>
      <c r="B1" s="13" t="s">
        <v>1318</v>
      </c>
      <c r="C1" s="13" t="s">
        <v>1319</v>
      </c>
      <c r="D1" s="13" t="s">
        <v>144</v>
      </c>
      <c r="E1" s="13" t="s">
        <v>1321</v>
      </c>
      <c r="F1" s="13" t="s">
        <v>1322</v>
      </c>
      <c r="G1" s="13" t="s">
        <v>1323</v>
      </c>
    </row>
    <row r="2" spans="1:7" ht="15">
      <c r="A2" s="78" t="s">
        <v>974</v>
      </c>
      <c r="B2" s="78">
        <v>11</v>
      </c>
      <c r="C2" s="117">
        <v>0.011615628299894402</v>
      </c>
      <c r="D2" s="78" t="s">
        <v>1320</v>
      </c>
      <c r="E2" s="78"/>
      <c r="F2" s="78"/>
      <c r="G2" s="78"/>
    </row>
    <row r="3" spans="1:7" ht="15">
      <c r="A3" s="78" t="s">
        <v>975</v>
      </c>
      <c r="B3" s="78">
        <v>21</v>
      </c>
      <c r="C3" s="117">
        <v>0.022175290390707494</v>
      </c>
      <c r="D3" s="78" t="s">
        <v>1320</v>
      </c>
      <c r="E3" s="78"/>
      <c r="F3" s="78"/>
      <c r="G3" s="78"/>
    </row>
    <row r="4" spans="1:7" ht="15">
      <c r="A4" s="78" t="s">
        <v>976</v>
      </c>
      <c r="B4" s="78">
        <v>0</v>
      </c>
      <c r="C4" s="117">
        <v>0</v>
      </c>
      <c r="D4" s="78" t="s">
        <v>1320</v>
      </c>
      <c r="E4" s="78"/>
      <c r="F4" s="78"/>
      <c r="G4" s="78"/>
    </row>
    <row r="5" spans="1:7" ht="15">
      <c r="A5" s="78" t="s">
        <v>977</v>
      </c>
      <c r="B5" s="78">
        <v>915</v>
      </c>
      <c r="C5" s="117">
        <v>0.9662090813093981</v>
      </c>
      <c r="D5" s="78" t="s">
        <v>1320</v>
      </c>
      <c r="E5" s="78"/>
      <c r="F5" s="78"/>
      <c r="G5" s="78"/>
    </row>
    <row r="6" spans="1:7" ht="15">
      <c r="A6" s="78" t="s">
        <v>978</v>
      </c>
      <c r="B6" s="78">
        <v>947</v>
      </c>
      <c r="C6" s="117">
        <v>1</v>
      </c>
      <c r="D6" s="78" t="s">
        <v>1320</v>
      </c>
      <c r="E6" s="78"/>
      <c r="F6" s="78"/>
      <c r="G6" s="78"/>
    </row>
    <row r="7" spans="1:7" ht="15">
      <c r="A7" s="84" t="s">
        <v>246</v>
      </c>
      <c r="B7" s="84">
        <v>32</v>
      </c>
      <c r="C7" s="118">
        <v>0.004289029826226184</v>
      </c>
      <c r="D7" s="84" t="s">
        <v>1320</v>
      </c>
      <c r="E7" s="84" t="b">
        <v>0</v>
      </c>
      <c r="F7" s="84" t="b">
        <v>0</v>
      </c>
      <c r="G7" s="84" t="b">
        <v>0</v>
      </c>
    </row>
    <row r="8" spans="1:7" ht="15">
      <c r="A8" s="84" t="s">
        <v>979</v>
      </c>
      <c r="B8" s="84">
        <v>15</v>
      </c>
      <c r="C8" s="118">
        <v>0.010411932246839185</v>
      </c>
      <c r="D8" s="84" t="s">
        <v>1320</v>
      </c>
      <c r="E8" s="84" t="b">
        <v>0</v>
      </c>
      <c r="F8" s="84" t="b">
        <v>0</v>
      </c>
      <c r="G8" s="84" t="b">
        <v>0</v>
      </c>
    </row>
    <row r="9" spans="1:7" ht="15">
      <c r="A9" s="84" t="s">
        <v>241</v>
      </c>
      <c r="B9" s="84">
        <v>10</v>
      </c>
      <c r="C9" s="118">
        <v>0.009220976708681735</v>
      </c>
      <c r="D9" s="84" t="s">
        <v>1320</v>
      </c>
      <c r="E9" s="84" t="b">
        <v>0</v>
      </c>
      <c r="F9" s="84" t="b">
        <v>0</v>
      </c>
      <c r="G9" s="84" t="b">
        <v>0</v>
      </c>
    </row>
    <row r="10" spans="1:7" ht="15">
      <c r="A10" s="84" t="s">
        <v>263</v>
      </c>
      <c r="B10" s="84">
        <v>10</v>
      </c>
      <c r="C10" s="118">
        <v>0.009220976708681735</v>
      </c>
      <c r="D10" s="84" t="s">
        <v>1320</v>
      </c>
      <c r="E10" s="84" t="b">
        <v>0</v>
      </c>
      <c r="F10" s="84" t="b">
        <v>0</v>
      </c>
      <c r="G10" s="84" t="b">
        <v>0</v>
      </c>
    </row>
    <row r="11" spans="1:7" ht="15">
      <c r="A11" s="84" t="s">
        <v>980</v>
      </c>
      <c r="B11" s="84">
        <v>10</v>
      </c>
      <c r="C11" s="118">
        <v>0.009220976708681735</v>
      </c>
      <c r="D11" s="84" t="s">
        <v>1320</v>
      </c>
      <c r="E11" s="84" t="b">
        <v>0</v>
      </c>
      <c r="F11" s="84" t="b">
        <v>0</v>
      </c>
      <c r="G11" s="84" t="b">
        <v>0</v>
      </c>
    </row>
    <row r="12" spans="1:7" ht="15">
      <c r="A12" s="84" t="s">
        <v>237</v>
      </c>
      <c r="B12" s="84">
        <v>9</v>
      </c>
      <c r="C12" s="118">
        <v>0.008941339903720077</v>
      </c>
      <c r="D12" s="84" t="s">
        <v>1320</v>
      </c>
      <c r="E12" s="84" t="b">
        <v>0</v>
      </c>
      <c r="F12" s="84" t="b">
        <v>0</v>
      </c>
      <c r="G12" s="84" t="b">
        <v>0</v>
      </c>
    </row>
    <row r="13" spans="1:7" ht="15">
      <c r="A13" s="84" t="s">
        <v>242</v>
      </c>
      <c r="B13" s="84">
        <v>9</v>
      </c>
      <c r="C13" s="118">
        <v>0.008941339903720077</v>
      </c>
      <c r="D13" s="84" t="s">
        <v>1320</v>
      </c>
      <c r="E13" s="84" t="b">
        <v>0</v>
      </c>
      <c r="F13" s="84" t="b">
        <v>0</v>
      </c>
      <c r="G13" s="84" t="b">
        <v>0</v>
      </c>
    </row>
    <row r="14" spans="1:7" ht="15">
      <c r="A14" s="84" t="s">
        <v>989</v>
      </c>
      <c r="B14" s="84">
        <v>9</v>
      </c>
      <c r="C14" s="118">
        <v>0.008941339903720077</v>
      </c>
      <c r="D14" s="84" t="s">
        <v>1320</v>
      </c>
      <c r="E14" s="84" t="b">
        <v>0</v>
      </c>
      <c r="F14" s="84" t="b">
        <v>0</v>
      </c>
      <c r="G14" s="84" t="b">
        <v>0</v>
      </c>
    </row>
    <row r="15" spans="1:7" ht="15">
      <c r="A15" s="84" t="s">
        <v>988</v>
      </c>
      <c r="B15" s="84">
        <v>9</v>
      </c>
      <c r="C15" s="118">
        <v>0.009659550047287054</v>
      </c>
      <c r="D15" s="84" t="s">
        <v>1320</v>
      </c>
      <c r="E15" s="84" t="b">
        <v>0</v>
      </c>
      <c r="F15" s="84" t="b">
        <v>0</v>
      </c>
      <c r="G15" s="84" t="b">
        <v>0</v>
      </c>
    </row>
    <row r="16" spans="1:7" ht="15">
      <c r="A16" s="84" t="s">
        <v>955</v>
      </c>
      <c r="B16" s="84">
        <v>8</v>
      </c>
      <c r="C16" s="118">
        <v>0.009310035157719094</v>
      </c>
      <c r="D16" s="84" t="s">
        <v>1320</v>
      </c>
      <c r="E16" s="84" t="b">
        <v>0</v>
      </c>
      <c r="F16" s="84" t="b">
        <v>0</v>
      </c>
      <c r="G16" s="84" t="b">
        <v>0</v>
      </c>
    </row>
    <row r="17" spans="1:7" ht="15">
      <c r="A17" s="84" t="s">
        <v>990</v>
      </c>
      <c r="B17" s="84">
        <v>8</v>
      </c>
      <c r="C17" s="118">
        <v>0.008586266708699603</v>
      </c>
      <c r="D17" s="84" t="s">
        <v>1320</v>
      </c>
      <c r="E17" s="84" t="b">
        <v>0</v>
      </c>
      <c r="F17" s="84" t="b">
        <v>0</v>
      </c>
      <c r="G17" s="84" t="b">
        <v>0</v>
      </c>
    </row>
    <row r="18" spans="1:7" ht="15">
      <c r="A18" s="84" t="s">
        <v>991</v>
      </c>
      <c r="B18" s="84">
        <v>8</v>
      </c>
      <c r="C18" s="118">
        <v>0.008586266708699603</v>
      </c>
      <c r="D18" s="84" t="s">
        <v>1320</v>
      </c>
      <c r="E18" s="84" t="b">
        <v>0</v>
      </c>
      <c r="F18" s="84" t="b">
        <v>0</v>
      </c>
      <c r="G18" s="84" t="b">
        <v>0</v>
      </c>
    </row>
    <row r="19" spans="1:7" ht="15">
      <c r="A19" s="84" t="s">
        <v>992</v>
      </c>
      <c r="B19" s="84">
        <v>8</v>
      </c>
      <c r="C19" s="118">
        <v>0.008586266708699603</v>
      </c>
      <c r="D19" s="84" t="s">
        <v>1320</v>
      </c>
      <c r="E19" s="84" t="b">
        <v>0</v>
      </c>
      <c r="F19" s="84" t="b">
        <v>0</v>
      </c>
      <c r="G19" s="84" t="b">
        <v>0</v>
      </c>
    </row>
    <row r="20" spans="1:7" ht="15">
      <c r="A20" s="84" t="s">
        <v>993</v>
      </c>
      <c r="B20" s="84">
        <v>8</v>
      </c>
      <c r="C20" s="118">
        <v>0.008586266708699603</v>
      </c>
      <c r="D20" s="84" t="s">
        <v>1320</v>
      </c>
      <c r="E20" s="84" t="b">
        <v>0</v>
      </c>
      <c r="F20" s="84" t="b">
        <v>0</v>
      </c>
      <c r="G20" s="84" t="b">
        <v>0</v>
      </c>
    </row>
    <row r="21" spans="1:7" ht="15">
      <c r="A21" s="84" t="s">
        <v>994</v>
      </c>
      <c r="B21" s="84">
        <v>8</v>
      </c>
      <c r="C21" s="118">
        <v>0.008586266708699603</v>
      </c>
      <c r="D21" s="84" t="s">
        <v>1320</v>
      </c>
      <c r="E21" s="84" t="b">
        <v>0</v>
      </c>
      <c r="F21" s="84" t="b">
        <v>0</v>
      </c>
      <c r="G21" s="84" t="b">
        <v>0</v>
      </c>
    </row>
    <row r="22" spans="1:7" ht="15">
      <c r="A22" s="84" t="s">
        <v>260</v>
      </c>
      <c r="B22" s="84">
        <v>8</v>
      </c>
      <c r="C22" s="118">
        <v>0.008586266708699603</v>
      </c>
      <c r="D22" s="84" t="s">
        <v>1320</v>
      </c>
      <c r="E22" s="84" t="b">
        <v>0</v>
      </c>
      <c r="F22" s="84" t="b">
        <v>0</v>
      </c>
      <c r="G22" s="84" t="b">
        <v>0</v>
      </c>
    </row>
    <row r="23" spans="1:7" ht="15">
      <c r="A23" s="84" t="s">
        <v>1035</v>
      </c>
      <c r="B23" s="84">
        <v>7</v>
      </c>
      <c r="C23" s="118">
        <v>0.008146280763004207</v>
      </c>
      <c r="D23" s="84" t="s">
        <v>1320</v>
      </c>
      <c r="E23" s="84" t="b">
        <v>0</v>
      </c>
      <c r="F23" s="84" t="b">
        <v>0</v>
      </c>
      <c r="G23" s="84" t="b">
        <v>0</v>
      </c>
    </row>
    <row r="24" spans="1:7" ht="15">
      <c r="A24" s="84" t="s">
        <v>234</v>
      </c>
      <c r="B24" s="84">
        <v>7</v>
      </c>
      <c r="C24" s="118">
        <v>0.008146280763004207</v>
      </c>
      <c r="D24" s="84" t="s">
        <v>1320</v>
      </c>
      <c r="E24" s="84" t="b">
        <v>0</v>
      </c>
      <c r="F24" s="84" t="b">
        <v>0</v>
      </c>
      <c r="G24" s="84" t="b">
        <v>0</v>
      </c>
    </row>
    <row r="25" spans="1:7" ht="15">
      <c r="A25" s="84" t="s">
        <v>997</v>
      </c>
      <c r="B25" s="84">
        <v>6</v>
      </c>
      <c r="C25" s="118">
        <v>0.007609173385112533</v>
      </c>
      <c r="D25" s="84" t="s">
        <v>1320</v>
      </c>
      <c r="E25" s="84" t="b">
        <v>0</v>
      </c>
      <c r="F25" s="84" t="b">
        <v>0</v>
      </c>
      <c r="G25" s="84" t="b">
        <v>0</v>
      </c>
    </row>
    <row r="26" spans="1:7" ht="15">
      <c r="A26" s="84" t="s">
        <v>1018</v>
      </c>
      <c r="B26" s="84">
        <v>6</v>
      </c>
      <c r="C26" s="118">
        <v>0.007609173385112533</v>
      </c>
      <c r="D26" s="84" t="s">
        <v>1320</v>
      </c>
      <c r="E26" s="84" t="b">
        <v>0</v>
      </c>
      <c r="F26" s="84" t="b">
        <v>0</v>
      </c>
      <c r="G26" s="84" t="b">
        <v>0</v>
      </c>
    </row>
    <row r="27" spans="1:7" ht="15">
      <c r="A27" s="84" t="s">
        <v>982</v>
      </c>
      <c r="B27" s="84">
        <v>5</v>
      </c>
      <c r="C27" s="118">
        <v>0.0077145445842319565</v>
      </c>
      <c r="D27" s="84" t="s">
        <v>1320</v>
      </c>
      <c r="E27" s="84" t="b">
        <v>0</v>
      </c>
      <c r="F27" s="84" t="b">
        <v>0</v>
      </c>
      <c r="G27" s="84" t="b">
        <v>0</v>
      </c>
    </row>
    <row r="28" spans="1:7" ht="15">
      <c r="A28" s="84" t="s">
        <v>1273</v>
      </c>
      <c r="B28" s="84">
        <v>5</v>
      </c>
      <c r="C28" s="118">
        <v>0.0077145445842319565</v>
      </c>
      <c r="D28" s="84" t="s">
        <v>1320</v>
      </c>
      <c r="E28" s="84" t="b">
        <v>0</v>
      </c>
      <c r="F28" s="84" t="b">
        <v>0</v>
      </c>
      <c r="G28" s="84" t="b">
        <v>0</v>
      </c>
    </row>
    <row r="29" spans="1:7" ht="15">
      <c r="A29" s="84" t="s">
        <v>1011</v>
      </c>
      <c r="B29" s="84">
        <v>5</v>
      </c>
      <c r="C29" s="118">
        <v>0.006958616245635573</v>
      </c>
      <c r="D29" s="84" t="s">
        <v>1320</v>
      </c>
      <c r="E29" s="84" t="b">
        <v>0</v>
      </c>
      <c r="F29" s="84" t="b">
        <v>0</v>
      </c>
      <c r="G29" s="84" t="b">
        <v>0</v>
      </c>
    </row>
    <row r="30" spans="1:7" ht="15">
      <c r="A30" s="84" t="s">
        <v>986</v>
      </c>
      <c r="B30" s="84">
        <v>5</v>
      </c>
      <c r="C30" s="118">
        <v>0.0077145445842319565</v>
      </c>
      <c r="D30" s="84" t="s">
        <v>1320</v>
      </c>
      <c r="E30" s="84" t="b">
        <v>0</v>
      </c>
      <c r="F30" s="84" t="b">
        <v>0</v>
      </c>
      <c r="G30" s="84" t="b">
        <v>0</v>
      </c>
    </row>
    <row r="31" spans="1:7" ht="15">
      <c r="A31" s="84" t="s">
        <v>1019</v>
      </c>
      <c r="B31" s="84">
        <v>5</v>
      </c>
      <c r="C31" s="118">
        <v>0.006958616245635573</v>
      </c>
      <c r="D31" s="84" t="s">
        <v>1320</v>
      </c>
      <c r="E31" s="84" t="b">
        <v>0</v>
      </c>
      <c r="F31" s="84" t="b">
        <v>0</v>
      </c>
      <c r="G31" s="84" t="b">
        <v>0</v>
      </c>
    </row>
    <row r="32" spans="1:7" ht="15">
      <c r="A32" s="84" t="s">
        <v>322</v>
      </c>
      <c r="B32" s="84">
        <v>5</v>
      </c>
      <c r="C32" s="118">
        <v>0.0077145445842319565</v>
      </c>
      <c r="D32" s="84" t="s">
        <v>1320</v>
      </c>
      <c r="E32" s="84" t="b">
        <v>0</v>
      </c>
      <c r="F32" s="84" t="b">
        <v>0</v>
      </c>
      <c r="G32" s="84" t="b">
        <v>0</v>
      </c>
    </row>
    <row r="33" spans="1:7" ht="15">
      <c r="A33" s="84" t="s">
        <v>1040</v>
      </c>
      <c r="B33" s="84">
        <v>5</v>
      </c>
      <c r="C33" s="118">
        <v>0.006958616245635573</v>
      </c>
      <c r="D33" s="84" t="s">
        <v>1320</v>
      </c>
      <c r="E33" s="84" t="b">
        <v>0</v>
      </c>
      <c r="F33" s="84" t="b">
        <v>0</v>
      </c>
      <c r="G33" s="84" t="b">
        <v>0</v>
      </c>
    </row>
    <row r="34" spans="1:7" ht="15">
      <c r="A34" s="84" t="s">
        <v>983</v>
      </c>
      <c r="B34" s="84">
        <v>4</v>
      </c>
      <c r="C34" s="118">
        <v>0.006951284569777452</v>
      </c>
      <c r="D34" s="84" t="s">
        <v>1320</v>
      </c>
      <c r="E34" s="84" t="b">
        <v>0</v>
      </c>
      <c r="F34" s="84" t="b">
        <v>0</v>
      </c>
      <c r="G34" s="84" t="b">
        <v>0</v>
      </c>
    </row>
    <row r="35" spans="1:7" ht="15">
      <c r="A35" s="84" t="s">
        <v>984</v>
      </c>
      <c r="B35" s="84">
        <v>4</v>
      </c>
      <c r="C35" s="118">
        <v>0.006171635667385565</v>
      </c>
      <c r="D35" s="84" t="s">
        <v>1320</v>
      </c>
      <c r="E35" s="84" t="b">
        <v>0</v>
      </c>
      <c r="F35" s="84" t="b">
        <v>0</v>
      </c>
      <c r="G35" s="84" t="b">
        <v>0</v>
      </c>
    </row>
    <row r="36" spans="1:7" ht="15">
      <c r="A36" s="84" t="s">
        <v>1274</v>
      </c>
      <c r="B36" s="84">
        <v>4</v>
      </c>
      <c r="C36" s="118">
        <v>0.006171635667385565</v>
      </c>
      <c r="D36" s="84" t="s">
        <v>1320</v>
      </c>
      <c r="E36" s="84" t="b">
        <v>0</v>
      </c>
      <c r="F36" s="84" t="b">
        <v>0</v>
      </c>
      <c r="G36" s="84" t="b">
        <v>0</v>
      </c>
    </row>
    <row r="37" spans="1:7" ht="15">
      <c r="A37" s="84" t="s">
        <v>1275</v>
      </c>
      <c r="B37" s="84">
        <v>4</v>
      </c>
      <c r="C37" s="118">
        <v>0.006171635667385565</v>
      </c>
      <c r="D37" s="84" t="s">
        <v>1320</v>
      </c>
      <c r="E37" s="84" t="b">
        <v>0</v>
      </c>
      <c r="F37" s="84" t="b">
        <v>0</v>
      </c>
      <c r="G37" s="84" t="b">
        <v>0</v>
      </c>
    </row>
    <row r="38" spans="1:7" ht="15">
      <c r="A38" s="84" t="s">
        <v>985</v>
      </c>
      <c r="B38" s="84">
        <v>4</v>
      </c>
      <c r="C38" s="118">
        <v>0.006171635667385565</v>
      </c>
      <c r="D38" s="84" t="s">
        <v>1320</v>
      </c>
      <c r="E38" s="84" t="b">
        <v>0</v>
      </c>
      <c r="F38" s="84" t="b">
        <v>0</v>
      </c>
      <c r="G38" s="84" t="b">
        <v>0</v>
      </c>
    </row>
    <row r="39" spans="1:7" ht="15">
      <c r="A39" s="84" t="s">
        <v>1276</v>
      </c>
      <c r="B39" s="84">
        <v>4</v>
      </c>
      <c r="C39" s="118">
        <v>0.006171635667385565</v>
      </c>
      <c r="D39" s="84" t="s">
        <v>1320</v>
      </c>
      <c r="E39" s="84" t="b">
        <v>0</v>
      </c>
      <c r="F39" s="84" t="b">
        <v>0</v>
      </c>
      <c r="G39" s="84" t="b">
        <v>0</v>
      </c>
    </row>
    <row r="40" spans="1:7" ht="15">
      <c r="A40" s="84" t="s">
        <v>998</v>
      </c>
      <c r="B40" s="84">
        <v>4</v>
      </c>
      <c r="C40" s="118">
        <v>0.006171635667385565</v>
      </c>
      <c r="D40" s="84" t="s">
        <v>1320</v>
      </c>
      <c r="E40" s="84" t="b">
        <v>0</v>
      </c>
      <c r="F40" s="84" t="b">
        <v>0</v>
      </c>
      <c r="G40" s="84" t="b">
        <v>0</v>
      </c>
    </row>
    <row r="41" spans="1:7" ht="15">
      <c r="A41" s="84" t="s">
        <v>1036</v>
      </c>
      <c r="B41" s="84">
        <v>4</v>
      </c>
      <c r="C41" s="118">
        <v>0.006171635667385565</v>
      </c>
      <c r="D41" s="84" t="s">
        <v>1320</v>
      </c>
      <c r="E41" s="84" t="b">
        <v>0</v>
      </c>
      <c r="F41" s="84" t="b">
        <v>0</v>
      </c>
      <c r="G41" s="84" t="b">
        <v>0</v>
      </c>
    </row>
    <row r="42" spans="1:7" ht="15">
      <c r="A42" s="84" t="s">
        <v>1037</v>
      </c>
      <c r="B42" s="84">
        <v>4</v>
      </c>
      <c r="C42" s="118">
        <v>0.006171635667385565</v>
      </c>
      <c r="D42" s="84" t="s">
        <v>1320</v>
      </c>
      <c r="E42" s="84" t="b">
        <v>0</v>
      </c>
      <c r="F42" s="84" t="b">
        <v>0</v>
      </c>
      <c r="G42" s="84" t="b">
        <v>0</v>
      </c>
    </row>
    <row r="43" spans="1:7" ht="15">
      <c r="A43" s="84" t="s">
        <v>1038</v>
      </c>
      <c r="B43" s="84">
        <v>4</v>
      </c>
      <c r="C43" s="118">
        <v>0.006171635667385565</v>
      </c>
      <c r="D43" s="84" t="s">
        <v>1320</v>
      </c>
      <c r="E43" s="84" t="b">
        <v>0</v>
      </c>
      <c r="F43" s="84" t="b">
        <v>0</v>
      </c>
      <c r="G43" s="84" t="b">
        <v>0</v>
      </c>
    </row>
    <row r="44" spans="1:7" ht="15">
      <c r="A44" s="84" t="s">
        <v>1039</v>
      </c>
      <c r="B44" s="84">
        <v>4</v>
      </c>
      <c r="C44" s="118">
        <v>0.006171635667385565</v>
      </c>
      <c r="D44" s="84" t="s">
        <v>1320</v>
      </c>
      <c r="E44" s="84" t="b">
        <v>0</v>
      </c>
      <c r="F44" s="84" t="b">
        <v>0</v>
      </c>
      <c r="G44" s="84" t="b">
        <v>0</v>
      </c>
    </row>
    <row r="45" spans="1:7" ht="15">
      <c r="A45" s="84" t="s">
        <v>1277</v>
      </c>
      <c r="B45" s="84">
        <v>3</v>
      </c>
      <c r="C45" s="118">
        <v>0.006037603485315997</v>
      </c>
      <c r="D45" s="84" t="s">
        <v>1320</v>
      </c>
      <c r="E45" s="84" t="b">
        <v>0</v>
      </c>
      <c r="F45" s="84" t="b">
        <v>0</v>
      </c>
      <c r="G45" s="84" t="b">
        <v>0</v>
      </c>
    </row>
    <row r="46" spans="1:7" ht="15">
      <c r="A46" s="84" t="s">
        <v>1278</v>
      </c>
      <c r="B46" s="84">
        <v>3</v>
      </c>
      <c r="C46" s="118">
        <v>0.00521346342733309</v>
      </c>
      <c r="D46" s="84" t="s">
        <v>1320</v>
      </c>
      <c r="E46" s="84" t="b">
        <v>0</v>
      </c>
      <c r="F46" s="84" t="b">
        <v>0</v>
      </c>
      <c r="G46" s="84" t="b">
        <v>0</v>
      </c>
    </row>
    <row r="47" spans="1:7" ht="15">
      <c r="A47" s="84" t="s">
        <v>1279</v>
      </c>
      <c r="B47" s="84">
        <v>3</v>
      </c>
      <c r="C47" s="118">
        <v>0.00521346342733309</v>
      </c>
      <c r="D47" s="84" t="s">
        <v>1320</v>
      </c>
      <c r="E47" s="84" t="b">
        <v>0</v>
      </c>
      <c r="F47" s="84" t="b">
        <v>0</v>
      </c>
      <c r="G47" s="84" t="b">
        <v>0</v>
      </c>
    </row>
    <row r="48" spans="1:7" ht="15">
      <c r="A48" s="84" t="s">
        <v>1280</v>
      </c>
      <c r="B48" s="84">
        <v>3</v>
      </c>
      <c r="C48" s="118">
        <v>0.00521346342733309</v>
      </c>
      <c r="D48" s="84" t="s">
        <v>1320</v>
      </c>
      <c r="E48" s="84" t="b">
        <v>0</v>
      </c>
      <c r="F48" s="84" t="b">
        <v>0</v>
      </c>
      <c r="G48" s="84" t="b">
        <v>0</v>
      </c>
    </row>
    <row r="49" spans="1:7" ht="15">
      <c r="A49" s="84" t="s">
        <v>1281</v>
      </c>
      <c r="B49" s="84">
        <v>3</v>
      </c>
      <c r="C49" s="118">
        <v>0.00521346342733309</v>
      </c>
      <c r="D49" s="84" t="s">
        <v>1320</v>
      </c>
      <c r="E49" s="84" t="b">
        <v>0</v>
      </c>
      <c r="F49" s="84" t="b">
        <v>0</v>
      </c>
      <c r="G49" s="84" t="b">
        <v>0</v>
      </c>
    </row>
    <row r="50" spans="1:7" ht="15">
      <c r="A50" s="84" t="s">
        <v>1282</v>
      </c>
      <c r="B50" s="84">
        <v>3</v>
      </c>
      <c r="C50" s="118">
        <v>0.006037603485315997</v>
      </c>
      <c r="D50" s="84" t="s">
        <v>1320</v>
      </c>
      <c r="E50" s="84" t="b">
        <v>0</v>
      </c>
      <c r="F50" s="84" t="b">
        <v>0</v>
      </c>
      <c r="G50" s="84" t="b">
        <v>0</v>
      </c>
    </row>
    <row r="51" spans="1:7" ht="15">
      <c r="A51" s="84" t="s">
        <v>1010</v>
      </c>
      <c r="B51" s="84">
        <v>3</v>
      </c>
      <c r="C51" s="118">
        <v>0.00521346342733309</v>
      </c>
      <c r="D51" s="84" t="s">
        <v>1320</v>
      </c>
      <c r="E51" s="84" t="b">
        <v>0</v>
      </c>
      <c r="F51" s="84" t="b">
        <v>0</v>
      </c>
      <c r="G51" s="84" t="b">
        <v>0</v>
      </c>
    </row>
    <row r="52" spans="1:7" ht="15">
      <c r="A52" s="84" t="s">
        <v>1015</v>
      </c>
      <c r="B52" s="84">
        <v>3</v>
      </c>
      <c r="C52" s="118">
        <v>0.00521346342733309</v>
      </c>
      <c r="D52" s="84" t="s">
        <v>1320</v>
      </c>
      <c r="E52" s="84" t="b">
        <v>0</v>
      </c>
      <c r="F52" s="84" t="b">
        <v>0</v>
      </c>
      <c r="G52" s="84" t="b">
        <v>0</v>
      </c>
    </row>
    <row r="53" spans="1:7" ht="15">
      <c r="A53" s="84" t="s">
        <v>1012</v>
      </c>
      <c r="B53" s="84">
        <v>3</v>
      </c>
      <c r="C53" s="118">
        <v>0.00521346342733309</v>
      </c>
      <c r="D53" s="84" t="s">
        <v>1320</v>
      </c>
      <c r="E53" s="84" t="b">
        <v>0</v>
      </c>
      <c r="F53" s="84" t="b">
        <v>0</v>
      </c>
      <c r="G53" s="84" t="b">
        <v>0</v>
      </c>
    </row>
    <row r="54" spans="1:7" ht="15">
      <c r="A54" s="84" t="s">
        <v>1003</v>
      </c>
      <c r="B54" s="84">
        <v>3</v>
      </c>
      <c r="C54" s="118">
        <v>0.006037603485315997</v>
      </c>
      <c r="D54" s="84" t="s">
        <v>1320</v>
      </c>
      <c r="E54" s="84" t="b">
        <v>0</v>
      </c>
      <c r="F54" s="84" t="b">
        <v>0</v>
      </c>
      <c r="G54" s="84" t="b">
        <v>0</v>
      </c>
    </row>
    <row r="55" spans="1:7" ht="15">
      <c r="A55" s="84" t="s">
        <v>1283</v>
      </c>
      <c r="B55" s="84">
        <v>3</v>
      </c>
      <c r="C55" s="118">
        <v>0.00521346342733309</v>
      </c>
      <c r="D55" s="84" t="s">
        <v>1320</v>
      </c>
      <c r="E55" s="84" t="b">
        <v>0</v>
      </c>
      <c r="F55" s="84" t="b">
        <v>0</v>
      </c>
      <c r="G55" s="84" t="b">
        <v>0</v>
      </c>
    </row>
    <row r="56" spans="1:7" ht="15">
      <c r="A56" s="84" t="s">
        <v>1000</v>
      </c>
      <c r="B56" s="84">
        <v>3</v>
      </c>
      <c r="C56" s="118">
        <v>0.00521346342733309</v>
      </c>
      <c r="D56" s="84" t="s">
        <v>1320</v>
      </c>
      <c r="E56" s="84" t="b">
        <v>0</v>
      </c>
      <c r="F56" s="84" t="b">
        <v>0</v>
      </c>
      <c r="G56" s="84" t="b">
        <v>0</v>
      </c>
    </row>
    <row r="57" spans="1:7" ht="15">
      <c r="A57" s="84" t="s">
        <v>1043</v>
      </c>
      <c r="B57" s="84">
        <v>3</v>
      </c>
      <c r="C57" s="118">
        <v>0.00521346342733309</v>
      </c>
      <c r="D57" s="84" t="s">
        <v>1320</v>
      </c>
      <c r="E57" s="84" t="b">
        <v>0</v>
      </c>
      <c r="F57" s="84" t="b">
        <v>0</v>
      </c>
      <c r="G57" s="84" t="b">
        <v>0</v>
      </c>
    </row>
    <row r="58" spans="1:7" ht="15">
      <c r="A58" s="84" t="s">
        <v>1041</v>
      </c>
      <c r="B58" s="84">
        <v>3</v>
      </c>
      <c r="C58" s="118">
        <v>0.006037603485315997</v>
      </c>
      <c r="D58" s="84" t="s">
        <v>1320</v>
      </c>
      <c r="E58" s="84" t="b">
        <v>0</v>
      </c>
      <c r="F58" s="84" t="b">
        <v>0</v>
      </c>
      <c r="G58" s="84" t="b">
        <v>0</v>
      </c>
    </row>
    <row r="59" spans="1:7" ht="15">
      <c r="A59" s="84" t="s">
        <v>1284</v>
      </c>
      <c r="B59" s="84">
        <v>3</v>
      </c>
      <c r="C59" s="118">
        <v>0.00521346342733309</v>
      </c>
      <c r="D59" s="84" t="s">
        <v>1320</v>
      </c>
      <c r="E59" s="84" t="b">
        <v>0</v>
      </c>
      <c r="F59" s="84" t="b">
        <v>0</v>
      </c>
      <c r="G59" s="84" t="b">
        <v>0</v>
      </c>
    </row>
    <row r="60" spans="1:7" ht="15">
      <c r="A60" s="84" t="s">
        <v>245</v>
      </c>
      <c r="B60" s="84">
        <v>3</v>
      </c>
      <c r="C60" s="118">
        <v>0.00521346342733309</v>
      </c>
      <c r="D60" s="84" t="s">
        <v>1320</v>
      </c>
      <c r="E60" s="84" t="b">
        <v>0</v>
      </c>
      <c r="F60" s="84" t="b">
        <v>0</v>
      </c>
      <c r="G60" s="84" t="b">
        <v>0</v>
      </c>
    </row>
    <row r="61" spans="1:7" ht="15">
      <c r="A61" s="84" t="s">
        <v>1008</v>
      </c>
      <c r="B61" s="84">
        <v>3</v>
      </c>
      <c r="C61" s="118">
        <v>0.00521346342733309</v>
      </c>
      <c r="D61" s="84" t="s">
        <v>1320</v>
      </c>
      <c r="E61" s="84" t="b">
        <v>0</v>
      </c>
      <c r="F61" s="84" t="b">
        <v>0</v>
      </c>
      <c r="G61" s="84" t="b">
        <v>0</v>
      </c>
    </row>
    <row r="62" spans="1:7" ht="15">
      <c r="A62" s="84" t="s">
        <v>1285</v>
      </c>
      <c r="B62" s="84">
        <v>2</v>
      </c>
      <c r="C62" s="118">
        <v>0.004025068990210665</v>
      </c>
      <c r="D62" s="84" t="s">
        <v>1320</v>
      </c>
      <c r="E62" s="84" t="b">
        <v>0</v>
      </c>
      <c r="F62" s="84" t="b">
        <v>0</v>
      </c>
      <c r="G62" s="84" t="b">
        <v>0</v>
      </c>
    </row>
    <row r="63" spans="1:7" ht="15">
      <c r="A63" s="84" t="s">
        <v>1286</v>
      </c>
      <c r="B63" s="84">
        <v>2</v>
      </c>
      <c r="C63" s="118">
        <v>0.004025068990210665</v>
      </c>
      <c r="D63" s="84" t="s">
        <v>1320</v>
      </c>
      <c r="E63" s="84" t="b">
        <v>0</v>
      </c>
      <c r="F63" s="84" t="b">
        <v>0</v>
      </c>
      <c r="G63" s="84" t="b">
        <v>0</v>
      </c>
    </row>
    <row r="64" spans="1:7" ht="15">
      <c r="A64" s="84" t="s">
        <v>1287</v>
      </c>
      <c r="B64" s="84">
        <v>2</v>
      </c>
      <c r="C64" s="118">
        <v>0.004025068990210665</v>
      </c>
      <c r="D64" s="84" t="s">
        <v>1320</v>
      </c>
      <c r="E64" s="84" t="b">
        <v>0</v>
      </c>
      <c r="F64" s="84" t="b">
        <v>0</v>
      </c>
      <c r="G64" s="84" t="b">
        <v>0</v>
      </c>
    </row>
    <row r="65" spans="1:7" ht="15">
      <c r="A65" s="84" t="s">
        <v>1288</v>
      </c>
      <c r="B65" s="84">
        <v>2</v>
      </c>
      <c r="C65" s="118">
        <v>0.004025068990210665</v>
      </c>
      <c r="D65" s="84" t="s">
        <v>1320</v>
      </c>
      <c r="E65" s="84" t="b">
        <v>0</v>
      </c>
      <c r="F65" s="84" t="b">
        <v>0</v>
      </c>
      <c r="G65" s="84" t="b">
        <v>0</v>
      </c>
    </row>
    <row r="66" spans="1:7" ht="15">
      <c r="A66" s="84" t="s">
        <v>1289</v>
      </c>
      <c r="B66" s="84">
        <v>2</v>
      </c>
      <c r="C66" s="118">
        <v>0.004025068990210665</v>
      </c>
      <c r="D66" s="84" t="s">
        <v>1320</v>
      </c>
      <c r="E66" s="84" t="b">
        <v>0</v>
      </c>
      <c r="F66" s="84" t="b">
        <v>0</v>
      </c>
      <c r="G66" s="84" t="b">
        <v>0</v>
      </c>
    </row>
    <row r="67" spans="1:7" ht="15">
      <c r="A67" s="84" t="s">
        <v>1290</v>
      </c>
      <c r="B67" s="84">
        <v>2</v>
      </c>
      <c r="C67" s="118">
        <v>0.004025068990210665</v>
      </c>
      <c r="D67" s="84" t="s">
        <v>1320</v>
      </c>
      <c r="E67" s="84" t="b">
        <v>0</v>
      </c>
      <c r="F67" s="84" t="b">
        <v>0</v>
      </c>
      <c r="G67" s="84" t="b">
        <v>0</v>
      </c>
    </row>
    <row r="68" spans="1:7" ht="15">
      <c r="A68" s="84" t="s">
        <v>1291</v>
      </c>
      <c r="B68" s="84">
        <v>2</v>
      </c>
      <c r="C68" s="118">
        <v>0.004025068990210665</v>
      </c>
      <c r="D68" s="84" t="s">
        <v>1320</v>
      </c>
      <c r="E68" s="84" t="b">
        <v>0</v>
      </c>
      <c r="F68" s="84" t="b">
        <v>0</v>
      </c>
      <c r="G68" s="84" t="b">
        <v>0</v>
      </c>
    </row>
    <row r="69" spans="1:7" ht="15">
      <c r="A69" s="84" t="s">
        <v>1292</v>
      </c>
      <c r="B69" s="84">
        <v>2</v>
      </c>
      <c r="C69" s="118">
        <v>0.004025068990210665</v>
      </c>
      <c r="D69" s="84" t="s">
        <v>1320</v>
      </c>
      <c r="E69" s="84" t="b">
        <v>0</v>
      </c>
      <c r="F69" s="84" t="b">
        <v>0</v>
      </c>
      <c r="G69" s="84" t="b">
        <v>0</v>
      </c>
    </row>
    <row r="70" spans="1:7" ht="15">
      <c r="A70" s="84" t="s">
        <v>1293</v>
      </c>
      <c r="B70" s="84">
        <v>2</v>
      </c>
      <c r="C70" s="118">
        <v>0.004025068990210665</v>
      </c>
      <c r="D70" s="84" t="s">
        <v>1320</v>
      </c>
      <c r="E70" s="84" t="b">
        <v>0</v>
      </c>
      <c r="F70" s="84" t="b">
        <v>0</v>
      </c>
      <c r="G70" s="84" t="b">
        <v>0</v>
      </c>
    </row>
    <row r="71" spans="1:7" ht="15">
      <c r="A71" s="84" t="s">
        <v>1294</v>
      </c>
      <c r="B71" s="84">
        <v>2</v>
      </c>
      <c r="C71" s="118">
        <v>0.004025068990210665</v>
      </c>
      <c r="D71" s="84" t="s">
        <v>1320</v>
      </c>
      <c r="E71" s="84" t="b">
        <v>0</v>
      </c>
      <c r="F71" s="84" t="b">
        <v>0</v>
      </c>
      <c r="G71" s="84" t="b">
        <v>0</v>
      </c>
    </row>
    <row r="72" spans="1:7" ht="15">
      <c r="A72" s="84" t="s">
        <v>1295</v>
      </c>
      <c r="B72" s="84">
        <v>2</v>
      </c>
      <c r="C72" s="118">
        <v>0.004025068990210665</v>
      </c>
      <c r="D72" s="84" t="s">
        <v>1320</v>
      </c>
      <c r="E72" s="84" t="b">
        <v>0</v>
      </c>
      <c r="F72" s="84" t="b">
        <v>0</v>
      </c>
      <c r="G72" s="84" t="b">
        <v>0</v>
      </c>
    </row>
    <row r="73" spans="1:7" ht="15">
      <c r="A73" s="84" t="s">
        <v>1296</v>
      </c>
      <c r="B73" s="84">
        <v>2</v>
      </c>
      <c r="C73" s="118">
        <v>0.004025068990210665</v>
      </c>
      <c r="D73" s="84" t="s">
        <v>1320</v>
      </c>
      <c r="E73" s="84" t="b">
        <v>0</v>
      </c>
      <c r="F73" s="84" t="b">
        <v>0</v>
      </c>
      <c r="G73" s="84" t="b">
        <v>0</v>
      </c>
    </row>
    <row r="74" spans="1:7" ht="15">
      <c r="A74" s="84" t="s">
        <v>1297</v>
      </c>
      <c r="B74" s="84">
        <v>2</v>
      </c>
      <c r="C74" s="118">
        <v>0.004025068990210665</v>
      </c>
      <c r="D74" s="84" t="s">
        <v>1320</v>
      </c>
      <c r="E74" s="84" t="b">
        <v>0</v>
      </c>
      <c r="F74" s="84" t="b">
        <v>0</v>
      </c>
      <c r="G74" s="84" t="b">
        <v>0</v>
      </c>
    </row>
    <row r="75" spans="1:7" ht="15">
      <c r="A75" s="84" t="s">
        <v>1298</v>
      </c>
      <c r="B75" s="84">
        <v>2</v>
      </c>
      <c r="C75" s="118">
        <v>0.004025068990210665</v>
      </c>
      <c r="D75" s="84" t="s">
        <v>1320</v>
      </c>
      <c r="E75" s="84" t="b">
        <v>0</v>
      </c>
      <c r="F75" s="84" t="b">
        <v>0</v>
      </c>
      <c r="G75" s="84" t="b">
        <v>0</v>
      </c>
    </row>
    <row r="76" spans="1:7" ht="15">
      <c r="A76" s="84" t="s">
        <v>1299</v>
      </c>
      <c r="B76" s="84">
        <v>2</v>
      </c>
      <c r="C76" s="118">
        <v>0.004025068990210665</v>
      </c>
      <c r="D76" s="84" t="s">
        <v>1320</v>
      </c>
      <c r="E76" s="84" t="b">
        <v>0</v>
      </c>
      <c r="F76" s="84" t="b">
        <v>0</v>
      </c>
      <c r="G76" s="84" t="b">
        <v>0</v>
      </c>
    </row>
    <row r="77" spans="1:7" ht="15">
      <c r="A77" s="84" t="s">
        <v>1300</v>
      </c>
      <c r="B77" s="84">
        <v>2</v>
      </c>
      <c r="C77" s="118">
        <v>0.004025068990210665</v>
      </c>
      <c r="D77" s="84" t="s">
        <v>1320</v>
      </c>
      <c r="E77" s="84" t="b">
        <v>0</v>
      </c>
      <c r="F77" s="84" t="b">
        <v>1</v>
      </c>
      <c r="G77" s="84" t="b">
        <v>0</v>
      </c>
    </row>
    <row r="78" spans="1:7" ht="15">
      <c r="A78" s="84" t="s">
        <v>1301</v>
      </c>
      <c r="B78" s="84">
        <v>2</v>
      </c>
      <c r="C78" s="118">
        <v>0.004025068990210665</v>
      </c>
      <c r="D78" s="84" t="s">
        <v>1320</v>
      </c>
      <c r="E78" s="84" t="b">
        <v>0</v>
      </c>
      <c r="F78" s="84" t="b">
        <v>0</v>
      </c>
      <c r="G78" s="84" t="b">
        <v>0</v>
      </c>
    </row>
    <row r="79" spans="1:7" ht="15">
      <c r="A79" s="84" t="s">
        <v>1302</v>
      </c>
      <c r="B79" s="84">
        <v>2</v>
      </c>
      <c r="C79" s="118">
        <v>0.004025068990210665</v>
      </c>
      <c r="D79" s="84" t="s">
        <v>1320</v>
      </c>
      <c r="E79" s="84" t="b">
        <v>0</v>
      </c>
      <c r="F79" s="84" t="b">
        <v>1</v>
      </c>
      <c r="G79" s="84" t="b">
        <v>0</v>
      </c>
    </row>
    <row r="80" spans="1:7" ht="15">
      <c r="A80" s="84" t="s">
        <v>262</v>
      </c>
      <c r="B80" s="84">
        <v>2</v>
      </c>
      <c r="C80" s="118">
        <v>0.004025068990210665</v>
      </c>
      <c r="D80" s="84" t="s">
        <v>1320</v>
      </c>
      <c r="E80" s="84" t="b">
        <v>0</v>
      </c>
      <c r="F80" s="84" t="b">
        <v>0</v>
      </c>
      <c r="G80" s="84" t="b">
        <v>0</v>
      </c>
    </row>
    <row r="81" spans="1:7" ht="15">
      <c r="A81" s="84" t="s">
        <v>1303</v>
      </c>
      <c r="B81" s="84">
        <v>2</v>
      </c>
      <c r="C81" s="118">
        <v>0.004025068990210665</v>
      </c>
      <c r="D81" s="84" t="s">
        <v>1320</v>
      </c>
      <c r="E81" s="84" t="b">
        <v>0</v>
      </c>
      <c r="F81" s="84" t="b">
        <v>0</v>
      </c>
      <c r="G81" s="84" t="b">
        <v>0</v>
      </c>
    </row>
    <row r="82" spans="1:7" ht="15">
      <c r="A82" s="84" t="s">
        <v>1304</v>
      </c>
      <c r="B82" s="84">
        <v>2</v>
      </c>
      <c r="C82" s="118">
        <v>0.004025068990210665</v>
      </c>
      <c r="D82" s="84" t="s">
        <v>1320</v>
      </c>
      <c r="E82" s="84" t="b">
        <v>0</v>
      </c>
      <c r="F82" s="84" t="b">
        <v>0</v>
      </c>
      <c r="G82" s="84" t="b">
        <v>0</v>
      </c>
    </row>
    <row r="83" spans="1:7" ht="15">
      <c r="A83" s="84" t="s">
        <v>1305</v>
      </c>
      <c r="B83" s="84">
        <v>2</v>
      </c>
      <c r="C83" s="118">
        <v>0.004025068990210665</v>
      </c>
      <c r="D83" s="84" t="s">
        <v>1320</v>
      </c>
      <c r="E83" s="84" t="b">
        <v>0</v>
      </c>
      <c r="F83" s="84" t="b">
        <v>0</v>
      </c>
      <c r="G83" s="84" t="b">
        <v>0</v>
      </c>
    </row>
    <row r="84" spans="1:7" ht="15">
      <c r="A84" s="84" t="s">
        <v>1306</v>
      </c>
      <c r="B84" s="84">
        <v>2</v>
      </c>
      <c r="C84" s="118">
        <v>0.004025068990210665</v>
      </c>
      <c r="D84" s="84" t="s">
        <v>1320</v>
      </c>
      <c r="E84" s="84" t="b">
        <v>0</v>
      </c>
      <c r="F84" s="84" t="b">
        <v>0</v>
      </c>
      <c r="G84" s="84" t="b">
        <v>0</v>
      </c>
    </row>
    <row r="85" spans="1:7" ht="15">
      <c r="A85" s="84" t="s">
        <v>1016</v>
      </c>
      <c r="B85" s="84">
        <v>2</v>
      </c>
      <c r="C85" s="118">
        <v>0.004025068990210665</v>
      </c>
      <c r="D85" s="84" t="s">
        <v>1320</v>
      </c>
      <c r="E85" s="84" t="b">
        <v>0</v>
      </c>
      <c r="F85" s="84" t="b">
        <v>0</v>
      </c>
      <c r="G85" s="84" t="b">
        <v>0</v>
      </c>
    </row>
    <row r="86" spans="1:7" ht="15">
      <c r="A86" s="84" t="s">
        <v>1017</v>
      </c>
      <c r="B86" s="84">
        <v>2</v>
      </c>
      <c r="C86" s="118">
        <v>0.004025068990210665</v>
      </c>
      <c r="D86" s="84" t="s">
        <v>1320</v>
      </c>
      <c r="E86" s="84" t="b">
        <v>0</v>
      </c>
      <c r="F86" s="84" t="b">
        <v>0</v>
      </c>
      <c r="G86" s="84" t="b">
        <v>0</v>
      </c>
    </row>
    <row r="87" spans="1:7" ht="15">
      <c r="A87" s="84" t="s">
        <v>1020</v>
      </c>
      <c r="B87" s="84">
        <v>2</v>
      </c>
      <c r="C87" s="118">
        <v>0.004025068990210665</v>
      </c>
      <c r="D87" s="84" t="s">
        <v>1320</v>
      </c>
      <c r="E87" s="84" t="b">
        <v>0</v>
      </c>
      <c r="F87" s="84" t="b">
        <v>0</v>
      </c>
      <c r="G87" s="84" t="b">
        <v>0</v>
      </c>
    </row>
    <row r="88" spans="1:7" ht="15">
      <c r="A88" s="84" t="s">
        <v>1021</v>
      </c>
      <c r="B88" s="84">
        <v>2</v>
      </c>
      <c r="C88" s="118">
        <v>0.004025068990210665</v>
      </c>
      <c r="D88" s="84" t="s">
        <v>1320</v>
      </c>
      <c r="E88" s="84" t="b">
        <v>0</v>
      </c>
      <c r="F88" s="84" t="b">
        <v>0</v>
      </c>
      <c r="G88" s="84" t="b">
        <v>0</v>
      </c>
    </row>
    <row r="89" spans="1:7" ht="15">
      <c r="A89" s="84" t="s">
        <v>1022</v>
      </c>
      <c r="B89" s="84">
        <v>2</v>
      </c>
      <c r="C89" s="118">
        <v>0.004025068990210665</v>
      </c>
      <c r="D89" s="84" t="s">
        <v>1320</v>
      </c>
      <c r="E89" s="84" t="b">
        <v>0</v>
      </c>
      <c r="F89" s="84" t="b">
        <v>0</v>
      </c>
      <c r="G89" s="84" t="b">
        <v>0</v>
      </c>
    </row>
    <row r="90" spans="1:7" ht="15">
      <c r="A90" s="84" t="s">
        <v>1023</v>
      </c>
      <c r="B90" s="84">
        <v>2</v>
      </c>
      <c r="C90" s="118">
        <v>0.004025068990210665</v>
      </c>
      <c r="D90" s="84" t="s">
        <v>1320</v>
      </c>
      <c r="E90" s="84" t="b">
        <v>0</v>
      </c>
      <c r="F90" s="84" t="b">
        <v>0</v>
      </c>
      <c r="G90" s="84" t="b">
        <v>0</v>
      </c>
    </row>
    <row r="91" spans="1:7" ht="15">
      <c r="A91" s="84" t="s">
        <v>1024</v>
      </c>
      <c r="B91" s="84">
        <v>2</v>
      </c>
      <c r="C91" s="118">
        <v>0.004025068990210665</v>
      </c>
      <c r="D91" s="84" t="s">
        <v>1320</v>
      </c>
      <c r="E91" s="84" t="b">
        <v>0</v>
      </c>
      <c r="F91" s="84" t="b">
        <v>0</v>
      </c>
      <c r="G91" s="84" t="b">
        <v>0</v>
      </c>
    </row>
    <row r="92" spans="1:7" ht="15">
      <c r="A92" s="84" t="s">
        <v>258</v>
      </c>
      <c r="B92" s="84">
        <v>2</v>
      </c>
      <c r="C92" s="118">
        <v>0.004025068990210665</v>
      </c>
      <c r="D92" s="84" t="s">
        <v>1320</v>
      </c>
      <c r="E92" s="84" t="b">
        <v>0</v>
      </c>
      <c r="F92" s="84" t="b">
        <v>0</v>
      </c>
      <c r="G92" s="84" t="b">
        <v>0</v>
      </c>
    </row>
    <row r="93" spans="1:7" ht="15">
      <c r="A93" s="84" t="s">
        <v>257</v>
      </c>
      <c r="B93" s="84">
        <v>2</v>
      </c>
      <c r="C93" s="118">
        <v>0.004025068990210665</v>
      </c>
      <c r="D93" s="84" t="s">
        <v>1320</v>
      </c>
      <c r="E93" s="84" t="b">
        <v>0</v>
      </c>
      <c r="F93" s="84" t="b">
        <v>0</v>
      </c>
      <c r="G93" s="84" t="b">
        <v>0</v>
      </c>
    </row>
    <row r="94" spans="1:7" ht="15">
      <c r="A94" s="84" t="s">
        <v>1004</v>
      </c>
      <c r="B94" s="84">
        <v>2</v>
      </c>
      <c r="C94" s="118">
        <v>0.004964320146728546</v>
      </c>
      <c r="D94" s="84" t="s">
        <v>1320</v>
      </c>
      <c r="E94" s="84" t="b">
        <v>0</v>
      </c>
      <c r="F94" s="84" t="b">
        <v>0</v>
      </c>
      <c r="G94" s="84" t="b">
        <v>0</v>
      </c>
    </row>
    <row r="95" spans="1:7" ht="15">
      <c r="A95" s="84" t="s">
        <v>1005</v>
      </c>
      <c r="B95" s="84">
        <v>2</v>
      </c>
      <c r="C95" s="118">
        <v>0.004025068990210665</v>
      </c>
      <c r="D95" s="84" t="s">
        <v>1320</v>
      </c>
      <c r="E95" s="84" t="b">
        <v>0</v>
      </c>
      <c r="F95" s="84" t="b">
        <v>0</v>
      </c>
      <c r="G95" s="84" t="b">
        <v>0</v>
      </c>
    </row>
    <row r="96" spans="1:7" ht="15">
      <c r="A96" s="84" t="s">
        <v>1307</v>
      </c>
      <c r="B96" s="84">
        <v>2</v>
      </c>
      <c r="C96" s="118">
        <v>0.004025068990210665</v>
      </c>
      <c r="D96" s="84" t="s">
        <v>1320</v>
      </c>
      <c r="E96" s="84" t="b">
        <v>0</v>
      </c>
      <c r="F96" s="84" t="b">
        <v>0</v>
      </c>
      <c r="G96" s="84" t="b">
        <v>0</v>
      </c>
    </row>
    <row r="97" spans="1:7" ht="15">
      <c r="A97" s="84" t="s">
        <v>256</v>
      </c>
      <c r="B97" s="84">
        <v>2</v>
      </c>
      <c r="C97" s="118">
        <v>0.004025068990210665</v>
      </c>
      <c r="D97" s="84" t="s">
        <v>1320</v>
      </c>
      <c r="E97" s="84" t="b">
        <v>0</v>
      </c>
      <c r="F97" s="84" t="b">
        <v>0</v>
      </c>
      <c r="G97" s="84" t="b">
        <v>0</v>
      </c>
    </row>
    <row r="98" spans="1:7" ht="15">
      <c r="A98" s="84" t="s">
        <v>255</v>
      </c>
      <c r="B98" s="84">
        <v>2</v>
      </c>
      <c r="C98" s="118">
        <v>0.004025068990210665</v>
      </c>
      <c r="D98" s="84" t="s">
        <v>1320</v>
      </c>
      <c r="E98" s="84" t="b">
        <v>0</v>
      </c>
      <c r="F98" s="84" t="b">
        <v>0</v>
      </c>
      <c r="G98" s="84" t="b">
        <v>0</v>
      </c>
    </row>
    <row r="99" spans="1:7" ht="15">
      <c r="A99" s="84" t="s">
        <v>1026</v>
      </c>
      <c r="B99" s="84">
        <v>2</v>
      </c>
      <c r="C99" s="118">
        <v>0.004025068990210665</v>
      </c>
      <c r="D99" s="84" t="s">
        <v>1320</v>
      </c>
      <c r="E99" s="84" t="b">
        <v>0</v>
      </c>
      <c r="F99" s="84" t="b">
        <v>0</v>
      </c>
      <c r="G99" s="84" t="b">
        <v>0</v>
      </c>
    </row>
    <row r="100" spans="1:7" ht="15">
      <c r="A100" s="84" t="s">
        <v>1027</v>
      </c>
      <c r="B100" s="84">
        <v>2</v>
      </c>
      <c r="C100" s="118">
        <v>0.004025068990210665</v>
      </c>
      <c r="D100" s="84" t="s">
        <v>1320</v>
      </c>
      <c r="E100" s="84" t="b">
        <v>0</v>
      </c>
      <c r="F100" s="84" t="b">
        <v>1</v>
      </c>
      <c r="G100" s="84" t="b">
        <v>0</v>
      </c>
    </row>
    <row r="101" spans="1:7" ht="15">
      <c r="A101" s="84" t="s">
        <v>1028</v>
      </c>
      <c r="B101" s="84">
        <v>2</v>
      </c>
      <c r="C101" s="118">
        <v>0.004025068990210665</v>
      </c>
      <c r="D101" s="84" t="s">
        <v>1320</v>
      </c>
      <c r="E101" s="84" t="b">
        <v>0</v>
      </c>
      <c r="F101" s="84" t="b">
        <v>0</v>
      </c>
      <c r="G101" s="84" t="b">
        <v>0</v>
      </c>
    </row>
    <row r="102" spans="1:7" ht="15">
      <c r="A102" s="84" t="s">
        <v>1029</v>
      </c>
      <c r="B102" s="84">
        <v>2</v>
      </c>
      <c r="C102" s="118">
        <v>0.004025068990210665</v>
      </c>
      <c r="D102" s="84" t="s">
        <v>1320</v>
      </c>
      <c r="E102" s="84" t="b">
        <v>0</v>
      </c>
      <c r="F102" s="84" t="b">
        <v>0</v>
      </c>
      <c r="G102" s="84" t="b">
        <v>0</v>
      </c>
    </row>
    <row r="103" spans="1:7" ht="15">
      <c r="A103" s="84" t="s">
        <v>1030</v>
      </c>
      <c r="B103" s="84">
        <v>2</v>
      </c>
      <c r="C103" s="118">
        <v>0.004025068990210665</v>
      </c>
      <c r="D103" s="84" t="s">
        <v>1320</v>
      </c>
      <c r="E103" s="84" t="b">
        <v>0</v>
      </c>
      <c r="F103" s="84" t="b">
        <v>0</v>
      </c>
      <c r="G103" s="84" t="b">
        <v>0</v>
      </c>
    </row>
    <row r="104" spans="1:7" ht="15">
      <c r="A104" s="84" t="s">
        <v>1031</v>
      </c>
      <c r="B104" s="84">
        <v>2</v>
      </c>
      <c r="C104" s="118">
        <v>0.004025068990210665</v>
      </c>
      <c r="D104" s="84" t="s">
        <v>1320</v>
      </c>
      <c r="E104" s="84" t="b">
        <v>0</v>
      </c>
      <c r="F104" s="84" t="b">
        <v>0</v>
      </c>
      <c r="G104" s="84" t="b">
        <v>0</v>
      </c>
    </row>
    <row r="105" spans="1:7" ht="15">
      <c r="A105" s="84" t="s">
        <v>1033</v>
      </c>
      <c r="B105" s="84">
        <v>2</v>
      </c>
      <c r="C105" s="118">
        <v>0.004964320146728546</v>
      </c>
      <c r="D105" s="84" t="s">
        <v>1320</v>
      </c>
      <c r="E105" s="84" t="b">
        <v>1</v>
      </c>
      <c r="F105" s="84" t="b">
        <v>0</v>
      </c>
      <c r="G105" s="84" t="b">
        <v>0</v>
      </c>
    </row>
    <row r="106" spans="1:7" ht="15">
      <c r="A106" s="84" t="s">
        <v>1308</v>
      </c>
      <c r="B106" s="84">
        <v>2</v>
      </c>
      <c r="C106" s="118">
        <v>0.004025068990210665</v>
      </c>
      <c r="D106" s="84" t="s">
        <v>1320</v>
      </c>
      <c r="E106" s="84" t="b">
        <v>0</v>
      </c>
      <c r="F106" s="84" t="b">
        <v>0</v>
      </c>
      <c r="G106" s="84" t="b">
        <v>0</v>
      </c>
    </row>
    <row r="107" spans="1:7" ht="15">
      <c r="A107" s="84" t="s">
        <v>217</v>
      </c>
      <c r="B107" s="84">
        <v>2</v>
      </c>
      <c r="C107" s="118">
        <v>0.004025068990210665</v>
      </c>
      <c r="D107" s="84" t="s">
        <v>1320</v>
      </c>
      <c r="E107" s="84" t="b">
        <v>0</v>
      </c>
      <c r="F107" s="84" t="b">
        <v>0</v>
      </c>
      <c r="G107" s="84" t="b">
        <v>0</v>
      </c>
    </row>
    <row r="108" spans="1:7" ht="15">
      <c r="A108" s="84" t="s">
        <v>1042</v>
      </c>
      <c r="B108" s="84">
        <v>2</v>
      </c>
      <c r="C108" s="118">
        <v>0.004025068990210665</v>
      </c>
      <c r="D108" s="84" t="s">
        <v>1320</v>
      </c>
      <c r="E108" s="84" t="b">
        <v>0</v>
      </c>
      <c r="F108" s="84" t="b">
        <v>0</v>
      </c>
      <c r="G108" s="84" t="b">
        <v>0</v>
      </c>
    </row>
    <row r="109" spans="1:7" ht="15">
      <c r="A109" s="84" t="s">
        <v>1309</v>
      </c>
      <c r="B109" s="84">
        <v>2</v>
      </c>
      <c r="C109" s="118">
        <v>0.004025068990210665</v>
      </c>
      <c r="D109" s="84" t="s">
        <v>1320</v>
      </c>
      <c r="E109" s="84" t="b">
        <v>0</v>
      </c>
      <c r="F109" s="84" t="b">
        <v>0</v>
      </c>
      <c r="G109" s="84" t="b">
        <v>0</v>
      </c>
    </row>
    <row r="110" spans="1:7" ht="15">
      <c r="A110" s="84" t="s">
        <v>1310</v>
      </c>
      <c r="B110" s="84">
        <v>2</v>
      </c>
      <c r="C110" s="118">
        <v>0.004025068990210665</v>
      </c>
      <c r="D110" s="84" t="s">
        <v>1320</v>
      </c>
      <c r="E110" s="84" t="b">
        <v>0</v>
      </c>
      <c r="F110" s="84" t="b">
        <v>0</v>
      </c>
      <c r="G110" s="84" t="b">
        <v>0</v>
      </c>
    </row>
    <row r="111" spans="1:7" ht="15">
      <c r="A111" s="84" t="s">
        <v>1311</v>
      </c>
      <c r="B111" s="84">
        <v>2</v>
      </c>
      <c r="C111" s="118">
        <v>0.004025068990210665</v>
      </c>
      <c r="D111" s="84" t="s">
        <v>1320</v>
      </c>
      <c r="E111" s="84" t="b">
        <v>0</v>
      </c>
      <c r="F111" s="84" t="b">
        <v>0</v>
      </c>
      <c r="G111" s="84" t="b">
        <v>0</v>
      </c>
    </row>
    <row r="112" spans="1:7" ht="15">
      <c r="A112" s="84" t="s">
        <v>1312</v>
      </c>
      <c r="B112" s="84">
        <v>2</v>
      </c>
      <c r="C112" s="118">
        <v>0.004025068990210665</v>
      </c>
      <c r="D112" s="84" t="s">
        <v>1320</v>
      </c>
      <c r="E112" s="84" t="b">
        <v>0</v>
      </c>
      <c r="F112" s="84" t="b">
        <v>0</v>
      </c>
      <c r="G112" s="84" t="b">
        <v>0</v>
      </c>
    </row>
    <row r="113" spans="1:7" ht="15">
      <c r="A113" s="84" t="s">
        <v>1313</v>
      </c>
      <c r="B113" s="84">
        <v>2</v>
      </c>
      <c r="C113" s="118">
        <v>0.004025068990210665</v>
      </c>
      <c r="D113" s="84" t="s">
        <v>1320</v>
      </c>
      <c r="E113" s="84" t="b">
        <v>0</v>
      </c>
      <c r="F113" s="84" t="b">
        <v>0</v>
      </c>
      <c r="G113" s="84" t="b">
        <v>0</v>
      </c>
    </row>
    <row r="114" spans="1:7" ht="15">
      <c r="A114" s="84" t="s">
        <v>249</v>
      </c>
      <c r="B114" s="84">
        <v>2</v>
      </c>
      <c r="C114" s="118">
        <v>0.004025068990210665</v>
      </c>
      <c r="D114" s="84" t="s">
        <v>1320</v>
      </c>
      <c r="E114" s="84" t="b">
        <v>0</v>
      </c>
      <c r="F114" s="84" t="b">
        <v>0</v>
      </c>
      <c r="G114" s="84" t="b">
        <v>0</v>
      </c>
    </row>
    <row r="115" spans="1:7" ht="15">
      <c r="A115" s="84" t="s">
        <v>996</v>
      </c>
      <c r="B115" s="84">
        <v>2</v>
      </c>
      <c r="C115" s="118">
        <v>0.004025068990210665</v>
      </c>
      <c r="D115" s="84" t="s">
        <v>1320</v>
      </c>
      <c r="E115" s="84" t="b">
        <v>0</v>
      </c>
      <c r="F115" s="84" t="b">
        <v>1</v>
      </c>
      <c r="G115" s="84" t="b">
        <v>0</v>
      </c>
    </row>
    <row r="116" spans="1:7" ht="15">
      <c r="A116" s="84" t="s">
        <v>999</v>
      </c>
      <c r="B116" s="84">
        <v>2</v>
      </c>
      <c r="C116" s="118">
        <v>0.004025068990210665</v>
      </c>
      <c r="D116" s="84" t="s">
        <v>1320</v>
      </c>
      <c r="E116" s="84" t="b">
        <v>0</v>
      </c>
      <c r="F116" s="84" t="b">
        <v>0</v>
      </c>
      <c r="G116" s="84" t="b">
        <v>0</v>
      </c>
    </row>
    <row r="117" spans="1:7" ht="15">
      <c r="A117" s="84" t="s">
        <v>1001</v>
      </c>
      <c r="B117" s="84">
        <v>2</v>
      </c>
      <c r="C117" s="118">
        <v>0.004025068990210665</v>
      </c>
      <c r="D117" s="84" t="s">
        <v>1320</v>
      </c>
      <c r="E117" s="84" t="b">
        <v>0</v>
      </c>
      <c r="F117" s="84" t="b">
        <v>0</v>
      </c>
      <c r="G117" s="84" t="b">
        <v>0</v>
      </c>
    </row>
    <row r="118" spans="1:7" ht="15">
      <c r="A118" s="84" t="s">
        <v>248</v>
      </c>
      <c r="B118" s="84">
        <v>2</v>
      </c>
      <c r="C118" s="118">
        <v>0.004025068990210665</v>
      </c>
      <c r="D118" s="84" t="s">
        <v>1320</v>
      </c>
      <c r="E118" s="84" t="b">
        <v>0</v>
      </c>
      <c r="F118" s="84" t="b">
        <v>0</v>
      </c>
      <c r="G118" s="84" t="b">
        <v>0</v>
      </c>
    </row>
    <row r="119" spans="1:7" ht="15">
      <c r="A119" s="84" t="s">
        <v>247</v>
      </c>
      <c r="B119" s="84">
        <v>2</v>
      </c>
      <c r="C119" s="118">
        <v>0.004025068990210665</v>
      </c>
      <c r="D119" s="84" t="s">
        <v>1320</v>
      </c>
      <c r="E119" s="84" t="b">
        <v>0</v>
      </c>
      <c r="F119" s="84" t="b">
        <v>0</v>
      </c>
      <c r="G119" s="84" t="b">
        <v>0</v>
      </c>
    </row>
    <row r="120" spans="1:7" ht="15">
      <c r="A120" s="84" t="s">
        <v>213</v>
      </c>
      <c r="B120" s="84">
        <v>2</v>
      </c>
      <c r="C120" s="118">
        <v>0.004025068990210665</v>
      </c>
      <c r="D120" s="84" t="s">
        <v>1320</v>
      </c>
      <c r="E120" s="84" t="b">
        <v>0</v>
      </c>
      <c r="F120" s="84" t="b">
        <v>0</v>
      </c>
      <c r="G120" s="84" t="b">
        <v>0</v>
      </c>
    </row>
    <row r="121" spans="1:7" ht="15">
      <c r="A121" s="84" t="s">
        <v>1009</v>
      </c>
      <c r="B121" s="84">
        <v>2</v>
      </c>
      <c r="C121" s="118">
        <v>0.004025068990210665</v>
      </c>
      <c r="D121" s="84" t="s">
        <v>1320</v>
      </c>
      <c r="E121" s="84" t="b">
        <v>0</v>
      </c>
      <c r="F121" s="84" t="b">
        <v>0</v>
      </c>
      <c r="G121" s="84" t="b">
        <v>0</v>
      </c>
    </row>
    <row r="122" spans="1:7" ht="15">
      <c r="A122" s="84" t="s">
        <v>1013</v>
      </c>
      <c r="B122" s="84">
        <v>2</v>
      </c>
      <c r="C122" s="118">
        <v>0.004025068990210665</v>
      </c>
      <c r="D122" s="84" t="s">
        <v>1320</v>
      </c>
      <c r="E122" s="84" t="b">
        <v>0</v>
      </c>
      <c r="F122" s="84" t="b">
        <v>0</v>
      </c>
      <c r="G122" s="84" t="b">
        <v>0</v>
      </c>
    </row>
    <row r="123" spans="1:7" ht="15">
      <c r="A123" s="84" t="s">
        <v>1314</v>
      </c>
      <c r="B123" s="84">
        <v>2</v>
      </c>
      <c r="C123" s="118">
        <v>0.004025068990210665</v>
      </c>
      <c r="D123" s="84" t="s">
        <v>1320</v>
      </c>
      <c r="E123" s="84" t="b">
        <v>0</v>
      </c>
      <c r="F123" s="84" t="b">
        <v>0</v>
      </c>
      <c r="G123" s="84" t="b">
        <v>0</v>
      </c>
    </row>
    <row r="124" spans="1:7" ht="15">
      <c r="A124" s="84" t="s">
        <v>1315</v>
      </c>
      <c r="B124" s="84">
        <v>2</v>
      </c>
      <c r="C124" s="118">
        <v>0.004025068990210665</v>
      </c>
      <c r="D124" s="84" t="s">
        <v>1320</v>
      </c>
      <c r="E124" s="84" t="b">
        <v>0</v>
      </c>
      <c r="F124" s="84" t="b">
        <v>0</v>
      </c>
      <c r="G124" s="84" t="b">
        <v>0</v>
      </c>
    </row>
    <row r="125" spans="1:7" ht="15">
      <c r="A125" s="84" t="s">
        <v>1316</v>
      </c>
      <c r="B125" s="84">
        <v>2</v>
      </c>
      <c r="C125" s="118">
        <v>0.004025068990210665</v>
      </c>
      <c r="D125" s="84" t="s">
        <v>1320</v>
      </c>
      <c r="E125" s="84" t="b">
        <v>0</v>
      </c>
      <c r="F125" s="84" t="b">
        <v>0</v>
      </c>
      <c r="G125" s="84" t="b">
        <v>0</v>
      </c>
    </row>
    <row r="126" spans="1:7" ht="15">
      <c r="A126" s="84" t="s">
        <v>1317</v>
      </c>
      <c r="B126" s="84">
        <v>2</v>
      </c>
      <c r="C126" s="118">
        <v>0.004025068990210665</v>
      </c>
      <c r="D126" s="84" t="s">
        <v>1320</v>
      </c>
      <c r="E126" s="84" t="b">
        <v>0</v>
      </c>
      <c r="F126" s="84" t="b">
        <v>1</v>
      </c>
      <c r="G126" s="84" t="b">
        <v>0</v>
      </c>
    </row>
    <row r="127" spans="1:7" ht="15">
      <c r="A127" s="84" t="s">
        <v>246</v>
      </c>
      <c r="B127" s="84">
        <v>11</v>
      </c>
      <c r="C127" s="118">
        <v>0</v>
      </c>
      <c r="D127" s="84" t="s">
        <v>881</v>
      </c>
      <c r="E127" s="84" t="b">
        <v>0</v>
      </c>
      <c r="F127" s="84" t="b">
        <v>0</v>
      </c>
      <c r="G127" s="84" t="b">
        <v>0</v>
      </c>
    </row>
    <row r="128" spans="1:7" ht="15">
      <c r="A128" s="84" t="s">
        <v>241</v>
      </c>
      <c r="B128" s="84">
        <v>10</v>
      </c>
      <c r="C128" s="118">
        <v>0.001872972179105207</v>
      </c>
      <c r="D128" s="84" t="s">
        <v>881</v>
      </c>
      <c r="E128" s="84" t="b">
        <v>0</v>
      </c>
      <c r="F128" s="84" t="b">
        <v>0</v>
      </c>
      <c r="G128" s="84" t="b">
        <v>0</v>
      </c>
    </row>
    <row r="129" spans="1:7" ht="15">
      <c r="A129" s="84" t="s">
        <v>263</v>
      </c>
      <c r="B129" s="84">
        <v>10</v>
      </c>
      <c r="C129" s="118">
        <v>0.001872972179105207</v>
      </c>
      <c r="D129" s="84" t="s">
        <v>881</v>
      </c>
      <c r="E129" s="84" t="b">
        <v>0</v>
      </c>
      <c r="F129" s="84" t="b">
        <v>0</v>
      </c>
      <c r="G129" s="84" t="b">
        <v>0</v>
      </c>
    </row>
    <row r="130" spans="1:7" ht="15">
      <c r="A130" s="84" t="s">
        <v>237</v>
      </c>
      <c r="B130" s="84">
        <v>9</v>
      </c>
      <c r="C130" s="118">
        <v>0.0035491021785977457</v>
      </c>
      <c r="D130" s="84" t="s">
        <v>881</v>
      </c>
      <c r="E130" s="84" t="b">
        <v>0</v>
      </c>
      <c r="F130" s="84" t="b">
        <v>0</v>
      </c>
      <c r="G130" s="84" t="b">
        <v>0</v>
      </c>
    </row>
    <row r="131" spans="1:7" ht="15">
      <c r="A131" s="84" t="s">
        <v>242</v>
      </c>
      <c r="B131" s="84">
        <v>9</v>
      </c>
      <c r="C131" s="118">
        <v>0.0035491021785977457</v>
      </c>
      <c r="D131" s="84" t="s">
        <v>881</v>
      </c>
      <c r="E131" s="84" t="b">
        <v>0</v>
      </c>
      <c r="F131" s="84" t="b">
        <v>0</v>
      </c>
      <c r="G131" s="84" t="b">
        <v>0</v>
      </c>
    </row>
    <row r="132" spans="1:7" ht="15">
      <c r="A132" s="84" t="s">
        <v>982</v>
      </c>
      <c r="B132" s="84">
        <v>4</v>
      </c>
      <c r="C132" s="118">
        <v>0.01021305756449887</v>
      </c>
      <c r="D132" s="84" t="s">
        <v>881</v>
      </c>
      <c r="E132" s="84" t="b">
        <v>0</v>
      </c>
      <c r="F132" s="84" t="b">
        <v>0</v>
      </c>
      <c r="G132" s="84" t="b">
        <v>0</v>
      </c>
    </row>
    <row r="133" spans="1:7" ht="15">
      <c r="A133" s="84" t="s">
        <v>983</v>
      </c>
      <c r="B133" s="84">
        <v>4</v>
      </c>
      <c r="C133" s="118">
        <v>0.01021305756449887</v>
      </c>
      <c r="D133" s="84" t="s">
        <v>881</v>
      </c>
      <c r="E133" s="84" t="b">
        <v>0</v>
      </c>
      <c r="F133" s="84" t="b">
        <v>0</v>
      </c>
      <c r="G133" s="84" t="b">
        <v>0</v>
      </c>
    </row>
    <row r="134" spans="1:7" ht="15">
      <c r="A134" s="84" t="s">
        <v>984</v>
      </c>
      <c r="B134" s="84">
        <v>4</v>
      </c>
      <c r="C134" s="118">
        <v>0.007951722965253623</v>
      </c>
      <c r="D134" s="84" t="s">
        <v>881</v>
      </c>
      <c r="E134" s="84" t="b">
        <v>0</v>
      </c>
      <c r="F134" s="84" t="b">
        <v>0</v>
      </c>
      <c r="G134" s="84" t="b">
        <v>0</v>
      </c>
    </row>
    <row r="135" spans="1:7" ht="15">
      <c r="A135" s="84" t="s">
        <v>985</v>
      </c>
      <c r="B135" s="84">
        <v>4</v>
      </c>
      <c r="C135" s="118">
        <v>0.007951722965253623</v>
      </c>
      <c r="D135" s="84" t="s">
        <v>881</v>
      </c>
      <c r="E135" s="84" t="b">
        <v>0</v>
      </c>
      <c r="F135" s="84" t="b">
        <v>0</v>
      </c>
      <c r="G135" s="84" t="b">
        <v>0</v>
      </c>
    </row>
    <row r="136" spans="1:7" ht="15">
      <c r="A136" s="84" t="s">
        <v>986</v>
      </c>
      <c r="B136" s="84">
        <v>4</v>
      </c>
      <c r="C136" s="118">
        <v>0.01021305756449887</v>
      </c>
      <c r="D136" s="84" t="s">
        <v>881</v>
      </c>
      <c r="E136" s="84" t="b">
        <v>0</v>
      </c>
      <c r="F136" s="84" t="b">
        <v>0</v>
      </c>
      <c r="G136" s="84" t="b">
        <v>0</v>
      </c>
    </row>
    <row r="137" spans="1:7" ht="15">
      <c r="A137" s="84" t="s">
        <v>955</v>
      </c>
      <c r="B137" s="84">
        <v>4</v>
      </c>
      <c r="C137" s="118">
        <v>0.01021305756449887</v>
      </c>
      <c r="D137" s="84" t="s">
        <v>881</v>
      </c>
      <c r="E137" s="84" t="b">
        <v>0</v>
      </c>
      <c r="F137" s="84" t="b">
        <v>0</v>
      </c>
      <c r="G137" s="84" t="b">
        <v>0</v>
      </c>
    </row>
    <row r="138" spans="1:7" ht="15">
      <c r="A138" s="84" t="s">
        <v>1277</v>
      </c>
      <c r="B138" s="84">
        <v>3</v>
      </c>
      <c r="C138" s="118">
        <v>0.010050172255577972</v>
      </c>
      <c r="D138" s="84" t="s">
        <v>881</v>
      </c>
      <c r="E138" s="84" t="b">
        <v>0</v>
      </c>
      <c r="F138" s="84" t="b">
        <v>0</v>
      </c>
      <c r="G138" s="84" t="b">
        <v>0</v>
      </c>
    </row>
    <row r="139" spans="1:7" ht="15">
      <c r="A139" s="84" t="s">
        <v>1273</v>
      </c>
      <c r="B139" s="84">
        <v>3</v>
      </c>
      <c r="C139" s="118">
        <v>0.010050172255577972</v>
      </c>
      <c r="D139" s="84" t="s">
        <v>881</v>
      </c>
      <c r="E139" s="84" t="b">
        <v>0</v>
      </c>
      <c r="F139" s="84" t="b">
        <v>0</v>
      </c>
      <c r="G139" s="84" t="b">
        <v>0</v>
      </c>
    </row>
    <row r="140" spans="1:7" ht="15">
      <c r="A140" s="84" t="s">
        <v>1276</v>
      </c>
      <c r="B140" s="84">
        <v>3</v>
      </c>
      <c r="C140" s="118">
        <v>0.0076597931733741525</v>
      </c>
      <c r="D140" s="84" t="s">
        <v>881</v>
      </c>
      <c r="E140" s="84" t="b">
        <v>0</v>
      </c>
      <c r="F140" s="84" t="b">
        <v>0</v>
      </c>
      <c r="G140" s="84" t="b">
        <v>0</v>
      </c>
    </row>
    <row r="141" spans="1:7" ht="15">
      <c r="A141" s="84" t="s">
        <v>1279</v>
      </c>
      <c r="B141" s="84">
        <v>3</v>
      </c>
      <c r="C141" s="118">
        <v>0.0076597931733741525</v>
      </c>
      <c r="D141" s="84" t="s">
        <v>881</v>
      </c>
      <c r="E141" s="84" t="b">
        <v>0</v>
      </c>
      <c r="F141" s="84" t="b">
        <v>0</v>
      </c>
      <c r="G141" s="84" t="b">
        <v>0</v>
      </c>
    </row>
    <row r="142" spans="1:7" ht="15">
      <c r="A142" s="84" t="s">
        <v>1282</v>
      </c>
      <c r="B142" s="84">
        <v>3</v>
      </c>
      <c r="C142" s="118">
        <v>0.010050172255577972</v>
      </c>
      <c r="D142" s="84" t="s">
        <v>881</v>
      </c>
      <c r="E142" s="84" t="b">
        <v>0</v>
      </c>
      <c r="F142" s="84" t="b">
        <v>0</v>
      </c>
      <c r="G142" s="84" t="b">
        <v>0</v>
      </c>
    </row>
    <row r="143" spans="1:7" ht="15">
      <c r="A143" s="84" t="s">
        <v>1280</v>
      </c>
      <c r="B143" s="84">
        <v>3</v>
      </c>
      <c r="C143" s="118">
        <v>0.0076597931733741525</v>
      </c>
      <c r="D143" s="84" t="s">
        <v>881</v>
      </c>
      <c r="E143" s="84" t="b">
        <v>0</v>
      </c>
      <c r="F143" s="84" t="b">
        <v>0</v>
      </c>
      <c r="G143" s="84" t="b">
        <v>0</v>
      </c>
    </row>
    <row r="144" spans="1:7" ht="15">
      <c r="A144" s="84" t="s">
        <v>997</v>
      </c>
      <c r="B144" s="84">
        <v>3</v>
      </c>
      <c r="C144" s="118">
        <v>0.0076597931733741525</v>
      </c>
      <c r="D144" s="84" t="s">
        <v>881</v>
      </c>
      <c r="E144" s="84" t="b">
        <v>0</v>
      </c>
      <c r="F144" s="84" t="b">
        <v>0</v>
      </c>
      <c r="G144" s="84" t="b">
        <v>0</v>
      </c>
    </row>
    <row r="145" spans="1:7" ht="15">
      <c r="A145" s="84" t="s">
        <v>1285</v>
      </c>
      <c r="B145" s="84">
        <v>2</v>
      </c>
      <c r="C145" s="118">
        <v>0.006700114837051982</v>
      </c>
      <c r="D145" s="84" t="s">
        <v>881</v>
      </c>
      <c r="E145" s="84" t="b">
        <v>0</v>
      </c>
      <c r="F145" s="84" t="b">
        <v>0</v>
      </c>
      <c r="G145" s="84" t="b">
        <v>0</v>
      </c>
    </row>
    <row r="146" spans="1:7" ht="15">
      <c r="A146" s="84" t="s">
        <v>1286</v>
      </c>
      <c r="B146" s="84">
        <v>2</v>
      </c>
      <c r="C146" s="118">
        <v>0.006700114837051982</v>
      </c>
      <c r="D146" s="84" t="s">
        <v>881</v>
      </c>
      <c r="E146" s="84" t="b">
        <v>0</v>
      </c>
      <c r="F146" s="84" t="b">
        <v>0</v>
      </c>
      <c r="G146" s="84" t="b">
        <v>0</v>
      </c>
    </row>
    <row r="147" spans="1:7" ht="15">
      <c r="A147" s="84" t="s">
        <v>1274</v>
      </c>
      <c r="B147" s="84">
        <v>2</v>
      </c>
      <c r="C147" s="118">
        <v>0.006700114837051982</v>
      </c>
      <c r="D147" s="84" t="s">
        <v>881</v>
      </c>
      <c r="E147" s="84" t="b">
        <v>0</v>
      </c>
      <c r="F147" s="84" t="b">
        <v>0</v>
      </c>
      <c r="G147" s="84" t="b">
        <v>0</v>
      </c>
    </row>
    <row r="148" spans="1:7" ht="15">
      <c r="A148" s="84" t="s">
        <v>1287</v>
      </c>
      <c r="B148" s="84">
        <v>2</v>
      </c>
      <c r="C148" s="118">
        <v>0.006700114837051982</v>
      </c>
      <c r="D148" s="84" t="s">
        <v>881</v>
      </c>
      <c r="E148" s="84" t="b">
        <v>0</v>
      </c>
      <c r="F148" s="84" t="b">
        <v>0</v>
      </c>
      <c r="G148" s="84" t="b">
        <v>0</v>
      </c>
    </row>
    <row r="149" spans="1:7" ht="15">
      <c r="A149" s="84" t="s">
        <v>1288</v>
      </c>
      <c r="B149" s="84">
        <v>2</v>
      </c>
      <c r="C149" s="118">
        <v>0.006700114837051982</v>
      </c>
      <c r="D149" s="84" t="s">
        <v>881</v>
      </c>
      <c r="E149" s="84" t="b">
        <v>0</v>
      </c>
      <c r="F149" s="84" t="b">
        <v>0</v>
      </c>
      <c r="G149" s="84" t="b">
        <v>0</v>
      </c>
    </row>
    <row r="150" spans="1:7" ht="15">
      <c r="A150" s="84" t="s">
        <v>1035</v>
      </c>
      <c r="B150" s="84">
        <v>2</v>
      </c>
      <c r="C150" s="118">
        <v>0.006700114837051982</v>
      </c>
      <c r="D150" s="84" t="s">
        <v>881</v>
      </c>
      <c r="E150" s="84" t="b">
        <v>0</v>
      </c>
      <c r="F150" s="84" t="b">
        <v>0</v>
      </c>
      <c r="G150" s="84" t="b">
        <v>0</v>
      </c>
    </row>
    <row r="151" spans="1:7" ht="15">
      <c r="A151" s="84" t="s">
        <v>1289</v>
      </c>
      <c r="B151" s="84">
        <v>2</v>
      </c>
      <c r="C151" s="118">
        <v>0.006700114837051982</v>
      </c>
      <c r="D151" s="84" t="s">
        <v>881</v>
      </c>
      <c r="E151" s="84" t="b">
        <v>0</v>
      </c>
      <c r="F151" s="84" t="b">
        <v>0</v>
      </c>
      <c r="G151" s="84" t="b">
        <v>0</v>
      </c>
    </row>
    <row r="152" spans="1:7" ht="15">
      <c r="A152" s="84" t="s">
        <v>1290</v>
      </c>
      <c r="B152" s="84">
        <v>2</v>
      </c>
      <c r="C152" s="118">
        <v>0.006700114837051982</v>
      </c>
      <c r="D152" s="84" t="s">
        <v>881</v>
      </c>
      <c r="E152" s="84" t="b">
        <v>0</v>
      </c>
      <c r="F152" s="84" t="b">
        <v>0</v>
      </c>
      <c r="G152" s="84" t="b">
        <v>0</v>
      </c>
    </row>
    <row r="153" spans="1:7" ht="15">
      <c r="A153" s="84" t="s">
        <v>1295</v>
      </c>
      <c r="B153" s="84">
        <v>2</v>
      </c>
      <c r="C153" s="118">
        <v>0.006700114837051982</v>
      </c>
      <c r="D153" s="84" t="s">
        <v>881</v>
      </c>
      <c r="E153" s="84" t="b">
        <v>0</v>
      </c>
      <c r="F153" s="84" t="b">
        <v>0</v>
      </c>
      <c r="G153" s="84" t="b">
        <v>0</v>
      </c>
    </row>
    <row r="154" spans="1:7" ht="15">
      <c r="A154" s="84" t="s">
        <v>1296</v>
      </c>
      <c r="B154" s="84">
        <v>2</v>
      </c>
      <c r="C154" s="118">
        <v>0.006700114837051982</v>
      </c>
      <c r="D154" s="84" t="s">
        <v>881</v>
      </c>
      <c r="E154" s="84" t="b">
        <v>0</v>
      </c>
      <c r="F154" s="84" t="b">
        <v>0</v>
      </c>
      <c r="G154" s="84" t="b">
        <v>0</v>
      </c>
    </row>
    <row r="155" spans="1:7" ht="15">
      <c r="A155" s="84" t="s">
        <v>1297</v>
      </c>
      <c r="B155" s="84">
        <v>2</v>
      </c>
      <c r="C155" s="118">
        <v>0.006700114837051982</v>
      </c>
      <c r="D155" s="84" t="s">
        <v>881</v>
      </c>
      <c r="E155" s="84" t="b">
        <v>0</v>
      </c>
      <c r="F155" s="84" t="b">
        <v>0</v>
      </c>
      <c r="G155" s="84" t="b">
        <v>0</v>
      </c>
    </row>
    <row r="156" spans="1:7" ht="15">
      <c r="A156" s="84" t="s">
        <v>1298</v>
      </c>
      <c r="B156" s="84">
        <v>2</v>
      </c>
      <c r="C156" s="118">
        <v>0.006700114837051982</v>
      </c>
      <c r="D156" s="84" t="s">
        <v>881</v>
      </c>
      <c r="E156" s="84" t="b">
        <v>0</v>
      </c>
      <c r="F156" s="84" t="b">
        <v>0</v>
      </c>
      <c r="G156" s="84" t="b">
        <v>0</v>
      </c>
    </row>
    <row r="157" spans="1:7" ht="15">
      <c r="A157" s="84" t="s">
        <v>1299</v>
      </c>
      <c r="B157" s="84">
        <v>2</v>
      </c>
      <c r="C157" s="118">
        <v>0.006700114837051982</v>
      </c>
      <c r="D157" s="84" t="s">
        <v>881</v>
      </c>
      <c r="E157" s="84" t="b">
        <v>0</v>
      </c>
      <c r="F157" s="84" t="b">
        <v>0</v>
      </c>
      <c r="G157" s="84" t="b">
        <v>0</v>
      </c>
    </row>
    <row r="158" spans="1:7" ht="15">
      <c r="A158" s="84" t="s">
        <v>1018</v>
      </c>
      <c r="B158" s="84">
        <v>2</v>
      </c>
      <c r="C158" s="118">
        <v>0.006700114837051982</v>
      </c>
      <c r="D158" s="84" t="s">
        <v>881</v>
      </c>
      <c r="E158" s="84" t="b">
        <v>0</v>
      </c>
      <c r="F158" s="84" t="b">
        <v>0</v>
      </c>
      <c r="G158" s="84" t="b">
        <v>0</v>
      </c>
    </row>
    <row r="159" spans="1:7" ht="15">
      <c r="A159" s="84" t="s">
        <v>1300</v>
      </c>
      <c r="B159" s="84">
        <v>2</v>
      </c>
      <c r="C159" s="118">
        <v>0.006700114837051982</v>
      </c>
      <c r="D159" s="84" t="s">
        <v>881</v>
      </c>
      <c r="E159" s="84" t="b">
        <v>0</v>
      </c>
      <c r="F159" s="84" t="b">
        <v>1</v>
      </c>
      <c r="G159" s="84" t="b">
        <v>0</v>
      </c>
    </row>
    <row r="160" spans="1:7" ht="15">
      <c r="A160" s="84" t="s">
        <v>1301</v>
      </c>
      <c r="B160" s="84">
        <v>2</v>
      </c>
      <c r="C160" s="118">
        <v>0.006700114837051982</v>
      </c>
      <c r="D160" s="84" t="s">
        <v>881</v>
      </c>
      <c r="E160" s="84" t="b">
        <v>0</v>
      </c>
      <c r="F160" s="84" t="b">
        <v>0</v>
      </c>
      <c r="G160" s="84" t="b">
        <v>0</v>
      </c>
    </row>
    <row r="161" spans="1:7" ht="15">
      <c r="A161" s="84" t="s">
        <v>1275</v>
      </c>
      <c r="B161" s="84">
        <v>2</v>
      </c>
      <c r="C161" s="118">
        <v>0.006700114837051982</v>
      </c>
      <c r="D161" s="84" t="s">
        <v>881</v>
      </c>
      <c r="E161" s="84" t="b">
        <v>0</v>
      </c>
      <c r="F161" s="84" t="b">
        <v>0</v>
      </c>
      <c r="G161" s="84" t="b">
        <v>0</v>
      </c>
    </row>
    <row r="162" spans="1:7" ht="15">
      <c r="A162" s="84" t="s">
        <v>1281</v>
      </c>
      <c r="B162" s="84">
        <v>2</v>
      </c>
      <c r="C162" s="118">
        <v>0.006700114837051982</v>
      </c>
      <c r="D162" s="84" t="s">
        <v>881</v>
      </c>
      <c r="E162" s="84" t="b">
        <v>0</v>
      </c>
      <c r="F162" s="84" t="b">
        <v>0</v>
      </c>
      <c r="G162" s="84" t="b">
        <v>0</v>
      </c>
    </row>
    <row r="163" spans="1:7" ht="15">
      <c r="A163" s="84" t="s">
        <v>262</v>
      </c>
      <c r="B163" s="84">
        <v>2</v>
      </c>
      <c r="C163" s="118">
        <v>0.006700114837051982</v>
      </c>
      <c r="D163" s="84" t="s">
        <v>881</v>
      </c>
      <c r="E163" s="84" t="b">
        <v>0</v>
      </c>
      <c r="F163" s="84" t="b">
        <v>0</v>
      </c>
      <c r="G163" s="84" t="b">
        <v>0</v>
      </c>
    </row>
    <row r="164" spans="1:7" ht="15">
      <c r="A164" s="84" t="s">
        <v>1291</v>
      </c>
      <c r="B164" s="84">
        <v>2</v>
      </c>
      <c r="C164" s="118">
        <v>0.006700114837051982</v>
      </c>
      <c r="D164" s="84" t="s">
        <v>881</v>
      </c>
      <c r="E164" s="84" t="b">
        <v>0</v>
      </c>
      <c r="F164" s="84" t="b">
        <v>0</v>
      </c>
      <c r="G164" s="84" t="b">
        <v>0</v>
      </c>
    </row>
    <row r="165" spans="1:7" ht="15">
      <c r="A165" s="84" t="s">
        <v>1292</v>
      </c>
      <c r="B165" s="84">
        <v>2</v>
      </c>
      <c r="C165" s="118">
        <v>0.006700114837051982</v>
      </c>
      <c r="D165" s="84" t="s">
        <v>881</v>
      </c>
      <c r="E165" s="84" t="b">
        <v>0</v>
      </c>
      <c r="F165" s="84" t="b">
        <v>0</v>
      </c>
      <c r="G165" s="84" t="b">
        <v>0</v>
      </c>
    </row>
    <row r="166" spans="1:7" ht="15">
      <c r="A166" s="84" t="s">
        <v>1293</v>
      </c>
      <c r="B166" s="84">
        <v>2</v>
      </c>
      <c r="C166" s="118">
        <v>0.006700114837051982</v>
      </c>
      <c r="D166" s="84" t="s">
        <v>881</v>
      </c>
      <c r="E166" s="84" t="b">
        <v>0</v>
      </c>
      <c r="F166" s="84" t="b">
        <v>0</v>
      </c>
      <c r="G166" s="84" t="b">
        <v>0</v>
      </c>
    </row>
    <row r="167" spans="1:7" ht="15">
      <c r="A167" s="84" t="s">
        <v>1294</v>
      </c>
      <c r="B167" s="84">
        <v>2</v>
      </c>
      <c r="C167" s="118">
        <v>0.006700114837051982</v>
      </c>
      <c r="D167" s="84" t="s">
        <v>881</v>
      </c>
      <c r="E167" s="84" t="b">
        <v>0</v>
      </c>
      <c r="F167" s="84" t="b">
        <v>0</v>
      </c>
      <c r="G167" s="84" t="b">
        <v>0</v>
      </c>
    </row>
    <row r="168" spans="1:7" ht="15">
      <c r="A168" s="84" t="s">
        <v>979</v>
      </c>
      <c r="B168" s="84">
        <v>2</v>
      </c>
      <c r="C168" s="118">
        <v>0.006700114837051982</v>
      </c>
      <c r="D168" s="84" t="s">
        <v>881</v>
      </c>
      <c r="E168" s="84" t="b">
        <v>0</v>
      </c>
      <c r="F168" s="84" t="b">
        <v>0</v>
      </c>
      <c r="G168" s="84" t="b">
        <v>0</v>
      </c>
    </row>
    <row r="169" spans="1:7" ht="15">
      <c r="A169" s="84" t="s">
        <v>1011</v>
      </c>
      <c r="B169" s="84">
        <v>2</v>
      </c>
      <c r="C169" s="118">
        <v>0.006700114837051982</v>
      </c>
      <c r="D169" s="84" t="s">
        <v>881</v>
      </c>
      <c r="E169" s="84" t="b">
        <v>0</v>
      </c>
      <c r="F169" s="84" t="b">
        <v>0</v>
      </c>
      <c r="G169" s="84" t="b">
        <v>0</v>
      </c>
    </row>
    <row r="170" spans="1:7" ht="15">
      <c r="A170" s="84" t="s">
        <v>246</v>
      </c>
      <c r="B170" s="84">
        <v>10</v>
      </c>
      <c r="C170" s="118">
        <v>0</v>
      </c>
      <c r="D170" s="84" t="s">
        <v>882</v>
      </c>
      <c r="E170" s="84" t="b">
        <v>0</v>
      </c>
      <c r="F170" s="84" t="b">
        <v>0</v>
      </c>
      <c r="G170" s="84" t="b">
        <v>0</v>
      </c>
    </row>
    <row r="171" spans="1:7" ht="15">
      <c r="A171" s="84" t="s">
        <v>988</v>
      </c>
      <c r="B171" s="84">
        <v>9</v>
      </c>
      <c r="C171" s="118">
        <v>0.005814600780483385</v>
      </c>
      <c r="D171" s="84" t="s">
        <v>882</v>
      </c>
      <c r="E171" s="84" t="b">
        <v>0</v>
      </c>
      <c r="F171" s="84" t="b">
        <v>0</v>
      </c>
      <c r="G171" s="84" t="b">
        <v>0</v>
      </c>
    </row>
    <row r="172" spans="1:7" ht="15">
      <c r="A172" s="84" t="s">
        <v>979</v>
      </c>
      <c r="B172" s="84">
        <v>9</v>
      </c>
      <c r="C172" s="118">
        <v>0.005814600780483385</v>
      </c>
      <c r="D172" s="84" t="s">
        <v>882</v>
      </c>
      <c r="E172" s="84" t="b">
        <v>0</v>
      </c>
      <c r="F172" s="84" t="b">
        <v>0</v>
      </c>
      <c r="G172" s="84" t="b">
        <v>0</v>
      </c>
    </row>
    <row r="173" spans="1:7" ht="15">
      <c r="A173" s="84" t="s">
        <v>989</v>
      </c>
      <c r="B173" s="84">
        <v>8</v>
      </c>
      <c r="C173" s="118">
        <v>0.005168534027096342</v>
      </c>
      <c r="D173" s="84" t="s">
        <v>882</v>
      </c>
      <c r="E173" s="84" t="b">
        <v>0</v>
      </c>
      <c r="F173" s="84" t="b">
        <v>0</v>
      </c>
      <c r="G173" s="84" t="b">
        <v>0</v>
      </c>
    </row>
    <row r="174" spans="1:7" ht="15">
      <c r="A174" s="84" t="s">
        <v>990</v>
      </c>
      <c r="B174" s="84">
        <v>8</v>
      </c>
      <c r="C174" s="118">
        <v>0.005168534027096342</v>
      </c>
      <c r="D174" s="84" t="s">
        <v>882</v>
      </c>
      <c r="E174" s="84" t="b">
        <v>0</v>
      </c>
      <c r="F174" s="84" t="b">
        <v>0</v>
      </c>
      <c r="G174" s="84" t="b">
        <v>0</v>
      </c>
    </row>
    <row r="175" spans="1:7" ht="15">
      <c r="A175" s="84" t="s">
        <v>980</v>
      </c>
      <c r="B175" s="84">
        <v>8</v>
      </c>
      <c r="C175" s="118">
        <v>0.005168534027096342</v>
      </c>
      <c r="D175" s="84" t="s">
        <v>882</v>
      </c>
      <c r="E175" s="84" t="b">
        <v>0</v>
      </c>
      <c r="F175" s="84" t="b">
        <v>0</v>
      </c>
      <c r="G175" s="84" t="b">
        <v>0</v>
      </c>
    </row>
    <row r="176" spans="1:7" ht="15">
      <c r="A176" s="84" t="s">
        <v>991</v>
      </c>
      <c r="B176" s="84">
        <v>8</v>
      </c>
      <c r="C176" s="118">
        <v>0.005168534027096342</v>
      </c>
      <c r="D176" s="84" t="s">
        <v>882</v>
      </c>
      <c r="E176" s="84" t="b">
        <v>0</v>
      </c>
      <c r="F176" s="84" t="b">
        <v>0</v>
      </c>
      <c r="G176" s="84" t="b">
        <v>0</v>
      </c>
    </row>
    <row r="177" spans="1:7" ht="15">
      <c r="A177" s="84" t="s">
        <v>992</v>
      </c>
      <c r="B177" s="84">
        <v>8</v>
      </c>
      <c r="C177" s="118">
        <v>0.005168534027096342</v>
      </c>
      <c r="D177" s="84" t="s">
        <v>882</v>
      </c>
      <c r="E177" s="84" t="b">
        <v>0</v>
      </c>
      <c r="F177" s="84" t="b">
        <v>0</v>
      </c>
      <c r="G177" s="84" t="b">
        <v>0</v>
      </c>
    </row>
    <row r="178" spans="1:7" ht="15">
      <c r="A178" s="84" t="s">
        <v>993</v>
      </c>
      <c r="B178" s="84">
        <v>8</v>
      </c>
      <c r="C178" s="118">
        <v>0.005168534027096342</v>
      </c>
      <c r="D178" s="84" t="s">
        <v>882</v>
      </c>
      <c r="E178" s="84" t="b">
        <v>0</v>
      </c>
      <c r="F178" s="84" t="b">
        <v>0</v>
      </c>
      <c r="G178" s="84" t="b">
        <v>0</v>
      </c>
    </row>
    <row r="179" spans="1:7" ht="15">
      <c r="A179" s="84" t="s">
        <v>994</v>
      </c>
      <c r="B179" s="84">
        <v>8</v>
      </c>
      <c r="C179" s="118">
        <v>0.005168534027096342</v>
      </c>
      <c r="D179" s="84" t="s">
        <v>882</v>
      </c>
      <c r="E179" s="84" t="b">
        <v>0</v>
      </c>
      <c r="F179" s="84" t="b">
        <v>0</v>
      </c>
      <c r="G179" s="84" t="b">
        <v>0</v>
      </c>
    </row>
    <row r="180" spans="1:7" ht="15">
      <c r="A180" s="84" t="s">
        <v>260</v>
      </c>
      <c r="B180" s="84">
        <v>8</v>
      </c>
      <c r="C180" s="118">
        <v>0.005168534027096342</v>
      </c>
      <c r="D180" s="84" t="s">
        <v>882</v>
      </c>
      <c r="E180" s="84" t="b">
        <v>0</v>
      </c>
      <c r="F180" s="84" t="b">
        <v>0</v>
      </c>
      <c r="G180" s="84" t="b">
        <v>0</v>
      </c>
    </row>
    <row r="181" spans="1:7" ht="15">
      <c r="A181" s="84" t="s">
        <v>234</v>
      </c>
      <c r="B181" s="84">
        <v>7</v>
      </c>
      <c r="C181" s="118">
        <v>0.0072287581326680155</v>
      </c>
      <c r="D181" s="84" t="s">
        <v>882</v>
      </c>
      <c r="E181" s="84" t="b">
        <v>0</v>
      </c>
      <c r="F181" s="84" t="b">
        <v>0</v>
      </c>
      <c r="G181" s="84" t="b">
        <v>0</v>
      </c>
    </row>
    <row r="182" spans="1:7" ht="15">
      <c r="A182" s="84" t="s">
        <v>955</v>
      </c>
      <c r="B182" s="84">
        <v>2</v>
      </c>
      <c r="C182" s="118">
        <v>0.009319600057813585</v>
      </c>
      <c r="D182" s="84" t="s">
        <v>882</v>
      </c>
      <c r="E182" s="84" t="b">
        <v>0</v>
      </c>
      <c r="F182" s="84" t="b">
        <v>0</v>
      </c>
      <c r="G182" s="84" t="b">
        <v>0</v>
      </c>
    </row>
    <row r="183" spans="1:7" ht="15">
      <c r="A183" s="84" t="s">
        <v>249</v>
      </c>
      <c r="B183" s="84">
        <v>2</v>
      </c>
      <c r="C183" s="118">
        <v>0</v>
      </c>
      <c r="D183" s="84" t="s">
        <v>883</v>
      </c>
      <c r="E183" s="84" t="b">
        <v>0</v>
      </c>
      <c r="F183" s="84" t="b">
        <v>0</v>
      </c>
      <c r="G183" s="84" t="b">
        <v>0</v>
      </c>
    </row>
    <row r="184" spans="1:7" ht="15">
      <c r="A184" s="84" t="s">
        <v>996</v>
      </c>
      <c r="B184" s="84">
        <v>2</v>
      </c>
      <c r="C184" s="118">
        <v>0</v>
      </c>
      <c r="D184" s="84" t="s">
        <v>883</v>
      </c>
      <c r="E184" s="84" t="b">
        <v>0</v>
      </c>
      <c r="F184" s="84" t="b">
        <v>1</v>
      </c>
      <c r="G184" s="84" t="b">
        <v>0</v>
      </c>
    </row>
    <row r="185" spans="1:7" ht="15">
      <c r="A185" s="84" t="s">
        <v>979</v>
      </c>
      <c r="B185" s="84">
        <v>2</v>
      </c>
      <c r="C185" s="118">
        <v>0</v>
      </c>
      <c r="D185" s="84" t="s">
        <v>883</v>
      </c>
      <c r="E185" s="84" t="b">
        <v>0</v>
      </c>
      <c r="F185" s="84" t="b">
        <v>0</v>
      </c>
      <c r="G185" s="84" t="b">
        <v>0</v>
      </c>
    </row>
    <row r="186" spans="1:7" ht="15">
      <c r="A186" s="84" t="s">
        <v>997</v>
      </c>
      <c r="B186" s="84">
        <v>2</v>
      </c>
      <c r="C186" s="118">
        <v>0</v>
      </c>
      <c r="D186" s="84" t="s">
        <v>883</v>
      </c>
      <c r="E186" s="84" t="b">
        <v>0</v>
      </c>
      <c r="F186" s="84" t="b">
        <v>0</v>
      </c>
      <c r="G186" s="84" t="b">
        <v>0</v>
      </c>
    </row>
    <row r="187" spans="1:7" ht="15">
      <c r="A187" s="84" t="s">
        <v>998</v>
      </c>
      <c r="B187" s="84">
        <v>2</v>
      </c>
      <c r="C187" s="118">
        <v>0</v>
      </c>
      <c r="D187" s="84" t="s">
        <v>883</v>
      </c>
      <c r="E187" s="84" t="b">
        <v>0</v>
      </c>
      <c r="F187" s="84" t="b">
        <v>0</v>
      </c>
      <c r="G187" s="84" t="b">
        <v>0</v>
      </c>
    </row>
    <row r="188" spans="1:7" ht="15">
      <c r="A188" s="84" t="s">
        <v>999</v>
      </c>
      <c r="B188" s="84">
        <v>2</v>
      </c>
      <c r="C188" s="118">
        <v>0</v>
      </c>
      <c r="D188" s="84" t="s">
        <v>883</v>
      </c>
      <c r="E188" s="84" t="b">
        <v>0</v>
      </c>
      <c r="F188" s="84" t="b">
        <v>0</v>
      </c>
      <c r="G188" s="84" t="b">
        <v>0</v>
      </c>
    </row>
    <row r="189" spans="1:7" ht="15">
      <c r="A189" s="84" t="s">
        <v>1000</v>
      </c>
      <c r="B189" s="84">
        <v>2</v>
      </c>
      <c r="C189" s="118">
        <v>0</v>
      </c>
      <c r="D189" s="84" t="s">
        <v>883</v>
      </c>
      <c r="E189" s="84" t="b">
        <v>0</v>
      </c>
      <c r="F189" s="84" t="b">
        <v>0</v>
      </c>
      <c r="G189" s="84" t="b">
        <v>0</v>
      </c>
    </row>
    <row r="190" spans="1:7" ht="15">
      <c r="A190" s="84" t="s">
        <v>1001</v>
      </c>
      <c r="B190" s="84">
        <v>2</v>
      </c>
      <c r="C190" s="118">
        <v>0</v>
      </c>
      <c r="D190" s="84" t="s">
        <v>883</v>
      </c>
      <c r="E190" s="84" t="b">
        <v>0</v>
      </c>
      <c r="F190" s="84" t="b">
        <v>0</v>
      </c>
      <c r="G190" s="84" t="b">
        <v>0</v>
      </c>
    </row>
    <row r="191" spans="1:7" ht="15">
      <c r="A191" s="84" t="s">
        <v>248</v>
      </c>
      <c r="B191" s="84">
        <v>2</v>
      </c>
      <c r="C191" s="118">
        <v>0</v>
      </c>
      <c r="D191" s="84" t="s">
        <v>883</v>
      </c>
      <c r="E191" s="84" t="b">
        <v>0</v>
      </c>
      <c r="F191" s="84" t="b">
        <v>0</v>
      </c>
      <c r="G191" s="84" t="b">
        <v>0</v>
      </c>
    </row>
    <row r="192" spans="1:7" ht="15">
      <c r="A192" s="84" t="s">
        <v>247</v>
      </c>
      <c r="B192" s="84">
        <v>2</v>
      </c>
      <c r="C192" s="118">
        <v>0</v>
      </c>
      <c r="D192" s="84" t="s">
        <v>883</v>
      </c>
      <c r="E192" s="84" t="b">
        <v>0</v>
      </c>
      <c r="F192" s="84" t="b">
        <v>0</v>
      </c>
      <c r="G192" s="84" t="b">
        <v>0</v>
      </c>
    </row>
    <row r="193" spans="1:7" ht="15">
      <c r="A193" s="84" t="s">
        <v>322</v>
      </c>
      <c r="B193" s="84">
        <v>3</v>
      </c>
      <c r="C193" s="118">
        <v>0</v>
      </c>
      <c r="D193" s="84" t="s">
        <v>884</v>
      </c>
      <c r="E193" s="84" t="b">
        <v>0</v>
      </c>
      <c r="F193" s="84" t="b">
        <v>0</v>
      </c>
      <c r="G193" s="84" t="b">
        <v>0</v>
      </c>
    </row>
    <row r="194" spans="1:7" ht="15">
      <c r="A194" s="84" t="s">
        <v>1003</v>
      </c>
      <c r="B194" s="84">
        <v>3</v>
      </c>
      <c r="C194" s="118">
        <v>0</v>
      </c>
      <c r="D194" s="84" t="s">
        <v>884</v>
      </c>
      <c r="E194" s="84" t="b">
        <v>0</v>
      </c>
      <c r="F194" s="84" t="b">
        <v>0</v>
      </c>
      <c r="G194" s="84" t="b">
        <v>0</v>
      </c>
    </row>
    <row r="195" spans="1:7" ht="15">
      <c r="A195" s="84" t="s">
        <v>246</v>
      </c>
      <c r="B195" s="84">
        <v>2</v>
      </c>
      <c r="C195" s="118">
        <v>0</v>
      </c>
      <c r="D195" s="84" t="s">
        <v>884</v>
      </c>
      <c r="E195" s="84" t="b">
        <v>0</v>
      </c>
      <c r="F195" s="84" t="b">
        <v>0</v>
      </c>
      <c r="G195" s="84" t="b">
        <v>0</v>
      </c>
    </row>
    <row r="196" spans="1:7" ht="15">
      <c r="A196" s="84" t="s">
        <v>258</v>
      </c>
      <c r="B196" s="84">
        <v>2</v>
      </c>
      <c r="C196" s="118">
        <v>0</v>
      </c>
      <c r="D196" s="84" t="s">
        <v>884</v>
      </c>
      <c r="E196" s="84" t="b">
        <v>0</v>
      </c>
      <c r="F196" s="84" t="b">
        <v>0</v>
      </c>
      <c r="G196" s="84" t="b">
        <v>0</v>
      </c>
    </row>
    <row r="197" spans="1:7" ht="15">
      <c r="A197" s="84" t="s">
        <v>257</v>
      </c>
      <c r="B197" s="84">
        <v>2</v>
      </c>
      <c r="C197" s="118">
        <v>0</v>
      </c>
      <c r="D197" s="84" t="s">
        <v>884</v>
      </c>
      <c r="E197" s="84" t="b">
        <v>0</v>
      </c>
      <c r="F197" s="84" t="b">
        <v>0</v>
      </c>
      <c r="G197" s="84" t="b">
        <v>0</v>
      </c>
    </row>
    <row r="198" spans="1:7" ht="15">
      <c r="A198" s="84" t="s">
        <v>1004</v>
      </c>
      <c r="B198" s="84">
        <v>2</v>
      </c>
      <c r="C198" s="118">
        <v>0.01157807675630697</v>
      </c>
      <c r="D198" s="84" t="s">
        <v>884</v>
      </c>
      <c r="E198" s="84" t="b">
        <v>0</v>
      </c>
      <c r="F198" s="84" t="b">
        <v>0</v>
      </c>
      <c r="G198" s="84" t="b">
        <v>0</v>
      </c>
    </row>
    <row r="199" spans="1:7" ht="15">
      <c r="A199" s="84" t="s">
        <v>1005</v>
      </c>
      <c r="B199" s="84">
        <v>2</v>
      </c>
      <c r="C199" s="118">
        <v>0</v>
      </c>
      <c r="D199" s="84" t="s">
        <v>884</v>
      </c>
      <c r="E199" s="84" t="b">
        <v>0</v>
      </c>
      <c r="F199" s="84" t="b">
        <v>0</v>
      </c>
      <c r="G199" s="84" t="b">
        <v>0</v>
      </c>
    </row>
    <row r="200" spans="1:7" ht="15">
      <c r="A200" s="84" t="s">
        <v>246</v>
      </c>
      <c r="B200" s="84">
        <v>3</v>
      </c>
      <c r="C200" s="118">
        <v>0.00614452802991639</v>
      </c>
      <c r="D200" s="84" t="s">
        <v>886</v>
      </c>
      <c r="E200" s="84" t="b">
        <v>0</v>
      </c>
      <c r="F200" s="84" t="b">
        <v>0</v>
      </c>
      <c r="G200" s="84" t="b">
        <v>0</v>
      </c>
    </row>
    <row r="201" spans="1:7" ht="15">
      <c r="A201" s="84" t="s">
        <v>245</v>
      </c>
      <c r="B201" s="84">
        <v>3</v>
      </c>
      <c r="C201" s="118">
        <v>0.00614452802991639</v>
      </c>
      <c r="D201" s="84" t="s">
        <v>886</v>
      </c>
      <c r="E201" s="84" t="b">
        <v>0</v>
      </c>
      <c r="F201" s="84" t="b">
        <v>0</v>
      </c>
      <c r="G201" s="84" t="b">
        <v>0</v>
      </c>
    </row>
    <row r="202" spans="1:7" ht="15">
      <c r="A202" s="84" t="s">
        <v>1008</v>
      </c>
      <c r="B202" s="84">
        <v>3</v>
      </c>
      <c r="C202" s="118">
        <v>0.00614452802991639</v>
      </c>
      <c r="D202" s="84" t="s">
        <v>886</v>
      </c>
      <c r="E202" s="84" t="b">
        <v>0</v>
      </c>
      <c r="F202" s="84" t="b">
        <v>0</v>
      </c>
      <c r="G202" s="84" t="b">
        <v>0</v>
      </c>
    </row>
    <row r="203" spans="1:7" ht="15">
      <c r="A203" s="84" t="s">
        <v>213</v>
      </c>
      <c r="B203" s="84">
        <v>2</v>
      </c>
      <c r="C203" s="118">
        <v>0.00986983592340922</v>
      </c>
      <c r="D203" s="84" t="s">
        <v>886</v>
      </c>
      <c r="E203" s="84" t="b">
        <v>0</v>
      </c>
      <c r="F203" s="84" t="b">
        <v>0</v>
      </c>
      <c r="G203" s="84" t="b">
        <v>0</v>
      </c>
    </row>
    <row r="204" spans="1:7" ht="15">
      <c r="A204" s="84" t="s">
        <v>1009</v>
      </c>
      <c r="B204" s="84">
        <v>2</v>
      </c>
      <c r="C204" s="118">
        <v>0.00986983592340922</v>
      </c>
      <c r="D204" s="84" t="s">
        <v>886</v>
      </c>
      <c r="E204" s="84" t="b">
        <v>0</v>
      </c>
      <c r="F204" s="84" t="b">
        <v>0</v>
      </c>
      <c r="G204" s="84" t="b">
        <v>0</v>
      </c>
    </row>
    <row r="205" spans="1:7" ht="15">
      <c r="A205" s="84" t="s">
        <v>1010</v>
      </c>
      <c r="B205" s="84">
        <v>2</v>
      </c>
      <c r="C205" s="118">
        <v>0.00986983592340922</v>
      </c>
      <c r="D205" s="84" t="s">
        <v>886</v>
      </c>
      <c r="E205" s="84" t="b">
        <v>0</v>
      </c>
      <c r="F205" s="84" t="b">
        <v>0</v>
      </c>
      <c r="G205" s="84" t="b">
        <v>0</v>
      </c>
    </row>
    <row r="206" spans="1:7" ht="15">
      <c r="A206" s="84" t="s">
        <v>1011</v>
      </c>
      <c r="B206" s="84">
        <v>2</v>
      </c>
      <c r="C206" s="118">
        <v>0.00986983592340922</v>
      </c>
      <c r="D206" s="84" t="s">
        <v>886</v>
      </c>
      <c r="E206" s="84" t="b">
        <v>0</v>
      </c>
      <c r="F206" s="84" t="b">
        <v>0</v>
      </c>
      <c r="G206" s="84" t="b">
        <v>0</v>
      </c>
    </row>
    <row r="207" spans="1:7" ht="15">
      <c r="A207" s="84" t="s">
        <v>1012</v>
      </c>
      <c r="B207" s="84">
        <v>2</v>
      </c>
      <c r="C207" s="118">
        <v>0.00986983592340922</v>
      </c>
      <c r="D207" s="84" t="s">
        <v>886</v>
      </c>
      <c r="E207" s="84" t="b">
        <v>0</v>
      </c>
      <c r="F207" s="84" t="b">
        <v>0</v>
      </c>
      <c r="G207" s="84" t="b">
        <v>0</v>
      </c>
    </row>
    <row r="208" spans="1:7" ht="15">
      <c r="A208" s="84" t="s">
        <v>980</v>
      </c>
      <c r="B208" s="84">
        <v>2</v>
      </c>
      <c r="C208" s="118">
        <v>0.00986983592340922</v>
      </c>
      <c r="D208" s="84" t="s">
        <v>886</v>
      </c>
      <c r="E208" s="84" t="b">
        <v>0</v>
      </c>
      <c r="F208" s="84" t="b">
        <v>0</v>
      </c>
      <c r="G208" s="84" t="b">
        <v>0</v>
      </c>
    </row>
    <row r="209" spans="1:7" ht="15">
      <c r="A209" s="84" t="s">
        <v>1013</v>
      </c>
      <c r="B209" s="84">
        <v>2</v>
      </c>
      <c r="C209" s="118">
        <v>0.00986983592340922</v>
      </c>
      <c r="D209" s="84" t="s">
        <v>886</v>
      </c>
      <c r="E209" s="84" t="b">
        <v>0</v>
      </c>
      <c r="F209" s="84" t="b">
        <v>0</v>
      </c>
      <c r="G209" s="84" t="b">
        <v>0</v>
      </c>
    </row>
    <row r="210" spans="1:7" ht="15">
      <c r="A210" s="84" t="s">
        <v>1314</v>
      </c>
      <c r="B210" s="84">
        <v>2</v>
      </c>
      <c r="C210" s="118">
        <v>0.00986983592340922</v>
      </c>
      <c r="D210" s="84" t="s">
        <v>886</v>
      </c>
      <c r="E210" s="84" t="b">
        <v>0</v>
      </c>
      <c r="F210" s="84" t="b">
        <v>0</v>
      </c>
      <c r="G210" s="84" t="b">
        <v>0</v>
      </c>
    </row>
    <row r="211" spans="1:7" ht="15">
      <c r="A211" s="84" t="s">
        <v>1315</v>
      </c>
      <c r="B211" s="84">
        <v>2</v>
      </c>
      <c r="C211" s="118">
        <v>0.00986983592340922</v>
      </c>
      <c r="D211" s="84" t="s">
        <v>886</v>
      </c>
      <c r="E211" s="84" t="b">
        <v>0</v>
      </c>
      <c r="F211" s="84" t="b">
        <v>0</v>
      </c>
      <c r="G211" s="84" t="b">
        <v>0</v>
      </c>
    </row>
    <row r="212" spans="1:7" ht="15">
      <c r="A212" s="84" t="s">
        <v>1278</v>
      </c>
      <c r="B212" s="84">
        <v>2</v>
      </c>
      <c r="C212" s="118">
        <v>0.00986983592340922</v>
      </c>
      <c r="D212" s="84" t="s">
        <v>886</v>
      </c>
      <c r="E212" s="84" t="b">
        <v>0</v>
      </c>
      <c r="F212" s="84" t="b">
        <v>0</v>
      </c>
      <c r="G212" s="84" t="b">
        <v>0</v>
      </c>
    </row>
    <row r="213" spans="1:7" ht="15">
      <c r="A213" s="84" t="s">
        <v>955</v>
      </c>
      <c r="B213" s="84">
        <v>2</v>
      </c>
      <c r="C213" s="118">
        <v>0.00986983592340922</v>
      </c>
      <c r="D213" s="84" t="s">
        <v>886</v>
      </c>
      <c r="E213" s="84" t="b">
        <v>0</v>
      </c>
      <c r="F213" s="84" t="b">
        <v>0</v>
      </c>
      <c r="G213" s="84" t="b">
        <v>0</v>
      </c>
    </row>
    <row r="214" spans="1:7" ht="15">
      <c r="A214" s="84" t="s">
        <v>1316</v>
      </c>
      <c r="B214" s="84">
        <v>2</v>
      </c>
      <c r="C214" s="118">
        <v>0.00986983592340922</v>
      </c>
      <c r="D214" s="84" t="s">
        <v>886</v>
      </c>
      <c r="E214" s="84" t="b">
        <v>0</v>
      </c>
      <c r="F214" s="84" t="b">
        <v>0</v>
      </c>
      <c r="G214" s="84" t="b">
        <v>0</v>
      </c>
    </row>
    <row r="215" spans="1:7" ht="15">
      <c r="A215" s="84" t="s">
        <v>1317</v>
      </c>
      <c r="B215" s="84">
        <v>2</v>
      </c>
      <c r="C215" s="118">
        <v>0.00986983592340922</v>
      </c>
      <c r="D215" s="84" t="s">
        <v>886</v>
      </c>
      <c r="E215" s="84" t="b">
        <v>0</v>
      </c>
      <c r="F215" s="84" t="b">
        <v>1</v>
      </c>
      <c r="G215" s="84" t="b">
        <v>0</v>
      </c>
    </row>
    <row r="216" spans="1:7" ht="15">
      <c r="A216" s="84" t="s">
        <v>1015</v>
      </c>
      <c r="B216" s="84">
        <v>2</v>
      </c>
      <c r="C216" s="118">
        <v>0</v>
      </c>
      <c r="D216" s="84" t="s">
        <v>887</v>
      </c>
      <c r="E216" s="84" t="b">
        <v>0</v>
      </c>
      <c r="F216" s="84" t="b">
        <v>0</v>
      </c>
      <c r="G216" s="84" t="b">
        <v>0</v>
      </c>
    </row>
    <row r="217" spans="1:7" ht="15">
      <c r="A217" s="84" t="s">
        <v>1016</v>
      </c>
      <c r="B217" s="84">
        <v>2</v>
      </c>
      <c r="C217" s="118">
        <v>0</v>
      </c>
      <c r="D217" s="84" t="s">
        <v>887</v>
      </c>
      <c r="E217" s="84" t="b">
        <v>0</v>
      </c>
      <c r="F217" s="84" t="b">
        <v>0</v>
      </c>
      <c r="G217" s="84" t="b">
        <v>0</v>
      </c>
    </row>
    <row r="218" spans="1:7" ht="15">
      <c r="A218" s="84" t="s">
        <v>1017</v>
      </c>
      <c r="B218" s="84">
        <v>2</v>
      </c>
      <c r="C218" s="118">
        <v>0</v>
      </c>
      <c r="D218" s="84" t="s">
        <v>887</v>
      </c>
      <c r="E218" s="84" t="b">
        <v>0</v>
      </c>
      <c r="F218" s="84" t="b">
        <v>0</v>
      </c>
      <c r="G218" s="84" t="b">
        <v>0</v>
      </c>
    </row>
    <row r="219" spans="1:7" ht="15">
      <c r="A219" s="84" t="s">
        <v>1018</v>
      </c>
      <c r="B219" s="84">
        <v>2</v>
      </c>
      <c r="C219" s="118">
        <v>0</v>
      </c>
      <c r="D219" s="84" t="s">
        <v>887</v>
      </c>
      <c r="E219" s="84" t="b">
        <v>0</v>
      </c>
      <c r="F219" s="84" t="b">
        <v>0</v>
      </c>
      <c r="G219" s="84" t="b">
        <v>0</v>
      </c>
    </row>
    <row r="220" spans="1:7" ht="15">
      <c r="A220" s="84" t="s">
        <v>1019</v>
      </c>
      <c r="B220" s="84">
        <v>2</v>
      </c>
      <c r="C220" s="118">
        <v>0</v>
      </c>
      <c r="D220" s="84" t="s">
        <v>887</v>
      </c>
      <c r="E220" s="84" t="b">
        <v>0</v>
      </c>
      <c r="F220" s="84" t="b">
        <v>0</v>
      </c>
      <c r="G220" s="84" t="b">
        <v>0</v>
      </c>
    </row>
    <row r="221" spans="1:7" ht="15">
      <c r="A221" s="84" t="s">
        <v>1020</v>
      </c>
      <c r="B221" s="84">
        <v>2</v>
      </c>
      <c r="C221" s="118">
        <v>0</v>
      </c>
      <c r="D221" s="84" t="s">
        <v>887</v>
      </c>
      <c r="E221" s="84" t="b">
        <v>0</v>
      </c>
      <c r="F221" s="84" t="b">
        <v>0</v>
      </c>
      <c r="G221" s="84" t="b">
        <v>0</v>
      </c>
    </row>
    <row r="222" spans="1:7" ht="15">
      <c r="A222" s="84" t="s">
        <v>1021</v>
      </c>
      <c r="B222" s="84">
        <v>2</v>
      </c>
      <c r="C222" s="118">
        <v>0</v>
      </c>
      <c r="D222" s="84" t="s">
        <v>887</v>
      </c>
      <c r="E222" s="84" t="b">
        <v>0</v>
      </c>
      <c r="F222" s="84" t="b">
        <v>0</v>
      </c>
      <c r="G222" s="84" t="b">
        <v>0</v>
      </c>
    </row>
    <row r="223" spans="1:7" ht="15">
      <c r="A223" s="84" t="s">
        <v>1022</v>
      </c>
      <c r="B223" s="84">
        <v>2</v>
      </c>
      <c r="C223" s="118">
        <v>0</v>
      </c>
      <c r="D223" s="84" t="s">
        <v>887</v>
      </c>
      <c r="E223" s="84" t="b">
        <v>0</v>
      </c>
      <c r="F223" s="84" t="b">
        <v>0</v>
      </c>
      <c r="G223" s="84" t="b">
        <v>0</v>
      </c>
    </row>
    <row r="224" spans="1:7" ht="15">
      <c r="A224" s="84" t="s">
        <v>1023</v>
      </c>
      <c r="B224" s="84">
        <v>2</v>
      </c>
      <c r="C224" s="118">
        <v>0</v>
      </c>
      <c r="D224" s="84" t="s">
        <v>887</v>
      </c>
      <c r="E224" s="84" t="b">
        <v>0</v>
      </c>
      <c r="F224" s="84" t="b">
        <v>0</v>
      </c>
      <c r="G224" s="84" t="b">
        <v>0</v>
      </c>
    </row>
    <row r="225" spans="1:7" ht="15">
      <c r="A225" s="84" t="s">
        <v>1024</v>
      </c>
      <c r="B225" s="84">
        <v>2</v>
      </c>
      <c r="C225" s="118">
        <v>0</v>
      </c>
      <c r="D225" s="84" t="s">
        <v>887</v>
      </c>
      <c r="E225" s="84" t="b">
        <v>0</v>
      </c>
      <c r="F225" s="84" t="b">
        <v>0</v>
      </c>
      <c r="G225" s="84" t="b">
        <v>0</v>
      </c>
    </row>
    <row r="226" spans="1:7" ht="15">
      <c r="A226" s="84" t="s">
        <v>246</v>
      </c>
      <c r="B226" s="84">
        <v>2</v>
      </c>
      <c r="C226" s="118">
        <v>0</v>
      </c>
      <c r="D226" s="84" t="s">
        <v>888</v>
      </c>
      <c r="E226" s="84" t="b">
        <v>0</v>
      </c>
      <c r="F226" s="84" t="b">
        <v>0</v>
      </c>
      <c r="G226" s="84" t="b">
        <v>0</v>
      </c>
    </row>
    <row r="227" spans="1:7" ht="15">
      <c r="A227" s="84" t="s">
        <v>256</v>
      </c>
      <c r="B227" s="84">
        <v>2</v>
      </c>
      <c r="C227" s="118">
        <v>0</v>
      </c>
      <c r="D227" s="84" t="s">
        <v>888</v>
      </c>
      <c r="E227" s="84" t="b">
        <v>0</v>
      </c>
      <c r="F227" s="84" t="b">
        <v>0</v>
      </c>
      <c r="G227" s="84" t="b">
        <v>0</v>
      </c>
    </row>
    <row r="228" spans="1:7" ht="15">
      <c r="A228" s="84" t="s">
        <v>255</v>
      </c>
      <c r="B228" s="84">
        <v>2</v>
      </c>
      <c r="C228" s="118">
        <v>0</v>
      </c>
      <c r="D228" s="84" t="s">
        <v>888</v>
      </c>
      <c r="E228" s="84" t="b">
        <v>0</v>
      </c>
      <c r="F228" s="84" t="b">
        <v>0</v>
      </c>
      <c r="G228" s="84" t="b">
        <v>0</v>
      </c>
    </row>
    <row r="229" spans="1:7" ht="15">
      <c r="A229" s="84" t="s">
        <v>1026</v>
      </c>
      <c r="B229" s="84">
        <v>2</v>
      </c>
      <c r="C229" s="118">
        <v>0</v>
      </c>
      <c r="D229" s="84" t="s">
        <v>888</v>
      </c>
      <c r="E229" s="84" t="b">
        <v>0</v>
      </c>
      <c r="F229" s="84" t="b">
        <v>0</v>
      </c>
      <c r="G229" s="84" t="b">
        <v>0</v>
      </c>
    </row>
    <row r="230" spans="1:7" ht="15">
      <c r="A230" s="84" t="s">
        <v>1027</v>
      </c>
      <c r="B230" s="84">
        <v>2</v>
      </c>
      <c r="C230" s="118">
        <v>0</v>
      </c>
      <c r="D230" s="84" t="s">
        <v>888</v>
      </c>
      <c r="E230" s="84" t="b">
        <v>0</v>
      </c>
      <c r="F230" s="84" t="b">
        <v>1</v>
      </c>
      <c r="G230" s="84" t="b">
        <v>0</v>
      </c>
    </row>
    <row r="231" spans="1:7" ht="15">
      <c r="A231" s="84" t="s">
        <v>1028</v>
      </c>
      <c r="B231" s="84">
        <v>2</v>
      </c>
      <c r="C231" s="118">
        <v>0</v>
      </c>
      <c r="D231" s="84" t="s">
        <v>888</v>
      </c>
      <c r="E231" s="84" t="b">
        <v>0</v>
      </c>
      <c r="F231" s="84" t="b">
        <v>0</v>
      </c>
      <c r="G231" s="84" t="b">
        <v>0</v>
      </c>
    </row>
    <row r="232" spans="1:7" ht="15">
      <c r="A232" s="84" t="s">
        <v>1029</v>
      </c>
      <c r="B232" s="84">
        <v>2</v>
      </c>
      <c r="C232" s="118">
        <v>0</v>
      </c>
      <c r="D232" s="84" t="s">
        <v>888</v>
      </c>
      <c r="E232" s="84" t="b">
        <v>0</v>
      </c>
      <c r="F232" s="84" t="b">
        <v>0</v>
      </c>
      <c r="G232" s="84" t="b">
        <v>0</v>
      </c>
    </row>
    <row r="233" spans="1:7" ht="15">
      <c r="A233" s="84" t="s">
        <v>1030</v>
      </c>
      <c r="B233" s="84">
        <v>2</v>
      </c>
      <c r="C233" s="118">
        <v>0</v>
      </c>
      <c r="D233" s="84" t="s">
        <v>888</v>
      </c>
      <c r="E233" s="84" t="b">
        <v>0</v>
      </c>
      <c r="F233" s="84" t="b">
        <v>0</v>
      </c>
      <c r="G233" s="84" t="b">
        <v>0</v>
      </c>
    </row>
    <row r="234" spans="1:7" ht="15">
      <c r="A234" s="84" t="s">
        <v>1031</v>
      </c>
      <c r="B234" s="84">
        <v>2</v>
      </c>
      <c r="C234" s="118">
        <v>0</v>
      </c>
      <c r="D234" s="84" t="s">
        <v>888</v>
      </c>
      <c r="E234" s="84" t="b">
        <v>0</v>
      </c>
      <c r="F234" s="84" t="b">
        <v>0</v>
      </c>
      <c r="G234" s="84" t="b">
        <v>0</v>
      </c>
    </row>
    <row r="235" spans="1:7" ht="15">
      <c r="A235" s="84" t="s">
        <v>1033</v>
      </c>
      <c r="B235" s="84">
        <v>2</v>
      </c>
      <c r="C235" s="118">
        <v>0</v>
      </c>
      <c r="D235" s="84" t="s">
        <v>889</v>
      </c>
      <c r="E235" s="84" t="b">
        <v>1</v>
      </c>
      <c r="F235" s="84" t="b">
        <v>0</v>
      </c>
      <c r="G235" s="84" t="b">
        <v>0</v>
      </c>
    </row>
    <row r="236" spans="1:7" ht="15">
      <c r="A236" s="84" t="s">
        <v>1035</v>
      </c>
      <c r="B236" s="84">
        <v>4</v>
      </c>
      <c r="C236" s="118">
        <v>0</v>
      </c>
      <c r="D236" s="84" t="s">
        <v>890</v>
      </c>
      <c r="E236" s="84" t="b">
        <v>0</v>
      </c>
      <c r="F236" s="84" t="b">
        <v>0</v>
      </c>
      <c r="G236" s="84" t="b">
        <v>0</v>
      </c>
    </row>
    <row r="237" spans="1:7" ht="15">
      <c r="A237" s="84" t="s">
        <v>1036</v>
      </c>
      <c r="B237" s="84">
        <v>4</v>
      </c>
      <c r="C237" s="118">
        <v>0</v>
      </c>
      <c r="D237" s="84" t="s">
        <v>890</v>
      </c>
      <c r="E237" s="84" t="b">
        <v>0</v>
      </c>
      <c r="F237" s="84" t="b">
        <v>0</v>
      </c>
      <c r="G237" s="84" t="b">
        <v>0</v>
      </c>
    </row>
    <row r="238" spans="1:7" ht="15">
      <c r="A238" s="84" t="s">
        <v>1037</v>
      </c>
      <c r="B238" s="84">
        <v>4</v>
      </c>
      <c r="C238" s="118">
        <v>0</v>
      </c>
      <c r="D238" s="84" t="s">
        <v>890</v>
      </c>
      <c r="E238" s="84" t="b">
        <v>0</v>
      </c>
      <c r="F238" s="84" t="b">
        <v>0</v>
      </c>
      <c r="G238" s="84" t="b">
        <v>0</v>
      </c>
    </row>
    <row r="239" spans="1:7" ht="15">
      <c r="A239" s="84" t="s">
        <v>1038</v>
      </c>
      <c r="B239" s="84">
        <v>4</v>
      </c>
      <c r="C239" s="118">
        <v>0</v>
      </c>
      <c r="D239" s="84" t="s">
        <v>890</v>
      </c>
      <c r="E239" s="84" t="b">
        <v>0</v>
      </c>
      <c r="F239" s="84" t="b">
        <v>0</v>
      </c>
      <c r="G239" s="84" t="b">
        <v>0</v>
      </c>
    </row>
    <row r="240" spans="1:7" ht="15">
      <c r="A240" s="84" t="s">
        <v>1039</v>
      </c>
      <c r="B240" s="84">
        <v>4</v>
      </c>
      <c r="C240" s="118">
        <v>0</v>
      </c>
      <c r="D240" s="84" t="s">
        <v>890</v>
      </c>
      <c r="E240" s="84" t="b">
        <v>0</v>
      </c>
      <c r="F240" s="84" t="b">
        <v>0</v>
      </c>
      <c r="G240" s="84" t="b">
        <v>0</v>
      </c>
    </row>
    <row r="241" spans="1:7" ht="15">
      <c r="A241" s="84" t="s">
        <v>1040</v>
      </c>
      <c r="B241" s="84">
        <v>4</v>
      </c>
      <c r="C241" s="118">
        <v>0</v>
      </c>
      <c r="D241" s="84" t="s">
        <v>890</v>
      </c>
      <c r="E241" s="84" t="b">
        <v>0</v>
      </c>
      <c r="F241" s="84" t="b">
        <v>0</v>
      </c>
      <c r="G241" s="84" t="b">
        <v>0</v>
      </c>
    </row>
    <row r="242" spans="1:7" ht="15">
      <c r="A242" s="84" t="s">
        <v>1041</v>
      </c>
      <c r="B242" s="84">
        <v>3</v>
      </c>
      <c r="C242" s="118">
        <v>0.015570517017102475</v>
      </c>
      <c r="D242" s="84" t="s">
        <v>890</v>
      </c>
      <c r="E242" s="84" t="b">
        <v>0</v>
      </c>
      <c r="F242" s="84" t="b">
        <v>0</v>
      </c>
      <c r="G242" s="84" t="b">
        <v>0</v>
      </c>
    </row>
    <row r="243" spans="1:7" ht="15">
      <c r="A243" s="84" t="s">
        <v>217</v>
      </c>
      <c r="B243" s="84">
        <v>2</v>
      </c>
      <c r="C243" s="118">
        <v>0.010380344678068316</v>
      </c>
      <c r="D243" s="84" t="s">
        <v>890</v>
      </c>
      <c r="E243" s="84" t="b">
        <v>0</v>
      </c>
      <c r="F243" s="84" t="b">
        <v>0</v>
      </c>
      <c r="G243" s="84" t="b">
        <v>0</v>
      </c>
    </row>
    <row r="244" spans="1:7" ht="15">
      <c r="A244" s="84" t="s">
        <v>1042</v>
      </c>
      <c r="B244" s="84">
        <v>2</v>
      </c>
      <c r="C244" s="118">
        <v>0.010380344678068316</v>
      </c>
      <c r="D244" s="84" t="s">
        <v>890</v>
      </c>
      <c r="E244" s="84" t="b">
        <v>0</v>
      </c>
      <c r="F244" s="84" t="b">
        <v>0</v>
      </c>
      <c r="G244" s="84" t="b">
        <v>0</v>
      </c>
    </row>
    <row r="245" spans="1:7" ht="15">
      <c r="A245" s="84" t="s">
        <v>1043</v>
      </c>
      <c r="B245" s="84">
        <v>2</v>
      </c>
      <c r="C245" s="118">
        <v>0.010380344678068316</v>
      </c>
      <c r="D245" s="84" t="s">
        <v>890</v>
      </c>
      <c r="E245" s="84" t="b">
        <v>0</v>
      </c>
      <c r="F245" s="84" t="b">
        <v>0</v>
      </c>
      <c r="G245" s="84" t="b">
        <v>0</v>
      </c>
    </row>
    <row r="246" spans="1:7" ht="15">
      <c r="A246" s="84" t="s">
        <v>1309</v>
      </c>
      <c r="B246" s="84">
        <v>2</v>
      </c>
      <c r="C246" s="118">
        <v>0.010380344678068316</v>
      </c>
      <c r="D246" s="84" t="s">
        <v>890</v>
      </c>
      <c r="E246" s="84" t="b">
        <v>0</v>
      </c>
      <c r="F246" s="84" t="b">
        <v>0</v>
      </c>
      <c r="G246" s="84" t="b">
        <v>0</v>
      </c>
    </row>
    <row r="247" spans="1:7" ht="15">
      <c r="A247" s="84" t="s">
        <v>322</v>
      </c>
      <c r="B247" s="84">
        <v>2</v>
      </c>
      <c r="C247" s="118">
        <v>0.010380344678068316</v>
      </c>
      <c r="D247" s="84" t="s">
        <v>890</v>
      </c>
      <c r="E247" s="84" t="b">
        <v>0</v>
      </c>
      <c r="F247" s="84" t="b">
        <v>0</v>
      </c>
      <c r="G247" s="84" t="b">
        <v>0</v>
      </c>
    </row>
    <row r="248" spans="1:7" ht="15">
      <c r="A248" s="84" t="s">
        <v>1310</v>
      </c>
      <c r="B248" s="84">
        <v>2</v>
      </c>
      <c r="C248" s="118">
        <v>0.010380344678068316</v>
      </c>
      <c r="D248" s="84" t="s">
        <v>890</v>
      </c>
      <c r="E248" s="84" t="b">
        <v>0</v>
      </c>
      <c r="F248" s="84" t="b">
        <v>0</v>
      </c>
      <c r="G248" s="84" t="b">
        <v>0</v>
      </c>
    </row>
    <row r="249" spans="1:7" ht="15">
      <c r="A249" s="84" t="s">
        <v>1284</v>
      </c>
      <c r="B249" s="84">
        <v>2</v>
      </c>
      <c r="C249" s="118">
        <v>0.010380344678068316</v>
      </c>
      <c r="D249" s="84" t="s">
        <v>890</v>
      </c>
      <c r="E249" s="84" t="b">
        <v>0</v>
      </c>
      <c r="F249" s="84" t="b">
        <v>0</v>
      </c>
      <c r="G249" s="84" t="b">
        <v>0</v>
      </c>
    </row>
    <row r="250" spans="1:7" ht="15">
      <c r="A250" s="84" t="s">
        <v>1311</v>
      </c>
      <c r="B250" s="84">
        <v>2</v>
      </c>
      <c r="C250" s="118">
        <v>0.010380344678068316</v>
      </c>
      <c r="D250" s="84" t="s">
        <v>890</v>
      </c>
      <c r="E250" s="84" t="b">
        <v>0</v>
      </c>
      <c r="F250" s="84" t="b">
        <v>0</v>
      </c>
      <c r="G250" s="84" t="b">
        <v>0</v>
      </c>
    </row>
    <row r="251" spans="1:7" ht="15">
      <c r="A251" s="84" t="s">
        <v>1019</v>
      </c>
      <c r="B251" s="84">
        <v>2</v>
      </c>
      <c r="C251" s="118">
        <v>0.010380344678068316</v>
      </c>
      <c r="D251" s="84" t="s">
        <v>890</v>
      </c>
      <c r="E251" s="84" t="b">
        <v>0</v>
      </c>
      <c r="F251" s="84" t="b">
        <v>0</v>
      </c>
      <c r="G251" s="84" t="b">
        <v>0</v>
      </c>
    </row>
    <row r="252" spans="1:7" ht="15">
      <c r="A252" s="84" t="s">
        <v>1312</v>
      </c>
      <c r="B252" s="84">
        <v>2</v>
      </c>
      <c r="C252" s="118">
        <v>0.010380344678068316</v>
      </c>
      <c r="D252" s="84" t="s">
        <v>890</v>
      </c>
      <c r="E252" s="84" t="b">
        <v>0</v>
      </c>
      <c r="F252" s="84" t="b">
        <v>0</v>
      </c>
      <c r="G252" s="84" t="b">
        <v>0</v>
      </c>
    </row>
    <row r="253" spans="1:7" ht="15">
      <c r="A253" s="84" t="s">
        <v>1274</v>
      </c>
      <c r="B253" s="84">
        <v>2</v>
      </c>
      <c r="C253" s="118">
        <v>0.010380344678068316</v>
      </c>
      <c r="D253" s="84" t="s">
        <v>890</v>
      </c>
      <c r="E253" s="84" t="b">
        <v>0</v>
      </c>
      <c r="F253" s="84" t="b">
        <v>0</v>
      </c>
      <c r="G253" s="84" t="b">
        <v>0</v>
      </c>
    </row>
    <row r="254" spans="1:7" ht="15">
      <c r="A254" s="84" t="s">
        <v>1283</v>
      </c>
      <c r="B254" s="84">
        <v>2</v>
      </c>
      <c r="C254" s="118">
        <v>0.010380344678068316</v>
      </c>
      <c r="D254" s="84" t="s">
        <v>890</v>
      </c>
      <c r="E254" s="84" t="b">
        <v>0</v>
      </c>
      <c r="F254" s="84" t="b">
        <v>0</v>
      </c>
      <c r="G254" s="84" t="b">
        <v>0</v>
      </c>
    </row>
    <row r="255" spans="1:7" ht="15">
      <c r="A255" s="84" t="s">
        <v>1313</v>
      </c>
      <c r="B255" s="84">
        <v>2</v>
      </c>
      <c r="C255" s="118">
        <v>0.010380344678068316</v>
      </c>
      <c r="D255" s="84" t="s">
        <v>890</v>
      </c>
      <c r="E255" s="84" t="b">
        <v>0</v>
      </c>
      <c r="F255" s="84" t="b">
        <v>0</v>
      </c>
      <c r="G255" s="84" t="b">
        <v>0</v>
      </c>
    </row>
    <row r="256" spans="1:7" ht="15">
      <c r="A256" s="84" t="s">
        <v>1273</v>
      </c>
      <c r="B256" s="84">
        <v>2</v>
      </c>
      <c r="C256" s="118">
        <v>0.010380344678068316</v>
      </c>
      <c r="D256" s="84" t="s">
        <v>890</v>
      </c>
      <c r="E256" s="84" t="b">
        <v>0</v>
      </c>
      <c r="F256" s="84" t="b">
        <v>0</v>
      </c>
      <c r="G2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2019-11-21T03:10:26Z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